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Final Reports\Editable Format\FY 2021-22\PRIVATE\VIS-PL-217-188-222-Ms.WCL\"/>
    </mc:Choice>
  </mc:AlternateContent>
  <bookViews>
    <workbookView xWindow="0" yWindow="0" windowWidth="20490" windowHeight="7455" tabRatio="741" firstSheet="7" activeTab="11"/>
  </bookViews>
  <sheets>
    <sheet name="Land" sheetId="26" r:id="rId1"/>
    <sheet name="Factory Building" sheetId="20" r:id="rId2"/>
    <sheet name="CPP-Thermal Building" sheetId="39" r:id="rId3"/>
    <sheet name="CPP-WHRS Building" sheetId="40" r:id="rId4"/>
    <sheet name="Building-Summary" sheetId="19" r:id="rId5"/>
    <sheet name="CCI" sheetId="29" r:id="rId6"/>
    <sheet name="Plant &amp; Machinery(Cement Plant)" sheetId="3" r:id="rId7"/>
    <sheet name="Computer Equipments" sheetId="7" r:id="rId8"/>
    <sheet name="Furniture &amp; Fixture" sheetId="5" r:id="rId9"/>
    <sheet name="Office Equipment" sheetId="8" r:id="rId10"/>
    <sheet name="Other Assets" sheetId="33" r:id="rId11"/>
    <sheet name="Vehicles" sheetId="6" r:id="rId12"/>
    <sheet name="Railway Sidings" sheetId="34" r:id="rId13"/>
    <sheet name="CPP-Thermal (P&amp;M)" sheetId="35" r:id="rId14"/>
    <sheet name="WPI" sheetId="31" r:id="rId15"/>
    <sheet name="CPP-Solar (P&amp;M)" sheetId="36" r:id="rId16"/>
    <sheet name="CPP-WHRS (P&amp;M)" sheetId="37" r:id="rId17"/>
    <sheet name="CPP-Wind (P&amp;M)" sheetId="38" r:id="rId18"/>
    <sheet name="Intagible Assets" sheetId="12" r:id="rId19"/>
    <sheet name="P&amp;M-Summary" sheetId="17" r:id="rId20"/>
    <sheet name="Summary" sheetId="28"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S">#REF!</definedName>
    <definedName name="_____DAT3">#REF!</definedName>
    <definedName name="_____DAT4">#REF!</definedName>
    <definedName name="____DAT1">#REF!</definedName>
    <definedName name="____DAT10">'[1]detail exp'!#REF!</definedName>
    <definedName name="____DAT11">'[1]detail exp'!#REF!</definedName>
    <definedName name="____DAT12">'[1]detail exp'!#REF!</definedName>
    <definedName name="____DAT2">#REF!</definedName>
    <definedName name="____DAT5">'[1]detail exp'!#REF!</definedName>
    <definedName name="____DAT6">'[1]detail exp'!#REF!</definedName>
    <definedName name="____DAT7">'[1]detail exp'!#REF!</definedName>
    <definedName name="____DAT8">'[1]detail exp'!#REF!</definedName>
    <definedName name="____DAT9">'[1]detail exp'!#REF!</definedName>
    <definedName name="____E405120">#REF!</definedName>
    <definedName name="___DAT1">#REF!</definedName>
    <definedName name="___DAT2">#REF!</definedName>
    <definedName name="___DAT3">#REF!</definedName>
    <definedName name="___DAT4">#REF!</definedName>
    <definedName name="___E405120">#REF!</definedName>
    <definedName name="___SEP03">#REF!</definedName>
    <definedName name="___usd1">'[2]cash budget'!#REF!</definedName>
    <definedName name="___usd2">'[2]cash budget'!#REF!</definedName>
    <definedName name="___usd3">'[2]cash budget'!#REF!</definedName>
    <definedName name="___usd4">'[2]cash budget'!#REF!</definedName>
    <definedName name="__DAT1">#REF!</definedName>
    <definedName name="__DAT10">'[1]detail exp'!#REF!</definedName>
    <definedName name="__DAT11">'[1]detail exp'!#REF!</definedName>
    <definedName name="__DAT12">'[1]detail exp'!#REF!</definedName>
    <definedName name="__DAT2">#REF!</definedName>
    <definedName name="__DAT3">#REF!</definedName>
    <definedName name="__DAT4">#REF!</definedName>
    <definedName name="__DAT5">'[1]detail exp'!#REF!</definedName>
    <definedName name="__DAT6">'[1]detail exp'!#REF!</definedName>
    <definedName name="__DAT7">'[1]detail exp'!#REF!</definedName>
    <definedName name="__DAT8">'[1]detail exp'!#REF!</definedName>
    <definedName name="__DAT9">'[1]detail exp'!#REF!</definedName>
    <definedName name="__E405120">#REF!</definedName>
    <definedName name="__SEP03">#REF!</definedName>
    <definedName name="__usd1">'[3]cash budget'!#REF!</definedName>
    <definedName name="__usd2">'[3]cash budget'!#REF!</definedName>
    <definedName name="__usd3">'[3]cash budget'!#REF!</definedName>
    <definedName name="__usd4">'[3]cash budget'!#REF!</definedName>
    <definedName name="_DAT1">#REF!</definedName>
    <definedName name="_DAT10">'[1]detail exp'!#REF!</definedName>
    <definedName name="_DAT11">'[1]detail exp'!#REF!</definedName>
    <definedName name="_DAT12">'[1]detail exp'!#REF!</definedName>
    <definedName name="_DAT2">#REF!</definedName>
    <definedName name="_DAT3">#REF!</definedName>
    <definedName name="_DAT4">#REF!</definedName>
    <definedName name="_DAT5">'[1]detail exp'!#REF!</definedName>
    <definedName name="_DAT6">'[1]detail exp'!#REF!</definedName>
    <definedName name="_DAT7">'[1]detail exp'!#REF!</definedName>
    <definedName name="_DAT8">'[1]detail exp'!#REF!</definedName>
    <definedName name="_DAT9">'[1]detail exp'!#REF!</definedName>
    <definedName name="_E405120">#REF!</definedName>
    <definedName name="_xlnm._FilterDatabase" localSheetId="7" hidden="1">'Computer Equipments'!$B$3:$N$1128</definedName>
    <definedName name="_xlnm._FilterDatabase" localSheetId="13" hidden="1">'CPP-Thermal (P&amp;M)'!$C$4:$Q$80</definedName>
    <definedName name="_xlnm._FilterDatabase" localSheetId="16" hidden="1">'CPP-WHRS (P&amp;M)'!$C$4:$Q$42</definedName>
    <definedName name="_xlnm._FilterDatabase" localSheetId="1" hidden="1">'Factory Building'!$B$4:$P$213</definedName>
    <definedName name="_xlnm._FilterDatabase" localSheetId="8" hidden="1">'Furniture &amp; Fixture'!$B$4:$N$1389</definedName>
    <definedName name="_xlnm._FilterDatabase" localSheetId="18" hidden="1">'Intagible Assets'!$B$3:$N$3</definedName>
    <definedName name="_xlnm._FilterDatabase" localSheetId="0" hidden="1">Land!$A$2:$N$2</definedName>
    <definedName name="_xlnm._FilterDatabase" localSheetId="9" hidden="1">'Office Equipment'!$B$3:$N$1182</definedName>
    <definedName name="_xlnm._FilterDatabase" localSheetId="10" hidden="1">'Other Assets'!$C$4:$P$4</definedName>
    <definedName name="_xlnm._FilterDatabase" localSheetId="6" hidden="1">'Plant &amp; Machinery(Cement Plant)'!$A$4:$O$914</definedName>
    <definedName name="_xlnm._FilterDatabase" localSheetId="11" hidden="1">Vehicles!$B$3:$N$3</definedName>
    <definedName name="_Order2" hidden="1">255</definedName>
    <definedName name="_SEP03">#REF!</definedName>
    <definedName name="_usd1">'[4]cash budget'!#REF!</definedName>
    <definedName name="_usd2">'[4]cash budget'!#REF!</definedName>
    <definedName name="_usd3">'[4]cash budget'!#REF!</definedName>
    <definedName name="_usd4">'[4]cash budget'!#REF!</definedName>
    <definedName name="A">#REF!</definedName>
    <definedName name="aaa">#REF!</definedName>
    <definedName name="abc">#REF!</definedName>
    <definedName name="Add__Donations">#REF!</definedName>
    <definedName name="ahjjkh">#REF!</definedName>
    <definedName name="annx">[5]cashflow!#REF!</definedName>
    <definedName name="b">#REF!</definedName>
    <definedName name="BALSHEETCON">#REF!</definedName>
    <definedName name="Base_Yr">'[6]Setup Variables'!$D$11</definedName>
    <definedName name="BC_SCH">#REF!</definedName>
    <definedName name="BC_SCH_CON">#REF!</definedName>
    <definedName name="CERT">#REF!</definedName>
    <definedName name="CON_PL_SCH">#REF!</definedName>
    <definedName name="CONC_ASSET">#REF!</definedName>
    <definedName name="CONS_BALSHEET">#REF!</definedName>
    <definedName name="CONS_INVEST">#REF!</definedName>
    <definedName name="CONSTRIAL">#REF!</definedName>
    <definedName name="CONSTRIAL1">'[7]APRIL08-JUN08-CONSOLIDATED'!#REF!</definedName>
    <definedName name="D">#REF!</definedName>
    <definedName name="data">'[8]employee security'!$A$4:$A$22</definedName>
    <definedName name="_xlnm.Database">#REF!</definedName>
    <definedName name="dollars">#REF!</definedName>
    <definedName name="e">#REF!</definedName>
    <definedName name="EQUIPSTAT25_08_2003">#REF!</definedName>
    <definedName name="Fixed">[9]cashflow!#REF!</definedName>
    <definedName name="INDO_COUNT_INDUSTRIES_LIMITED">#REF!</definedName>
    <definedName name="lanco">#REF!</definedName>
    <definedName name="LANCO_BABAND_POWER_P">[10]WORKINGS!#REF!</definedName>
    <definedName name="margin">[11]Wkgs!$J$275</definedName>
    <definedName name="millions">[12]Inputs!$B$10</definedName>
    <definedName name="notes1">#REF!</definedName>
    <definedName name="notes2">#REF!</definedName>
    <definedName name="page_1">#REF!</definedName>
    <definedName name="page_2">#REF!</definedName>
    <definedName name="page_3">#REF!</definedName>
    <definedName name="page_4">#REF!</definedName>
    <definedName name="page_5">#REF!</definedName>
    <definedName name="page_6">#REF!</definedName>
    <definedName name="pfcusd">#REF!</definedName>
    <definedName name="_xlnm.Print_Area">#REF!</definedName>
    <definedName name="Print_Area_MI">#REF!</definedName>
    <definedName name="PRINT_CATEGS">'[13]3:40'!$A$1:$I$62</definedName>
    <definedName name="_xlnm.Print_Titles" localSheetId="7">'Computer Equipments'!$2:$3</definedName>
    <definedName name="_xlnm.Print_Titles" localSheetId="1">'Factory Building'!$3:$4</definedName>
    <definedName name="_xlnm.Print_Titles" localSheetId="8">'Furniture &amp; Fixture'!$3:$4</definedName>
    <definedName name="_xlnm.Print_Titles" localSheetId="9">'Office Equipment'!$2:$3</definedName>
    <definedName name="_xlnm.Print_Titles" localSheetId="10">'Other Assets'!$3:$4</definedName>
    <definedName name="_xlnm.Print_Titles" localSheetId="6">'Plant &amp; Machinery(Cement Plant)'!$3:$4</definedName>
    <definedName name="_xlnm.Print_Titles" localSheetId="11">Vehicles!$2:$3</definedName>
    <definedName name="_xlnm.Print_Titles">#REF!</definedName>
    <definedName name="PRINT_TITLES_MI">#REF!</definedName>
    <definedName name="PRO_LOSS">#REF!</definedName>
    <definedName name="PRO_LOSS1">'[7]APRIL08-JUN08-CONSOLIDATED'!$B$3:$J$82</definedName>
    <definedName name="rk">#REF!</definedName>
    <definedName name="rs">[14]variance!#REF!</definedName>
    <definedName name="Rupees">#REF!</definedName>
    <definedName name="sa">#REF!</definedName>
    <definedName name="sal">#REF!</definedName>
    <definedName name="SPINNING_DIVISION">#REF!</definedName>
    <definedName name="TEST0">#REF!</definedName>
    <definedName name="TESTHKEY">#REF!</definedName>
    <definedName name="TESTKEYS">#REF!</definedName>
    <definedName name="TESTVKEY">#REF!</definedName>
    <definedName name="u">#REF!</definedName>
    <definedName name="unit_total">#REF!</definedName>
    <definedName name="ur">[15]allocation!$D$4</definedName>
    <definedName name="usd">#REF!</definedName>
    <definedName name="ut">[15]allocation!$D$5</definedName>
    <definedName name="v">'[16]Offshore Equipment'!#REF!</definedName>
  </definedNames>
  <calcPr calcId="152511"/>
</workbook>
</file>

<file path=xl/calcChain.xml><?xml version="1.0" encoding="utf-8"?>
<calcChain xmlns="http://schemas.openxmlformats.org/spreadsheetml/2006/main">
  <c r="J9" i="28" l="1"/>
  <c r="I9" i="28"/>
  <c r="C4" i="26" l="1"/>
  <c r="L53" i="35" l="1"/>
  <c r="L52" i="35"/>
  <c r="L42" i="35"/>
  <c r="L39" i="35"/>
  <c r="L38" i="35"/>
  <c r="L33" i="35"/>
  <c r="L32" i="35"/>
  <c r="L15" i="35"/>
  <c r="P33" i="31"/>
  <c r="P32" i="31"/>
  <c r="P31" i="31"/>
  <c r="P30" i="31"/>
  <c r="P29" i="31"/>
  <c r="P28" i="31"/>
  <c r="P25" i="31"/>
  <c r="L489" i="6"/>
  <c r="J50" i="33"/>
  <c r="L6" i="33"/>
  <c r="L7" i="33"/>
  <c r="L8" i="33"/>
  <c r="L9" i="33"/>
  <c r="L10" i="33"/>
  <c r="L11"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 i="3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5" i="3"/>
  <c r="L19" i="28"/>
  <c r="M19" i="28" s="1"/>
  <c r="O19" i="28"/>
  <c r="O20" i="28"/>
  <c r="L21" i="28"/>
  <c r="L23" i="28" l="1"/>
  <c r="AC84" i="29"/>
  <c r="AB84" i="29"/>
  <c r="AA84" i="29"/>
  <c r="Z84" i="29"/>
  <c r="Y84" i="29"/>
  <c r="X84" i="29"/>
  <c r="W84" i="29"/>
  <c r="V84" i="29"/>
  <c r="U84" i="29"/>
  <c r="T84" i="29"/>
  <c r="S84" i="29"/>
  <c r="AC83" i="29"/>
  <c r="AB83" i="29"/>
  <c r="AA83" i="29"/>
  <c r="Z83" i="29"/>
  <c r="Y83" i="29"/>
  <c r="X83" i="29"/>
  <c r="W83" i="29"/>
  <c r="V83" i="29"/>
  <c r="U83" i="29"/>
  <c r="T83" i="29"/>
  <c r="S83" i="29"/>
  <c r="AC82" i="29"/>
  <c r="AB82" i="29"/>
  <c r="AA82" i="29"/>
  <c r="Z82" i="29"/>
  <c r="Y82" i="29"/>
  <c r="X82" i="29"/>
  <c r="W82" i="29"/>
  <c r="V82" i="29"/>
  <c r="U82" i="29"/>
  <c r="T82" i="29"/>
  <c r="S82" i="29"/>
  <c r="AC81" i="29"/>
  <c r="AB81" i="29"/>
  <c r="AA81" i="29"/>
  <c r="Z81" i="29"/>
  <c r="Y81" i="29"/>
  <c r="X81" i="29"/>
  <c r="W81" i="29"/>
  <c r="V81" i="29"/>
  <c r="U81" i="29"/>
  <c r="T81" i="29"/>
  <c r="S81" i="29"/>
  <c r="K172" i="20" s="1"/>
  <c r="AC80" i="29"/>
  <c r="AB80" i="29"/>
  <c r="AA80" i="29"/>
  <c r="Z80" i="29"/>
  <c r="Y80" i="29"/>
  <c r="X80" i="29"/>
  <c r="W80" i="29"/>
  <c r="V80" i="29"/>
  <c r="U80" i="29"/>
  <c r="T80" i="29"/>
  <c r="S80" i="29"/>
  <c r="AC79" i="29"/>
  <c r="AB79" i="29"/>
  <c r="AA79" i="29"/>
  <c r="Z79" i="29"/>
  <c r="Y79" i="29"/>
  <c r="X79" i="29"/>
  <c r="W79" i="29"/>
  <c r="V79" i="29"/>
  <c r="U79" i="29"/>
  <c r="T79" i="29"/>
  <c r="S79" i="29"/>
  <c r="AC78" i="29"/>
  <c r="AB78" i="29"/>
  <c r="AA78" i="29"/>
  <c r="Z78" i="29"/>
  <c r="Y78" i="29"/>
  <c r="X78" i="29"/>
  <c r="W78" i="29"/>
  <c r="V78" i="29"/>
  <c r="U78" i="29"/>
  <c r="T78" i="29"/>
  <c r="S78" i="29"/>
  <c r="AC77" i="29"/>
  <c r="AB77" i="29"/>
  <c r="AA77" i="29"/>
  <c r="Z77" i="29"/>
  <c r="Y77" i="29"/>
  <c r="X77" i="29"/>
  <c r="W77" i="29"/>
  <c r="V77" i="29"/>
  <c r="U77" i="29"/>
  <c r="T77" i="29"/>
  <c r="S77" i="29"/>
  <c r="AC76" i="29"/>
  <c r="AB76" i="29"/>
  <c r="AA76" i="29"/>
  <c r="Z76" i="29"/>
  <c r="Y76" i="29"/>
  <c r="X76" i="29"/>
  <c r="W76" i="29"/>
  <c r="V76" i="29"/>
  <c r="U76" i="29"/>
  <c r="T76" i="29"/>
  <c r="S76" i="29"/>
  <c r="AC75" i="29"/>
  <c r="AB75" i="29"/>
  <c r="AA75" i="29"/>
  <c r="Z75" i="29"/>
  <c r="Y75" i="29"/>
  <c r="X75" i="29"/>
  <c r="W75" i="29"/>
  <c r="V75" i="29"/>
  <c r="U75" i="29"/>
  <c r="T75" i="29"/>
  <c r="S75" i="29"/>
  <c r="AC74" i="29"/>
  <c r="AB74" i="29"/>
  <c r="K91" i="20" s="1"/>
  <c r="AA74" i="29"/>
  <c r="Z74" i="29"/>
  <c r="Y74" i="29"/>
  <c r="X74" i="29"/>
  <c r="W74" i="29"/>
  <c r="V74" i="29"/>
  <c r="U74" i="29"/>
  <c r="T74" i="29"/>
  <c r="S74" i="29"/>
  <c r="AC73" i="29"/>
  <c r="AB73" i="29"/>
  <c r="AA73" i="29"/>
  <c r="Z73" i="29"/>
  <c r="Y73" i="29"/>
  <c r="X73" i="29"/>
  <c r="W73" i="29"/>
  <c r="V73" i="29"/>
  <c r="U73" i="29"/>
  <c r="T73" i="29"/>
  <c r="S73" i="29"/>
  <c r="AC72" i="29"/>
  <c r="AB72" i="29"/>
  <c r="AA72" i="29"/>
  <c r="Z72" i="29"/>
  <c r="Y72" i="29"/>
  <c r="X72" i="29"/>
  <c r="W72" i="29"/>
  <c r="V72" i="29"/>
  <c r="U72" i="29"/>
  <c r="T72" i="29"/>
  <c r="S72" i="29"/>
  <c r="AC71" i="29"/>
  <c r="AB71" i="29"/>
  <c r="AA71" i="29"/>
  <c r="Z71" i="29"/>
  <c r="Y71" i="29"/>
  <c r="X71" i="29"/>
  <c r="W71" i="29"/>
  <c r="V71" i="29"/>
  <c r="U71" i="29"/>
  <c r="T71" i="29"/>
  <c r="S71" i="29"/>
  <c r="AC70" i="29"/>
  <c r="AB70" i="29"/>
  <c r="AA70" i="29"/>
  <c r="Z70" i="29"/>
  <c r="Y70" i="29"/>
  <c r="X70" i="29"/>
  <c r="W70" i="29"/>
  <c r="V70" i="29"/>
  <c r="U70" i="29"/>
  <c r="T70" i="29"/>
  <c r="S70" i="29"/>
  <c r="AC69" i="29"/>
  <c r="AB69" i="29"/>
  <c r="AA69" i="29"/>
  <c r="Z69" i="29"/>
  <c r="Y69" i="29"/>
  <c r="X69" i="29"/>
  <c r="W69" i="29"/>
  <c r="V69" i="29"/>
  <c r="U69" i="29"/>
  <c r="T69" i="29"/>
  <c r="S69" i="29"/>
  <c r="K70" i="20" s="1"/>
  <c r="AC68" i="29"/>
  <c r="AB68" i="29"/>
  <c r="AA68" i="29"/>
  <c r="Z68" i="29"/>
  <c r="Y68" i="29"/>
  <c r="X68" i="29"/>
  <c r="W68" i="29"/>
  <c r="V68" i="29"/>
  <c r="U68" i="29"/>
  <c r="T68" i="29"/>
  <c r="S68" i="29"/>
  <c r="D84" i="29"/>
  <c r="D83" i="29"/>
  <c r="D82" i="29"/>
  <c r="D81" i="29"/>
  <c r="D80" i="29"/>
  <c r="D79" i="29"/>
  <c r="D78" i="29"/>
  <c r="D77" i="29"/>
  <c r="D76" i="29"/>
  <c r="D75" i="29"/>
  <c r="D74" i="29"/>
  <c r="D73" i="29"/>
  <c r="D72" i="29"/>
  <c r="D71" i="29"/>
  <c r="D70" i="29"/>
  <c r="D69" i="29"/>
  <c r="D68" i="29"/>
  <c r="K179" i="20"/>
  <c r="K177" i="20"/>
  <c r="K176" i="20"/>
  <c r="K175" i="20"/>
  <c r="K161" i="20"/>
  <c r="K158" i="20"/>
  <c r="K154" i="20"/>
  <c r="K152" i="20"/>
  <c r="K144" i="20"/>
  <c r="K141" i="20"/>
  <c r="K140" i="20"/>
  <c r="K139" i="20"/>
  <c r="K138" i="20"/>
  <c r="K137" i="20"/>
  <c r="K136" i="20"/>
  <c r="K135" i="20"/>
  <c r="K134" i="20"/>
  <c r="K133" i="20"/>
  <c r="K132" i="20"/>
  <c r="K131" i="20"/>
  <c r="K130" i="20"/>
  <c r="K129" i="20"/>
  <c r="K128" i="20"/>
  <c r="K127" i="20"/>
  <c r="K126" i="20"/>
  <c r="K125" i="20"/>
  <c r="K124" i="20"/>
  <c r="K120" i="20"/>
  <c r="K116" i="20"/>
  <c r="K112" i="20"/>
  <c r="K101" i="20"/>
  <c r="K97" i="20"/>
  <c r="K96" i="20"/>
  <c r="K95" i="20"/>
  <c r="K94" i="20"/>
  <c r="K93" i="20"/>
  <c r="K92" i="20"/>
  <c r="K90" i="20"/>
  <c r="K89" i="20"/>
  <c r="K88" i="20"/>
  <c r="K87" i="20"/>
  <c r="K85" i="20"/>
  <c r="K81" i="20"/>
  <c r="K80" i="20"/>
  <c r="K76" i="20"/>
  <c r="K75" i="20"/>
  <c r="K74" i="20"/>
  <c r="K73" i="20"/>
  <c r="K72" i="20"/>
  <c r="K71" i="20"/>
  <c r="K68" i="20"/>
  <c r="K67" i="20"/>
  <c r="K66" i="20"/>
  <c r="K65" i="20"/>
  <c r="K64" i="20"/>
  <c r="K62" i="20"/>
  <c r="K61" i="20"/>
  <c r="K60" i="20"/>
  <c r="K59" i="20"/>
  <c r="K58" i="20"/>
  <c r="K57" i="20"/>
  <c r="K56" i="20"/>
  <c r="K55" i="20"/>
  <c r="K54" i="20"/>
  <c r="K53" i="20"/>
  <c r="K52" i="20"/>
  <c r="K51" i="20"/>
  <c r="K50" i="20"/>
  <c r="K49" i="20"/>
  <c r="K48" i="20"/>
  <c r="K45" i="20"/>
  <c r="K44" i="20"/>
  <c r="K43" i="20"/>
  <c r="K42" i="20"/>
  <c r="K41" i="20"/>
  <c r="K40" i="20"/>
  <c r="K38" i="20"/>
  <c r="K37" i="20"/>
  <c r="K36" i="20"/>
  <c r="K34" i="20"/>
  <c r="K33" i="20"/>
  <c r="K31" i="20"/>
  <c r="K25" i="20"/>
  <c r="K23" i="20"/>
  <c r="K22" i="20"/>
  <c r="K21" i="20"/>
  <c r="K20" i="20"/>
  <c r="K19" i="20"/>
  <c r="K18" i="20"/>
  <c r="K17" i="20"/>
  <c r="K16" i="20"/>
  <c r="K15" i="20"/>
  <c r="K14" i="20"/>
  <c r="K13" i="20"/>
  <c r="K12" i="20"/>
  <c r="K11" i="20"/>
  <c r="K10" i="20"/>
  <c r="K9" i="20"/>
  <c r="K8" i="20"/>
  <c r="K7" i="20"/>
  <c r="K6" i="20"/>
  <c r="K5" i="20"/>
  <c r="K159" i="20"/>
  <c r="K149" i="20"/>
  <c r="K105" i="20"/>
  <c r="K100" i="20"/>
  <c r="K86" i="20"/>
  <c r="K63" i="20"/>
  <c r="K162" i="20"/>
  <c r="K160" i="20"/>
  <c r="K82" i="20"/>
  <c r="K39" i="20"/>
  <c r="K35" i="20"/>
  <c r="K163" i="20"/>
  <c r="K157" i="20"/>
  <c r="K156" i="20"/>
  <c r="K84" i="20"/>
  <c r="K83" i="20"/>
  <c r="K47" i="20"/>
  <c r="K46" i="20"/>
  <c r="K178" i="20"/>
  <c r="K169" i="20"/>
  <c r="K155" i="20"/>
  <c r="K104" i="20"/>
  <c r="K78" i="20"/>
  <c r="K77" i="20"/>
  <c r="K30" i="20"/>
  <c r="K29" i="20"/>
  <c r="K28" i="20"/>
  <c r="K27" i="20"/>
  <c r="K26" i="20"/>
  <c r="AC67" i="29"/>
  <c r="AB67" i="29"/>
  <c r="AA67" i="29"/>
  <c r="Z67" i="29"/>
  <c r="Y67" i="29"/>
  <c r="X67" i="29"/>
  <c r="W67" i="29"/>
  <c r="L6" i="39" s="1"/>
  <c r="V67" i="29"/>
  <c r="U67" i="29"/>
  <c r="T67" i="29"/>
  <c r="S67" i="29"/>
  <c r="D67" i="29"/>
  <c r="AC66" i="29"/>
  <c r="AB66" i="29"/>
  <c r="AA66" i="29"/>
  <c r="Z66" i="29"/>
  <c r="Y66" i="29"/>
  <c r="X66" i="29"/>
  <c r="W66" i="29"/>
  <c r="V66" i="29"/>
  <c r="U66" i="29"/>
  <c r="T66" i="29"/>
  <c r="S66" i="29"/>
  <c r="D66" i="29"/>
  <c r="L8" i="39"/>
  <c r="L7" i="39"/>
  <c r="AC65" i="29"/>
  <c r="AB65" i="29"/>
  <c r="AA65" i="29"/>
  <c r="Z65" i="29"/>
  <c r="Y65" i="29"/>
  <c r="X65" i="29"/>
  <c r="W65" i="29"/>
  <c r="L16" i="40" s="1"/>
  <c r="V65" i="29"/>
  <c r="U65" i="29"/>
  <c r="T65" i="29"/>
  <c r="S65" i="29"/>
  <c r="AC64" i="29"/>
  <c r="AB64" i="29"/>
  <c r="AA64" i="29"/>
  <c r="Z64" i="29"/>
  <c r="Y64" i="29"/>
  <c r="X64" i="29"/>
  <c r="W64" i="29"/>
  <c r="L17" i="40" s="1"/>
  <c r="V64" i="29"/>
  <c r="U64" i="29"/>
  <c r="T64" i="29"/>
  <c r="S64" i="29"/>
  <c r="D65" i="29"/>
  <c r="D64" i="29"/>
  <c r="L15" i="40"/>
  <c r="L14" i="40"/>
  <c r="L13" i="40"/>
  <c r="L12" i="40"/>
  <c r="L11" i="40"/>
  <c r="L10" i="40"/>
  <c r="L9" i="40"/>
  <c r="L8" i="40"/>
  <c r="L7" i="40"/>
  <c r="L6" i="40"/>
  <c r="K171" i="20" l="1"/>
  <c r="L171" i="20" s="1"/>
  <c r="K79" i="20"/>
  <c r="L79" i="20" s="1"/>
  <c r="K69" i="20"/>
  <c r="L69" i="20" s="1"/>
  <c r="K167" i="20"/>
  <c r="L167" i="20" s="1"/>
  <c r="K145" i="20"/>
  <c r="L145" i="20" s="1"/>
  <c r="K150" i="20"/>
  <c r="L150" i="20" s="1"/>
  <c r="K102" i="20"/>
  <c r="L102" i="20" s="1"/>
  <c r="K109" i="20"/>
  <c r="L109" i="20" s="1"/>
  <c r="K113" i="20"/>
  <c r="L113" i="20" s="1"/>
  <c r="K117" i="20"/>
  <c r="K121" i="20"/>
  <c r="L121" i="20" s="1"/>
  <c r="K146" i="20"/>
  <c r="L146" i="20" s="1"/>
  <c r="K153" i="20"/>
  <c r="K164" i="20"/>
  <c r="L164" i="20" s="1"/>
  <c r="K168" i="20"/>
  <c r="L168" i="20" s="1"/>
  <c r="K173" i="20"/>
  <c r="L173" i="20" s="1"/>
  <c r="K147" i="20"/>
  <c r="L147" i="20" s="1"/>
  <c r="K180" i="20"/>
  <c r="K98" i="20"/>
  <c r="L98" i="20" s="1"/>
  <c r="K103" i="20"/>
  <c r="L103" i="20" s="1"/>
  <c r="K110" i="20"/>
  <c r="L110" i="20" s="1"/>
  <c r="K114" i="20"/>
  <c r="L114" i="20" s="1"/>
  <c r="K118" i="20"/>
  <c r="L118" i="20" s="1"/>
  <c r="K122" i="20"/>
  <c r="L122" i="20" s="1"/>
  <c r="K142" i="20"/>
  <c r="L142" i="20" s="1"/>
  <c r="K148" i="20"/>
  <c r="K165" i="20"/>
  <c r="L165" i="20" s="1"/>
  <c r="K170" i="20"/>
  <c r="L170" i="20" s="1"/>
  <c r="K174" i="20"/>
  <c r="K99" i="20"/>
  <c r="L99" i="20" s="1"/>
  <c r="K32" i="20"/>
  <c r="L32" i="20" s="1"/>
  <c r="K111" i="20"/>
  <c r="L111" i="20" s="1"/>
  <c r="K115" i="20"/>
  <c r="L115" i="20" s="1"/>
  <c r="K119" i="20"/>
  <c r="L119" i="20" s="1"/>
  <c r="K123" i="20"/>
  <c r="L123" i="20" s="1"/>
  <c r="K143" i="20"/>
  <c r="L143" i="20" s="1"/>
  <c r="K151" i="20"/>
  <c r="L151" i="20" s="1"/>
  <c r="K166" i="20"/>
  <c r="L9" i="39"/>
  <c r="M9" i="39" s="1"/>
  <c r="M24" i="40"/>
  <c r="M23" i="40"/>
  <c r="M22" i="40"/>
  <c r="M21" i="40"/>
  <c r="M20" i="40"/>
  <c r="M19" i="40"/>
  <c r="M18" i="40"/>
  <c r="M17" i="40"/>
  <c r="M16" i="40"/>
  <c r="M15" i="40"/>
  <c r="M14" i="40"/>
  <c r="M13" i="40"/>
  <c r="M12" i="40"/>
  <c r="M11" i="40"/>
  <c r="M10" i="40"/>
  <c r="M9" i="40"/>
  <c r="M8" i="40"/>
  <c r="M7" i="40"/>
  <c r="M6" i="40"/>
  <c r="J24" i="40"/>
  <c r="G24" i="40"/>
  <c r="J23" i="40"/>
  <c r="G23" i="40"/>
  <c r="J22" i="40"/>
  <c r="G22" i="40"/>
  <c r="J21" i="40"/>
  <c r="G21" i="40"/>
  <c r="J20" i="40"/>
  <c r="G20" i="40"/>
  <c r="J19" i="40"/>
  <c r="G19" i="40"/>
  <c r="J18" i="40"/>
  <c r="G18" i="40"/>
  <c r="J17" i="40"/>
  <c r="G17" i="40"/>
  <c r="J16" i="40"/>
  <c r="G16" i="40"/>
  <c r="J15" i="40"/>
  <c r="G15" i="40"/>
  <c r="J14" i="40"/>
  <c r="G14" i="40"/>
  <c r="J13" i="40"/>
  <c r="G13" i="40"/>
  <c r="J12" i="40"/>
  <c r="G12" i="40"/>
  <c r="J11" i="40"/>
  <c r="G11" i="40"/>
  <c r="J10" i="40"/>
  <c r="G10" i="40"/>
  <c r="J9" i="40"/>
  <c r="G9" i="40"/>
  <c r="J8" i="40"/>
  <c r="G8" i="40"/>
  <c r="J7" i="40"/>
  <c r="G7" i="40"/>
  <c r="J6" i="40"/>
  <c r="G6" i="40"/>
  <c r="M10" i="39"/>
  <c r="M8" i="39"/>
  <c r="M7" i="39"/>
  <c r="M6" i="39"/>
  <c r="J10" i="39"/>
  <c r="G10" i="39"/>
  <c r="J9" i="39"/>
  <c r="G9" i="39"/>
  <c r="J8" i="39"/>
  <c r="G8" i="39"/>
  <c r="J7" i="39"/>
  <c r="G7" i="39"/>
  <c r="J6" i="39"/>
  <c r="G6" i="39"/>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2" i="20"/>
  <c r="L169" i="20"/>
  <c r="L166" i="20"/>
  <c r="L163" i="20"/>
  <c r="L162" i="20"/>
  <c r="L161" i="20"/>
  <c r="L160" i="20"/>
  <c r="L159" i="20"/>
  <c r="L158" i="20"/>
  <c r="L157" i="20"/>
  <c r="L156" i="20"/>
  <c r="L155" i="20"/>
  <c r="L154" i="20"/>
  <c r="L153" i="20"/>
  <c r="L152" i="20"/>
  <c r="L149" i="20"/>
  <c r="L148" i="20"/>
  <c r="L144" i="20"/>
  <c r="L141" i="20"/>
  <c r="L140" i="20"/>
  <c r="L139" i="20"/>
  <c r="L138" i="20"/>
  <c r="L137" i="20"/>
  <c r="L136" i="20"/>
  <c r="L135" i="20"/>
  <c r="L134" i="20"/>
  <c r="L133" i="20"/>
  <c r="L132" i="20"/>
  <c r="L131" i="20"/>
  <c r="L130" i="20"/>
  <c r="L129" i="20"/>
  <c r="L128" i="20"/>
  <c r="L127" i="20"/>
  <c r="L126" i="20"/>
  <c r="L125" i="20"/>
  <c r="L124" i="20"/>
  <c r="L120" i="20"/>
  <c r="L117" i="20"/>
  <c r="L116" i="20"/>
  <c r="L112" i="20"/>
  <c r="L108" i="20"/>
  <c r="L107" i="20"/>
  <c r="L106" i="20"/>
  <c r="L105" i="20"/>
  <c r="L104" i="20"/>
  <c r="L101" i="20"/>
  <c r="L100" i="20"/>
  <c r="L97" i="20"/>
  <c r="L96" i="20"/>
  <c r="L95" i="20"/>
  <c r="L94" i="20"/>
  <c r="L93" i="20"/>
  <c r="L92" i="20"/>
  <c r="L91" i="20"/>
  <c r="L90" i="20"/>
  <c r="L89" i="20"/>
  <c r="L88" i="20"/>
  <c r="L87" i="20"/>
  <c r="L86" i="20"/>
  <c r="L85" i="20"/>
  <c r="L84" i="20"/>
  <c r="L83" i="20"/>
  <c r="L82" i="20"/>
  <c r="L81" i="20"/>
  <c r="L80" i="20"/>
  <c r="L78" i="20"/>
  <c r="L77" i="20"/>
  <c r="L76" i="20"/>
  <c r="L75" i="20"/>
  <c r="L74" i="20"/>
  <c r="L73" i="20"/>
  <c r="L72" i="20"/>
  <c r="L71" i="20"/>
  <c r="L70"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1" i="20"/>
  <c r="L30" i="20"/>
  <c r="L29" i="20"/>
  <c r="L28" i="20"/>
  <c r="L27" i="20"/>
  <c r="L26" i="20"/>
  <c r="L25" i="20"/>
  <c r="L24" i="20"/>
  <c r="L23" i="20"/>
  <c r="L22" i="20"/>
  <c r="L21" i="20"/>
  <c r="L20" i="20"/>
  <c r="L19" i="20"/>
  <c r="L18" i="20"/>
  <c r="L17" i="20"/>
  <c r="L16" i="20"/>
  <c r="L15" i="20"/>
  <c r="L14" i="20"/>
  <c r="L13" i="20"/>
  <c r="L12" i="20"/>
  <c r="L11" i="20"/>
  <c r="L10" i="20"/>
  <c r="L9" i="20"/>
  <c r="L8" i="20"/>
  <c r="L7" i="20"/>
  <c r="L6" i="20"/>
  <c r="L5" i="20"/>
  <c r="I212" i="20"/>
  <c r="F212" i="20"/>
  <c r="I211" i="20"/>
  <c r="F211" i="20"/>
  <c r="I210" i="20"/>
  <c r="F210" i="20"/>
  <c r="I209" i="20"/>
  <c r="F209" i="20"/>
  <c r="I208" i="20"/>
  <c r="F208" i="20"/>
  <c r="I207" i="20"/>
  <c r="F207" i="20"/>
  <c r="I206" i="20"/>
  <c r="F206" i="20"/>
  <c r="I205" i="20"/>
  <c r="F205" i="20"/>
  <c r="I204" i="20"/>
  <c r="F204" i="20"/>
  <c r="I203" i="20"/>
  <c r="F203" i="20"/>
  <c r="I202" i="20"/>
  <c r="F202" i="20"/>
  <c r="I201" i="20"/>
  <c r="F201" i="20"/>
  <c r="I200" i="20"/>
  <c r="F200" i="20"/>
  <c r="I199" i="20"/>
  <c r="F199" i="20"/>
  <c r="I198" i="20"/>
  <c r="F198" i="20"/>
  <c r="I197" i="20"/>
  <c r="F197" i="20"/>
  <c r="I196" i="20"/>
  <c r="F196" i="20"/>
  <c r="I195" i="20"/>
  <c r="F195" i="20"/>
  <c r="I194" i="20"/>
  <c r="F194" i="20"/>
  <c r="I193" i="20"/>
  <c r="F193" i="20"/>
  <c r="I192" i="20"/>
  <c r="F192" i="20"/>
  <c r="I191" i="20"/>
  <c r="F191" i="20"/>
  <c r="I190" i="20"/>
  <c r="F190" i="20"/>
  <c r="I189" i="20"/>
  <c r="F189" i="20"/>
  <c r="I188" i="20"/>
  <c r="F188" i="20"/>
  <c r="I187" i="20"/>
  <c r="F187" i="20"/>
  <c r="I186" i="20"/>
  <c r="F186" i="20"/>
  <c r="I185" i="20"/>
  <c r="F185" i="20"/>
  <c r="I184" i="20"/>
  <c r="F184" i="20"/>
  <c r="I183" i="20"/>
  <c r="F183" i="20"/>
  <c r="I182" i="20"/>
  <c r="F182" i="20"/>
  <c r="I181" i="20"/>
  <c r="F181" i="20"/>
  <c r="I180" i="20"/>
  <c r="F180" i="20"/>
  <c r="I179" i="20"/>
  <c r="F179" i="20"/>
  <c r="I178" i="20"/>
  <c r="F178" i="20"/>
  <c r="I177" i="20"/>
  <c r="F177" i="20"/>
  <c r="I176" i="20"/>
  <c r="F176" i="20"/>
  <c r="I175" i="20"/>
  <c r="F175" i="20"/>
  <c r="I174" i="20"/>
  <c r="F174" i="20"/>
  <c r="I173" i="20"/>
  <c r="F173" i="20"/>
  <c r="I172" i="20"/>
  <c r="F172" i="20"/>
  <c r="I171" i="20"/>
  <c r="F171" i="20"/>
  <c r="I170" i="20"/>
  <c r="F170" i="20"/>
  <c r="I169" i="20"/>
  <c r="F169" i="20"/>
  <c r="I168" i="20"/>
  <c r="F168" i="20"/>
  <c r="I167" i="20"/>
  <c r="F167" i="20"/>
  <c r="I166" i="20"/>
  <c r="F166" i="20"/>
  <c r="I165" i="20"/>
  <c r="F165" i="20"/>
  <c r="I164" i="20"/>
  <c r="F164" i="20"/>
  <c r="I163" i="20"/>
  <c r="F163" i="20"/>
  <c r="I162" i="20"/>
  <c r="F162" i="20"/>
  <c r="I161" i="20"/>
  <c r="F161" i="20"/>
  <c r="I160" i="20"/>
  <c r="F160" i="20"/>
  <c r="I159" i="20"/>
  <c r="F159" i="20"/>
  <c r="I158" i="20"/>
  <c r="F158" i="20"/>
  <c r="I157" i="20"/>
  <c r="F157" i="20"/>
  <c r="I156" i="20"/>
  <c r="F156" i="20"/>
  <c r="I155" i="20"/>
  <c r="F155" i="20"/>
  <c r="I154" i="20"/>
  <c r="F154" i="20"/>
  <c r="I153" i="20"/>
  <c r="F153" i="20"/>
  <c r="I152" i="20"/>
  <c r="F152" i="20"/>
  <c r="I151" i="20"/>
  <c r="F151" i="20"/>
  <c r="I150" i="20"/>
  <c r="F150" i="20"/>
  <c r="I149" i="20"/>
  <c r="F149" i="20"/>
  <c r="I148" i="20"/>
  <c r="F148" i="20"/>
  <c r="I147" i="20"/>
  <c r="F147" i="20"/>
  <c r="I146" i="20"/>
  <c r="F146" i="20"/>
  <c r="I145" i="20"/>
  <c r="F145" i="20"/>
  <c r="I144" i="20"/>
  <c r="F144" i="20"/>
  <c r="I143" i="20"/>
  <c r="F143" i="20"/>
  <c r="I142" i="20"/>
  <c r="F142" i="20"/>
  <c r="I141" i="20"/>
  <c r="F141" i="20"/>
  <c r="I140" i="20"/>
  <c r="F140" i="20"/>
  <c r="I139" i="20"/>
  <c r="F139" i="20"/>
  <c r="I138" i="20"/>
  <c r="F138" i="20"/>
  <c r="I137" i="20"/>
  <c r="F137" i="20"/>
  <c r="I136" i="20"/>
  <c r="F136" i="20"/>
  <c r="I135" i="20"/>
  <c r="F135" i="20"/>
  <c r="I134" i="20"/>
  <c r="F134" i="20"/>
  <c r="I133" i="20"/>
  <c r="F133" i="20"/>
  <c r="I132" i="20"/>
  <c r="F132" i="20"/>
  <c r="I131" i="20"/>
  <c r="F131" i="20"/>
  <c r="I130" i="20"/>
  <c r="F130" i="20"/>
  <c r="I129" i="20"/>
  <c r="F129" i="20"/>
  <c r="I128" i="20"/>
  <c r="F128" i="20"/>
  <c r="I127" i="20"/>
  <c r="F127" i="20"/>
  <c r="I126" i="20"/>
  <c r="F126" i="20"/>
  <c r="I125" i="20"/>
  <c r="F125" i="20"/>
  <c r="I124" i="20"/>
  <c r="F124" i="20"/>
  <c r="I123" i="20"/>
  <c r="F123" i="20"/>
  <c r="I122" i="20"/>
  <c r="F122" i="20"/>
  <c r="I121" i="20"/>
  <c r="F121" i="20"/>
  <c r="I120" i="20"/>
  <c r="F120" i="20"/>
  <c r="I119" i="20"/>
  <c r="F119" i="20"/>
  <c r="I118" i="20"/>
  <c r="F118" i="20"/>
  <c r="I117" i="20"/>
  <c r="F117" i="20"/>
  <c r="I116" i="20"/>
  <c r="F116" i="20"/>
  <c r="I115" i="20"/>
  <c r="F115" i="20"/>
  <c r="I114" i="20"/>
  <c r="F114" i="20"/>
  <c r="I113" i="20"/>
  <c r="F113" i="20"/>
  <c r="I112" i="20"/>
  <c r="F112" i="20"/>
  <c r="I111" i="20"/>
  <c r="F111" i="20"/>
  <c r="I110" i="20"/>
  <c r="F110" i="20"/>
  <c r="I109" i="20"/>
  <c r="F109" i="20"/>
  <c r="I108" i="20"/>
  <c r="F108" i="20"/>
  <c r="I107" i="20"/>
  <c r="F107" i="20"/>
  <c r="I106" i="20"/>
  <c r="F106" i="20"/>
  <c r="I105" i="20"/>
  <c r="F105" i="20"/>
  <c r="I104" i="20"/>
  <c r="F104" i="20"/>
  <c r="I103" i="20"/>
  <c r="F103" i="20"/>
  <c r="I102" i="20"/>
  <c r="F102" i="20"/>
  <c r="I101" i="20"/>
  <c r="F101" i="20"/>
  <c r="I100" i="20"/>
  <c r="F100" i="20"/>
  <c r="I99" i="20"/>
  <c r="F99" i="20"/>
  <c r="I98" i="20"/>
  <c r="F98" i="20"/>
  <c r="I97" i="20"/>
  <c r="F97" i="20"/>
  <c r="I96" i="20"/>
  <c r="F96" i="20"/>
  <c r="I95" i="20"/>
  <c r="F95" i="20"/>
  <c r="I94" i="20"/>
  <c r="F94" i="20"/>
  <c r="I93" i="20"/>
  <c r="F93" i="20"/>
  <c r="I92" i="20"/>
  <c r="F92" i="20"/>
  <c r="I91" i="20"/>
  <c r="F91" i="20"/>
  <c r="I90" i="20"/>
  <c r="F90" i="20"/>
  <c r="I89" i="20"/>
  <c r="F89" i="20"/>
  <c r="I88" i="20"/>
  <c r="F88" i="20"/>
  <c r="I87" i="20"/>
  <c r="F87" i="20"/>
  <c r="I86" i="20"/>
  <c r="F86" i="20"/>
  <c r="I85" i="20"/>
  <c r="F85" i="20"/>
  <c r="I84" i="20"/>
  <c r="F84" i="20"/>
  <c r="I83" i="20"/>
  <c r="F83" i="20"/>
  <c r="I82" i="20"/>
  <c r="F82" i="20"/>
  <c r="I81" i="20"/>
  <c r="F81" i="20"/>
  <c r="I80" i="20"/>
  <c r="F80" i="20"/>
  <c r="I79" i="20"/>
  <c r="F79" i="20"/>
  <c r="I78" i="20"/>
  <c r="F78" i="20"/>
  <c r="I77" i="20"/>
  <c r="F77" i="20"/>
  <c r="I76" i="20"/>
  <c r="F76" i="20"/>
  <c r="I75" i="20"/>
  <c r="F75" i="20"/>
  <c r="I74" i="20"/>
  <c r="F74" i="20"/>
  <c r="I73" i="20"/>
  <c r="F73" i="20"/>
  <c r="I72" i="20"/>
  <c r="F72" i="20"/>
  <c r="I71" i="20"/>
  <c r="F71" i="20"/>
  <c r="I70" i="20"/>
  <c r="F70" i="20"/>
  <c r="I69" i="20"/>
  <c r="F69" i="20"/>
  <c r="I68" i="20"/>
  <c r="F68" i="20"/>
  <c r="I67" i="20"/>
  <c r="F67" i="20"/>
  <c r="I66" i="20"/>
  <c r="F66" i="20"/>
  <c r="I65" i="20"/>
  <c r="F65" i="20"/>
  <c r="I64" i="20"/>
  <c r="F64" i="20"/>
  <c r="I63" i="20"/>
  <c r="F63" i="20"/>
  <c r="I62" i="20"/>
  <c r="F62" i="20"/>
  <c r="I61" i="20"/>
  <c r="F61" i="20"/>
  <c r="I60" i="20"/>
  <c r="F60" i="20"/>
  <c r="I59" i="20"/>
  <c r="F59" i="20"/>
  <c r="I58" i="20"/>
  <c r="F58" i="20"/>
  <c r="I57" i="20"/>
  <c r="F57" i="20"/>
  <c r="I56" i="20"/>
  <c r="F56" i="20"/>
  <c r="I55" i="20"/>
  <c r="F55" i="20"/>
  <c r="I54" i="20"/>
  <c r="F54" i="20"/>
  <c r="I53" i="20"/>
  <c r="F53" i="20"/>
  <c r="I52" i="20"/>
  <c r="F52" i="20"/>
  <c r="I51" i="20"/>
  <c r="F51" i="20"/>
  <c r="I50" i="20"/>
  <c r="F50" i="20"/>
  <c r="I49" i="20"/>
  <c r="F49" i="20"/>
  <c r="I48" i="20"/>
  <c r="F48" i="20"/>
  <c r="I47" i="20"/>
  <c r="F47" i="20"/>
  <c r="I46" i="20"/>
  <c r="F46" i="20"/>
  <c r="I45" i="20"/>
  <c r="F45" i="20"/>
  <c r="I44" i="20"/>
  <c r="F44" i="20"/>
  <c r="I43" i="20"/>
  <c r="F43" i="20"/>
  <c r="I42" i="20"/>
  <c r="F42" i="20"/>
  <c r="I41" i="20"/>
  <c r="F41" i="20"/>
  <c r="I40" i="20"/>
  <c r="F40" i="20"/>
  <c r="I39" i="20"/>
  <c r="F39" i="20"/>
  <c r="I38" i="20"/>
  <c r="F38" i="20"/>
  <c r="I37" i="20"/>
  <c r="F37" i="20"/>
  <c r="I36" i="20"/>
  <c r="F36" i="20"/>
  <c r="I35" i="20"/>
  <c r="F35" i="20"/>
  <c r="I34" i="20"/>
  <c r="F34" i="20"/>
  <c r="I33" i="20"/>
  <c r="F33" i="20"/>
  <c r="I32" i="20"/>
  <c r="F32" i="20"/>
  <c r="I31" i="20"/>
  <c r="F31" i="20"/>
  <c r="I30" i="20"/>
  <c r="F30" i="20"/>
  <c r="I29" i="20"/>
  <c r="F29" i="20"/>
  <c r="I28" i="20"/>
  <c r="F28" i="20"/>
  <c r="I27" i="20"/>
  <c r="F27" i="20"/>
  <c r="I26" i="20"/>
  <c r="F26" i="20"/>
  <c r="I25" i="20"/>
  <c r="F25" i="20"/>
  <c r="I24" i="20"/>
  <c r="F24" i="20"/>
  <c r="I23" i="20"/>
  <c r="F23" i="20"/>
  <c r="I22" i="20"/>
  <c r="F22" i="20"/>
  <c r="I21" i="20"/>
  <c r="F21" i="20"/>
  <c r="I20" i="20"/>
  <c r="F20" i="20"/>
  <c r="I19" i="20"/>
  <c r="F19" i="20"/>
  <c r="I18" i="20"/>
  <c r="F18" i="20"/>
  <c r="I17" i="20"/>
  <c r="F17" i="20"/>
  <c r="I16" i="20"/>
  <c r="F16" i="20"/>
  <c r="I15" i="20"/>
  <c r="F15" i="20"/>
  <c r="I14" i="20"/>
  <c r="F14" i="20"/>
  <c r="I13" i="20"/>
  <c r="F13" i="20"/>
  <c r="I12" i="20"/>
  <c r="F12" i="20"/>
  <c r="I11" i="20"/>
  <c r="F11" i="20"/>
  <c r="I10" i="20"/>
  <c r="F10" i="20"/>
  <c r="I9" i="20"/>
  <c r="F9" i="20"/>
  <c r="I8" i="20"/>
  <c r="F8" i="20"/>
  <c r="I7" i="20"/>
  <c r="F7" i="20"/>
  <c r="I6" i="20"/>
  <c r="F6" i="20"/>
  <c r="I5" i="20"/>
  <c r="F5" i="20"/>
  <c r="J879" i="3"/>
  <c r="J856" i="3"/>
  <c r="J855" i="3"/>
  <c r="J854" i="3"/>
  <c r="J851" i="3"/>
  <c r="J850" i="3"/>
  <c r="J849" i="3"/>
  <c r="J848" i="3"/>
  <c r="J844" i="3"/>
  <c r="J843" i="3"/>
  <c r="J838" i="3"/>
  <c r="J837" i="3"/>
  <c r="J836" i="3"/>
  <c r="J833" i="3"/>
  <c r="J828" i="3"/>
  <c r="J801" i="3"/>
  <c r="J800" i="3"/>
  <c r="J797" i="3"/>
  <c r="J796" i="3"/>
  <c r="J792" i="3"/>
  <c r="J790" i="3"/>
  <c r="J789" i="3"/>
  <c r="J788" i="3"/>
  <c r="J787" i="3"/>
  <c r="J785" i="3"/>
  <c r="J783" i="3"/>
  <c r="J781" i="3"/>
  <c r="J780" i="3"/>
  <c r="J779" i="3"/>
  <c r="J777" i="3"/>
  <c r="J776" i="3"/>
  <c r="J773" i="3"/>
  <c r="J770" i="3"/>
  <c r="J769" i="3"/>
  <c r="J768" i="3"/>
  <c r="J767" i="3"/>
  <c r="J765" i="3"/>
  <c r="J764" i="3"/>
  <c r="J659" i="3"/>
  <c r="J655" i="3"/>
  <c r="J652" i="3"/>
  <c r="J648" i="3"/>
  <c r="J646" i="3"/>
  <c r="J644" i="3"/>
  <c r="J643" i="3"/>
  <c r="J637" i="3"/>
  <c r="J633" i="3"/>
  <c r="J632" i="3"/>
  <c r="J631" i="3"/>
  <c r="J629" i="3"/>
  <c r="J628" i="3"/>
  <c r="J627" i="3"/>
  <c r="J626" i="3"/>
  <c r="J624" i="3"/>
  <c r="J623" i="3"/>
  <c r="J621" i="3"/>
  <c r="J620" i="3"/>
  <c r="J619" i="3"/>
  <c r="J618" i="3"/>
  <c r="J617" i="3"/>
  <c r="J616" i="3"/>
  <c r="J614" i="3"/>
  <c r="J607" i="3"/>
  <c r="J603" i="3"/>
  <c r="J602" i="3"/>
  <c r="J601" i="3"/>
  <c r="J600" i="3"/>
  <c r="J599" i="3"/>
  <c r="J598" i="3"/>
  <c r="J597" i="3"/>
  <c r="J593" i="3"/>
  <c r="J592" i="3"/>
  <c r="J590" i="3"/>
  <c r="J585" i="3"/>
  <c r="J571" i="3"/>
  <c r="J570" i="3"/>
  <c r="J568" i="3"/>
  <c r="J567" i="3"/>
  <c r="J552" i="3"/>
  <c r="J548" i="3"/>
  <c r="J542" i="3"/>
  <c r="J505" i="3"/>
  <c r="J504" i="3"/>
  <c r="J503" i="3"/>
  <c r="J502" i="3"/>
  <c r="J501" i="3"/>
  <c r="J500" i="3"/>
  <c r="J499" i="3"/>
  <c r="J498" i="3"/>
  <c r="J497" i="3"/>
  <c r="J494" i="3"/>
  <c r="J493" i="3"/>
  <c r="J492" i="3"/>
  <c r="J491" i="3"/>
  <c r="J490" i="3"/>
  <c r="J489" i="3"/>
  <c r="J488" i="3"/>
  <c r="J487" i="3"/>
  <c r="J486" i="3"/>
  <c r="J485" i="3"/>
  <c r="J484" i="3"/>
  <c r="J483" i="3"/>
  <c r="J482" i="3"/>
  <c r="J480" i="3"/>
  <c r="J479" i="3"/>
  <c r="J477" i="3"/>
  <c r="J475" i="3"/>
  <c r="J474" i="3"/>
  <c r="J473" i="3"/>
  <c r="J472" i="3"/>
  <c r="J467" i="3"/>
  <c r="J462" i="3"/>
  <c r="J461" i="3"/>
  <c r="J460" i="3"/>
  <c r="J459" i="3"/>
  <c r="J457" i="3"/>
  <c r="J456" i="3"/>
  <c r="J452" i="3"/>
  <c r="J451" i="3"/>
  <c r="J450" i="3"/>
  <c r="J447" i="3"/>
  <c r="J446" i="3"/>
  <c r="J445" i="3"/>
  <c r="J444" i="3"/>
  <c r="J443" i="3"/>
  <c r="J442"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6" i="3"/>
  <c r="J405" i="3"/>
  <c r="J404" i="3"/>
  <c r="J403" i="3"/>
  <c r="J402" i="3"/>
  <c r="J401" i="3"/>
  <c r="J400" i="3"/>
  <c r="J398" i="3"/>
  <c r="J396" i="3"/>
  <c r="J395" i="3"/>
  <c r="J394" i="3"/>
  <c r="J393" i="3"/>
  <c r="J390" i="3"/>
  <c r="J389" i="3"/>
  <c r="J388" i="3"/>
  <c r="J387" i="3"/>
  <c r="J386" i="3"/>
  <c r="J385" i="3"/>
  <c r="J384" i="3"/>
  <c r="J383" i="3"/>
  <c r="J382" i="3"/>
  <c r="J381" i="3"/>
  <c r="J380" i="3"/>
  <c r="J379" i="3"/>
  <c r="J378" i="3"/>
  <c r="J377" i="3"/>
  <c r="J376" i="3"/>
  <c r="J375" i="3"/>
  <c r="J374" i="3"/>
  <c r="J373" i="3"/>
  <c r="J372" i="3"/>
  <c r="J371" i="3"/>
  <c r="J370" i="3"/>
  <c r="J369" i="3"/>
  <c r="J366" i="3"/>
  <c r="J365" i="3"/>
  <c r="J364" i="3"/>
  <c r="J363" i="3"/>
  <c r="J362" i="3"/>
  <c r="J357" i="3"/>
  <c r="J352" i="3"/>
  <c r="J350" i="3"/>
  <c r="J346" i="3"/>
  <c r="J345" i="3"/>
  <c r="J343" i="3"/>
  <c r="J342" i="3"/>
  <c r="J341" i="3"/>
  <c r="J339" i="3"/>
  <c r="J336" i="3"/>
  <c r="J335" i="3"/>
  <c r="J334" i="3"/>
  <c r="J332" i="3"/>
  <c r="J331" i="3"/>
  <c r="J330" i="3"/>
  <c r="J324" i="3"/>
  <c r="J323" i="3"/>
  <c r="J322" i="3"/>
  <c r="J321" i="3"/>
  <c r="J315" i="3"/>
  <c r="J313" i="3"/>
  <c r="J309" i="3"/>
  <c r="J307" i="3"/>
  <c r="J303" i="3"/>
  <c r="J293" i="3"/>
  <c r="J292" i="3"/>
  <c r="J289" i="3"/>
  <c r="J288" i="3"/>
  <c r="J287" i="3"/>
  <c r="J286" i="3"/>
  <c r="J285" i="3"/>
  <c r="J279" i="3"/>
  <c r="J278" i="3"/>
  <c r="J274" i="3"/>
  <c r="J269" i="3"/>
  <c r="J267" i="3"/>
  <c r="J266" i="3"/>
  <c r="J262" i="3"/>
  <c r="J260" i="3"/>
  <c r="J259" i="3"/>
  <c r="J249" i="3"/>
  <c r="J243" i="3"/>
  <c r="J236" i="3"/>
  <c r="J235" i="3"/>
  <c r="J234" i="3"/>
  <c r="J233" i="3"/>
  <c r="J230" i="3"/>
  <c r="J229" i="3"/>
  <c r="J228" i="3"/>
  <c r="J227" i="3"/>
  <c r="J226" i="3"/>
  <c r="J225" i="3"/>
  <c r="J222" i="3"/>
  <c r="J221" i="3"/>
  <c r="J220" i="3"/>
  <c r="J219" i="3"/>
  <c r="J218" i="3"/>
  <c r="J217" i="3"/>
  <c r="J216" i="3"/>
  <c r="J215" i="3"/>
  <c r="J214" i="3"/>
  <c r="J213" i="3"/>
  <c r="J212" i="3"/>
  <c r="J211" i="3"/>
  <c r="J209" i="3"/>
  <c r="J208" i="3"/>
  <c r="J206" i="3"/>
  <c r="J205" i="3"/>
  <c r="J204" i="3"/>
  <c r="J202" i="3"/>
  <c r="J197" i="3"/>
  <c r="J195" i="3"/>
  <c r="J194" i="3"/>
  <c r="J193" i="3"/>
  <c r="J192" i="3"/>
  <c r="J191" i="3"/>
  <c r="J189" i="3"/>
  <c r="J187" i="3"/>
  <c r="J185" i="3"/>
  <c r="J180" i="3"/>
  <c r="J179" i="3"/>
  <c r="J178" i="3"/>
  <c r="J166" i="3"/>
  <c r="J165" i="3"/>
  <c r="J164" i="3"/>
  <c r="J163" i="3"/>
  <c r="J162" i="3"/>
  <c r="J161" i="3"/>
  <c r="J160" i="3"/>
  <c r="J158" i="3"/>
  <c r="J152" i="3"/>
  <c r="J149" i="3"/>
  <c r="J144" i="3"/>
  <c r="J143" i="3"/>
  <c r="J136" i="3"/>
  <c r="J128" i="3"/>
  <c r="J126" i="3"/>
  <c r="J114" i="3"/>
  <c r="J113" i="3"/>
  <c r="J102" i="3"/>
  <c r="J100" i="3"/>
  <c r="J93" i="3"/>
  <c r="J92" i="3"/>
  <c r="J91" i="3"/>
  <c r="J90" i="3"/>
  <c r="J89" i="3"/>
  <c r="J88" i="3"/>
  <c r="J87" i="3"/>
  <c r="J86" i="3"/>
  <c r="J81" i="3"/>
  <c r="J79" i="3"/>
  <c r="J76" i="3"/>
  <c r="J72" i="3"/>
  <c r="J71" i="3"/>
  <c r="J69" i="3"/>
  <c r="J68" i="3"/>
  <c r="J67" i="3"/>
  <c r="J62" i="3"/>
  <c r="J53" i="3"/>
  <c r="J52" i="3"/>
  <c r="J51" i="3"/>
  <c r="J50" i="3"/>
  <c r="J48" i="3"/>
  <c r="J47" i="3"/>
  <c r="J46" i="3"/>
  <c r="J43" i="3"/>
  <c r="J42" i="3"/>
  <c r="J30" i="3"/>
  <c r="J29" i="3"/>
  <c r="J28" i="3"/>
  <c r="J27" i="3"/>
  <c r="J24" i="3"/>
  <c r="J23" i="3"/>
  <c r="J15" i="3"/>
  <c r="J13" i="3"/>
  <c r="J12" i="3"/>
  <c r="J10" i="3"/>
  <c r="J9" i="3"/>
  <c r="J7" i="3"/>
  <c r="J5" i="3"/>
  <c r="L33" i="31"/>
  <c r="L32" i="31"/>
  <c r="L31" i="31"/>
  <c r="L30" i="31"/>
  <c r="L29" i="31"/>
  <c r="L28" i="31"/>
  <c r="L27" i="31"/>
  <c r="L26" i="31"/>
  <c r="L25" i="31"/>
  <c r="J703" i="3"/>
  <c r="J653" i="3"/>
  <c r="J650" i="3"/>
  <c r="J578" i="3"/>
  <c r="J368" i="3"/>
  <c r="J367" i="3"/>
  <c r="J284" i="3"/>
  <c r="J282" i="3"/>
  <c r="J261" i="3"/>
  <c r="J173" i="3"/>
  <c r="J172" i="3"/>
  <c r="J123" i="3"/>
  <c r="J97" i="3"/>
  <c r="J96" i="3"/>
  <c r="J95" i="3"/>
  <c r="J94" i="3"/>
  <c r="O55" i="37"/>
  <c r="J878" i="3"/>
  <c r="J842" i="3"/>
  <c r="J715" i="3"/>
  <c r="J714" i="3"/>
  <c r="J712" i="3"/>
  <c r="J710" i="3"/>
  <c r="J708" i="3"/>
  <c r="J704" i="3"/>
  <c r="J700" i="3"/>
  <c r="J678" i="3"/>
  <c r="J676" i="3"/>
  <c r="J673" i="3"/>
  <c r="J670" i="3"/>
  <c r="J667" i="3"/>
  <c r="J664" i="3"/>
  <c r="J640" i="3"/>
  <c r="J639" i="3"/>
  <c r="J636" i="3"/>
  <c r="J634" i="3"/>
  <c r="J615" i="3"/>
  <c r="J608" i="3"/>
  <c r="J606" i="3"/>
  <c r="J604" i="3"/>
  <c r="J596" i="3"/>
  <c r="J595" i="3"/>
  <c r="J589" i="3"/>
  <c r="J587" i="3"/>
  <c r="J586" i="3"/>
  <c r="J583" i="3"/>
  <c r="J574" i="3"/>
  <c r="J572" i="3"/>
  <c r="J569" i="3"/>
  <c r="J560" i="3"/>
  <c r="J556" i="3"/>
  <c r="J551" i="3"/>
  <c r="J550" i="3"/>
  <c r="J545" i="3"/>
  <c r="J481" i="3"/>
  <c r="J478" i="3"/>
  <c r="J458" i="3"/>
  <c r="J397" i="3"/>
  <c r="J351" i="3"/>
  <c r="J318" i="3"/>
  <c r="J317" i="3"/>
  <c r="J314" i="3"/>
  <c r="J312" i="3"/>
  <c r="J308" i="3"/>
  <c r="J306" i="3"/>
  <c r="J295" i="3"/>
  <c r="J270" i="3"/>
  <c r="J203" i="3"/>
  <c r="J201" i="3"/>
  <c r="J196" i="3"/>
  <c r="J190" i="3"/>
  <c r="J184" i="3"/>
  <c r="J183" i="3"/>
  <c r="J182" i="3"/>
  <c r="J151" i="3"/>
  <c r="J150" i="3"/>
  <c r="J148" i="3"/>
  <c r="J146" i="3"/>
  <c r="J142" i="3"/>
  <c r="J127" i="3"/>
  <c r="J125" i="3"/>
  <c r="J115" i="3"/>
  <c r="J101" i="3"/>
  <c r="J99" i="3"/>
  <c r="J98" i="3"/>
  <c r="J80" i="3"/>
  <c r="J45" i="3"/>
  <c r="J44" i="3"/>
  <c r="J36" i="3"/>
  <c r="J34" i="3"/>
  <c r="J16" i="3"/>
  <c r="J705" i="3"/>
  <c r="J580" i="3"/>
  <c r="J392" i="3"/>
  <c r="J355" i="3"/>
  <c r="J354" i="3"/>
  <c r="J353" i="3"/>
  <c r="J291" i="3"/>
  <c r="J281" i="3"/>
  <c r="J825" i="3"/>
  <c r="J824" i="3"/>
  <c r="J823" i="3"/>
  <c r="J822" i="3"/>
  <c r="J821" i="3"/>
  <c r="J820" i="3"/>
  <c r="J819" i="3"/>
  <c r="J818" i="3"/>
  <c r="J794" i="3"/>
  <c r="J692" i="3"/>
  <c r="J691" i="3"/>
  <c r="J661" i="3"/>
  <c r="J660" i="3"/>
  <c r="J658" i="3"/>
  <c r="J642" i="3"/>
  <c r="J613" i="3"/>
  <c r="J612" i="3"/>
  <c r="J566" i="3"/>
  <c r="J565" i="3"/>
  <c r="J349" i="3"/>
  <c r="J347" i="3"/>
  <c r="J340" i="3"/>
  <c r="J328" i="3"/>
  <c r="J316" i="3"/>
  <c r="J277" i="3"/>
  <c r="J264" i="3"/>
  <c r="J263" i="3"/>
  <c r="J258" i="3"/>
  <c r="J257" i="3"/>
  <c r="J256" i="3"/>
  <c r="J255" i="3"/>
  <c r="J254" i="3"/>
  <c r="J253" i="3"/>
  <c r="J252" i="3"/>
  <c r="J251" i="3"/>
  <c r="J250" i="3"/>
  <c r="J247" i="3"/>
  <c r="J246" i="3"/>
  <c r="J245" i="3"/>
  <c r="J244" i="3"/>
  <c r="J242" i="3"/>
  <c r="J241" i="3"/>
  <c r="J240" i="3"/>
  <c r="J239" i="3"/>
  <c r="J238" i="3"/>
  <c r="J237" i="3"/>
  <c r="J231" i="3"/>
  <c r="J200" i="3"/>
  <c r="J188" i="3"/>
  <c r="J177" i="3"/>
  <c r="J135" i="3"/>
  <c r="J122" i="3"/>
  <c r="J121" i="3"/>
  <c r="J120" i="3"/>
  <c r="J119" i="3"/>
  <c r="J118" i="3"/>
  <c r="J117" i="3"/>
  <c r="J85" i="3"/>
  <c r="J65" i="3"/>
  <c r="J64" i="3"/>
  <c r="J49" i="3"/>
  <c r="H33" i="31"/>
  <c r="H32" i="31"/>
  <c r="H31" i="31"/>
  <c r="H30" i="31"/>
  <c r="H29" i="31"/>
  <c r="H28" i="31"/>
  <c r="H27" i="31"/>
  <c r="H26" i="31"/>
  <c r="H25" i="31"/>
  <c r="J713" i="3"/>
  <c r="J701" i="3"/>
  <c r="J697" i="3"/>
  <c r="J690" i="3"/>
  <c r="J687" i="3"/>
  <c r="J685" i="3"/>
  <c r="J684" i="3"/>
  <c r="J681" i="3"/>
  <c r="J675" i="3"/>
  <c r="J674" i="3"/>
  <c r="J666" i="3"/>
  <c r="J657" i="3"/>
  <c r="J647" i="3"/>
  <c r="J579" i="3"/>
  <c r="J576" i="3"/>
  <c r="J575" i="3"/>
  <c r="J573" i="3"/>
  <c r="J564" i="3"/>
  <c r="J561" i="3"/>
  <c r="J559" i="3"/>
  <c r="J557" i="3"/>
  <c r="J555" i="3"/>
  <c r="J554" i="3"/>
  <c r="J553" i="3"/>
  <c r="J549" i="3"/>
  <c r="J294" i="3"/>
  <c r="J181" i="3"/>
  <c r="J124" i="3"/>
  <c r="J116" i="3"/>
  <c r="J84" i="3"/>
  <c r="J83" i="3"/>
  <c r="J82" i="3"/>
  <c r="J75" i="3"/>
  <c r="J70" i="3"/>
  <c r="J66" i="3"/>
  <c r="J63" i="3"/>
  <c r="J54" i="3"/>
  <c r="J39" i="3"/>
  <c r="J35" i="3"/>
  <c r="J33" i="3"/>
  <c r="J22" i="3"/>
  <c r="J733" i="3"/>
  <c r="J720" i="3"/>
  <c r="J672" i="3"/>
  <c r="J668" i="3"/>
  <c r="J651" i="3"/>
  <c r="J649" i="3"/>
  <c r="J635" i="3"/>
  <c r="J630" i="3"/>
  <c r="J605" i="3"/>
  <c r="J594" i="3"/>
  <c r="J591" i="3"/>
  <c r="J588" i="3"/>
  <c r="J558" i="3"/>
  <c r="J547" i="3"/>
  <c r="J546" i="3"/>
  <c r="J544" i="3"/>
  <c r="J506" i="3"/>
  <c r="J476" i="3"/>
  <c r="J455" i="3"/>
  <c r="J454" i="3"/>
  <c r="J441" i="3"/>
  <c r="J361" i="3"/>
  <c r="J360" i="3"/>
  <c r="J359" i="3"/>
  <c r="J358" i="3"/>
  <c r="J320" i="3"/>
  <c r="J319" i="3"/>
  <c r="J311" i="3"/>
  <c r="J310" i="3"/>
  <c r="J305" i="3"/>
  <c r="J304" i="3"/>
  <c r="J297" i="3"/>
  <c r="J186" i="3"/>
  <c r="J145" i="3"/>
  <c r="J134" i="3"/>
  <c r="J133" i="3"/>
  <c r="J132" i="3"/>
  <c r="J74" i="3"/>
  <c r="J73" i="3"/>
  <c r="J41" i="3"/>
  <c r="J38" i="3"/>
  <c r="J37" i="3"/>
  <c r="J32" i="3"/>
  <c r="J31" i="3"/>
  <c r="J26" i="3"/>
  <c r="J25" i="3"/>
  <c r="J14" i="3"/>
  <c r="J11" i="3"/>
  <c r="J8" i="3"/>
  <c r="H22" i="31"/>
  <c r="N6" i="40" l="1"/>
  <c r="O6" i="40" s="1"/>
  <c r="Q6" i="40" s="1"/>
  <c r="M145" i="20"/>
  <c r="N145" i="20" s="1"/>
  <c r="P145" i="20" s="1"/>
  <c r="M161" i="20"/>
  <c r="N161" i="20" s="1"/>
  <c r="P161" i="20" s="1"/>
  <c r="M133" i="20"/>
  <c r="N133" i="20" s="1"/>
  <c r="P133" i="20" s="1"/>
  <c r="M141" i="20"/>
  <c r="N141" i="20" s="1"/>
  <c r="P141" i="20" s="1"/>
  <c r="M149" i="20"/>
  <c r="N149" i="20" s="1"/>
  <c r="P149" i="20" s="1"/>
  <c r="M157" i="20"/>
  <c r="N157" i="20" s="1"/>
  <c r="P157" i="20" s="1"/>
  <c r="M165" i="20"/>
  <c r="N165" i="20" s="1"/>
  <c r="P165" i="20" s="1"/>
  <c r="M167" i="20"/>
  <c r="N167" i="20" s="1"/>
  <c r="P167" i="20" s="1"/>
  <c r="M169" i="20"/>
  <c r="N169" i="20" s="1"/>
  <c r="P169" i="20" s="1"/>
  <c r="M171" i="20"/>
  <c r="N171" i="20" s="1"/>
  <c r="P171" i="20" s="1"/>
  <c r="M173" i="20"/>
  <c r="N173" i="20" s="1"/>
  <c r="P173" i="20" s="1"/>
  <c r="M82" i="20"/>
  <c r="N82" i="20" s="1"/>
  <c r="P82" i="20" s="1"/>
  <c r="M166" i="20"/>
  <c r="N166" i="20" s="1"/>
  <c r="P166" i="20" s="1"/>
  <c r="M170" i="20"/>
  <c r="N170" i="20" s="1"/>
  <c r="P170" i="20" s="1"/>
  <c r="M129" i="20"/>
  <c r="N129" i="20" s="1"/>
  <c r="P129" i="20" s="1"/>
  <c r="M153" i="20"/>
  <c r="N153" i="20" s="1"/>
  <c r="P153" i="20" s="1"/>
  <c r="M131" i="20"/>
  <c r="N131" i="20" s="1"/>
  <c r="P131" i="20" s="1"/>
  <c r="M135" i="20"/>
  <c r="N135" i="20" s="1"/>
  <c r="P135" i="20" s="1"/>
  <c r="M139" i="20"/>
  <c r="N139" i="20" s="1"/>
  <c r="P139" i="20" s="1"/>
  <c r="M143" i="20"/>
  <c r="N143" i="20" s="1"/>
  <c r="P143" i="20" s="1"/>
  <c r="M147" i="20"/>
  <c r="N147" i="20" s="1"/>
  <c r="P147" i="20" s="1"/>
  <c r="M151" i="20"/>
  <c r="N151" i="20" s="1"/>
  <c r="P151" i="20" s="1"/>
  <c r="M155" i="20"/>
  <c r="N155" i="20" s="1"/>
  <c r="P155" i="20" s="1"/>
  <c r="M159" i="20"/>
  <c r="N159" i="20" s="1"/>
  <c r="P159" i="20" s="1"/>
  <c r="M163" i="20"/>
  <c r="N163" i="20" s="1"/>
  <c r="P163" i="20" s="1"/>
  <c r="M137" i="20"/>
  <c r="N137" i="20" s="1"/>
  <c r="P137" i="20" s="1"/>
  <c r="M48" i="20"/>
  <c r="N48" i="20" s="1"/>
  <c r="P48" i="20" s="1"/>
  <c r="M56" i="20"/>
  <c r="N56" i="20" s="1"/>
  <c r="P56" i="20" s="1"/>
  <c r="M64" i="20"/>
  <c r="N64" i="20" s="1"/>
  <c r="P64" i="20" s="1"/>
  <c r="M88" i="20"/>
  <c r="N88" i="20" s="1"/>
  <c r="P88" i="20" s="1"/>
  <c r="M168" i="20"/>
  <c r="N168" i="20" s="1"/>
  <c r="P168" i="20" s="1"/>
  <c r="M172" i="20"/>
  <c r="N172" i="20" s="1"/>
  <c r="P172" i="20" s="1"/>
  <c r="N7" i="40"/>
  <c r="O7" i="40" s="1"/>
  <c r="Q7" i="40" s="1"/>
  <c r="N8" i="40"/>
  <c r="O8" i="40" s="1"/>
  <c r="Q8" i="40" s="1"/>
  <c r="N9" i="40"/>
  <c r="O9" i="40" s="1"/>
  <c r="Q9" i="40" s="1"/>
  <c r="N10" i="40"/>
  <c r="O10" i="40" s="1"/>
  <c r="Q10" i="40" s="1"/>
  <c r="N11" i="40"/>
  <c r="O11" i="40" s="1"/>
  <c r="Q11" i="40" s="1"/>
  <c r="N12" i="40"/>
  <c r="O12" i="40" s="1"/>
  <c r="Q12" i="40" s="1"/>
  <c r="N13" i="40"/>
  <c r="O13" i="40" s="1"/>
  <c r="Q13" i="40" s="1"/>
  <c r="N14" i="40"/>
  <c r="O14" i="40" s="1"/>
  <c r="Q14" i="40" s="1"/>
  <c r="N15" i="40"/>
  <c r="O15" i="40" s="1"/>
  <c r="Q15" i="40" s="1"/>
  <c r="N16" i="40"/>
  <c r="O16" i="40" s="1"/>
  <c r="Q16" i="40" s="1"/>
  <c r="N17" i="40"/>
  <c r="O17" i="40" s="1"/>
  <c r="Q17" i="40" s="1"/>
  <c r="N18" i="40"/>
  <c r="O18" i="40" s="1"/>
  <c r="Q18" i="40" s="1"/>
  <c r="N19" i="40"/>
  <c r="O19" i="40" s="1"/>
  <c r="Q19" i="40" s="1"/>
  <c r="N20" i="40"/>
  <c r="O20" i="40" s="1"/>
  <c r="Q20" i="40" s="1"/>
  <c r="N21" i="40"/>
  <c r="O21" i="40" s="1"/>
  <c r="Q21" i="40" s="1"/>
  <c r="N22" i="40"/>
  <c r="O22" i="40" s="1"/>
  <c r="Q22" i="40" s="1"/>
  <c r="N23" i="40"/>
  <c r="O23" i="40" s="1"/>
  <c r="Q23" i="40" s="1"/>
  <c r="N24" i="40"/>
  <c r="O24" i="40" s="1"/>
  <c r="Q24" i="40" s="1"/>
  <c r="N7" i="39"/>
  <c r="O7" i="39" s="1"/>
  <c r="Q7" i="39" s="1"/>
  <c r="N8" i="39"/>
  <c r="O8" i="39" s="1"/>
  <c r="Q8" i="39" s="1"/>
  <c r="N9" i="39"/>
  <c r="O9" i="39" s="1"/>
  <c r="Q9" i="39" s="1"/>
  <c r="N10" i="39"/>
  <c r="O10" i="39" s="1"/>
  <c r="Q10" i="39" s="1"/>
  <c r="N6" i="39"/>
  <c r="O6" i="39" s="1"/>
  <c r="Q6" i="39" s="1"/>
  <c r="M54" i="20"/>
  <c r="N54" i="20" s="1"/>
  <c r="P54" i="20" s="1"/>
  <c r="M65" i="20"/>
  <c r="N65" i="20" s="1"/>
  <c r="P65" i="20" s="1"/>
  <c r="M70" i="20"/>
  <c r="N70" i="20" s="1"/>
  <c r="P70" i="20" s="1"/>
  <c r="M78" i="20"/>
  <c r="N78" i="20" s="1"/>
  <c r="P78" i="20" s="1"/>
  <c r="M81" i="20"/>
  <c r="N81" i="20" s="1"/>
  <c r="P81" i="20" s="1"/>
  <c r="M83" i="20"/>
  <c r="N83" i="20" s="1"/>
  <c r="P83" i="20" s="1"/>
  <c r="M86" i="20"/>
  <c r="N86" i="20" s="1"/>
  <c r="P86" i="20" s="1"/>
  <c r="M91" i="20"/>
  <c r="N91" i="20" s="1"/>
  <c r="P91" i="20" s="1"/>
  <c r="M94" i="20"/>
  <c r="N94" i="20" s="1"/>
  <c r="P94" i="20" s="1"/>
  <c r="M51" i="20"/>
  <c r="N51" i="20" s="1"/>
  <c r="P51" i="20" s="1"/>
  <c r="M59" i="20"/>
  <c r="N59" i="20" s="1"/>
  <c r="P59" i="20" s="1"/>
  <c r="M67" i="20"/>
  <c r="N67" i="20" s="1"/>
  <c r="P67" i="20" s="1"/>
  <c r="M73" i="20"/>
  <c r="N73" i="20" s="1"/>
  <c r="P73" i="20" s="1"/>
  <c r="M77" i="20"/>
  <c r="N77" i="20" s="1"/>
  <c r="P77" i="20" s="1"/>
  <c r="M85" i="20"/>
  <c r="N85" i="20" s="1"/>
  <c r="P85" i="20" s="1"/>
  <c r="M93" i="20"/>
  <c r="N93" i="20" s="1"/>
  <c r="P93" i="20" s="1"/>
  <c r="M46" i="20"/>
  <c r="N46" i="20" s="1"/>
  <c r="P46" i="20" s="1"/>
  <c r="M49" i="20"/>
  <c r="N49" i="20" s="1"/>
  <c r="P49" i="20" s="1"/>
  <c r="M57" i="20"/>
  <c r="N57" i="20" s="1"/>
  <c r="P57" i="20" s="1"/>
  <c r="M62" i="20"/>
  <c r="N62" i="20" s="1"/>
  <c r="P62" i="20" s="1"/>
  <c r="M74" i="20"/>
  <c r="N74" i="20" s="1"/>
  <c r="P74" i="20" s="1"/>
  <c r="M44" i="20"/>
  <c r="N44" i="20" s="1"/>
  <c r="P44" i="20" s="1"/>
  <c r="M47" i="20"/>
  <c r="N47" i="20" s="1"/>
  <c r="P47" i="20" s="1"/>
  <c r="M52" i="20"/>
  <c r="N52" i="20" s="1"/>
  <c r="P52" i="20" s="1"/>
  <c r="M55" i="20"/>
  <c r="N55" i="20" s="1"/>
  <c r="P55" i="20" s="1"/>
  <c r="M60" i="20"/>
  <c r="N60" i="20" s="1"/>
  <c r="P60" i="20" s="1"/>
  <c r="M63" i="20"/>
  <c r="N63" i="20" s="1"/>
  <c r="P63" i="20" s="1"/>
  <c r="M68" i="20"/>
  <c r="N68" i="20" s="1"/>
  <c r="P68" i="20" s="1"/>
  <c r="M71" i="20"/>
  <c r="N71" i="20" s="1"/>
  <c r="P71" i="20" s="1"/>
  <c r="M75" i="20"/>
  <c r="N75" i="20" s="1"/>
  <c r="P75" i="20" s="1"/>
  <c r="M79" i="20"/>
  <c r="N79" i="20" s="1"/>
  <c r="P79" i="20" s="1"/>
  <c r="M84" i="20"/>
  <c r="N84" i="20" s="1"/>
  <c r="P84" i="20" s="1"/>
  <c r="M89" i="20"/>
  <c r="N89" i="20" s="1"/>
  <c r="P89" i="20" s="1"/>
  <c r="M92" i="20"/>
  <c r="N92" i="20" s="1"/>
  <c r="P92" i="20" s="1"/>
  <c r="M45" i="20"/>
  <c r="N45" i="20" s="1"/>
  <c r="P45" i="20" s="1"/>
  <c r="M50" i="20"/>
  <c r="N50" i="20" s="1"/>
  <c r="P50" i="20" s="1"/>
  <c r="M53" i="20"/>
  <c r="N53" i="20" s="1"/>
  <c r="P53" i="20" s="1"/>
  <c r="M58" i="20"/>
  <c r="N58" i="20" s="1"/>
  <c r="P58" i="20" s="1"/>
  <c r="M61" i="20"/>
  <c r="N61" i="20" s="1"/>
  <c r="P61" i="20" s="1"/>
  <c r="M66" i="20"/>
  <c r="N66" i="20" s="1"/>
  <c r="P66" i="20" s="1"/>
  <c r="M69" i="20"/>
  <c r="N69" i="20" s="1"/>
  <c r="P69" i="20" s="1"/>
  <c r="M72" i="20"/>
  <c r="N72" i="20" s="1"/>
  <c r="P72" i="20" s="1"/>
  <c r="M76" i="20"/>
  <c r="N76" i="20" s="1"/>
  <c r="P76" i="20" s="1"/>
  <c r="M80" i="20"/>
  <c r="N80" i="20" s="1"/>
  <c r="P80" i="20" s="1"/>
  <c r="M87" i="20"/>
  <c r="N87" i="20" s="1"/>
  <c r="P87" i="20" s="1"/>
  <c r="M90" i="20"/>
  <c r="N90" i="20" s="1"/>
  <c r="P90" i="20" s="1"/>
  <c r="M95" i="20"/>
  <c r="N95" i="20" s="1"/>
  <c r="P95" i="20" s="1"/>
  <c r="M109" i="20"/>
  <c r="N109" i="20" s="1"/>
  <c r="P109" i="20" s="1"/>
  <c r="M117" i="20"/>
  <c r="N117" i="20" s="1"/>
  <c r="P117" i="20" s="1"/>
  <c r="M181" i="20"/>
  <c r="N181" i="20" s="1"/>
  <c r="P181" i="20" s="1"/>
  <c r="M189" i="20"/>
  <c r="N189" i="20" s="1"/>
  <c r="P189" i="20" s="1"/>
  <c r="M197" i="20"/>
  <c r="N197" i="20" s="1"/>
  <c r="P197" i="20" s="1"/>
  <c r="M201" i="20"/>
  <c r="N201" i="20" s="1"/>
  <c r="P201" i="20" s="1"/>
  <c r="M98" i="20"/>
  <c r="N98" i="20" s="1"/>
  <c r="P98" i="20" s="1"/>
  <c r="M102" i="20"/>
  <c r="N102" i="20" s="1"/>
  <c r="P102" i="20" s="1"/>
  <c r="M106" i="20"/>
  <c r="N106" i="20" s="1"/>
  <c r="P106" i="20" s="1"/>
  <c r="M110" i="20"/>
  <c r="N110" i="20" s="1"/>
  <c r="P110" i="20" s="1"/>
  <c r="M114" i="20"/>
  <c r="N114" i="20" s="1"/>
  <c r="P114" i="20" s="1"/>
  <c r="M118" i="20"/>
  <c r="N118" i="20" s="1"/>
  <c r="P118" i="20" s="1"/>
  <c r="M122" i="20"/>
  <c r="N122" i="20" s="1"/>
  <c r="P122" i="20" s="1"/>
  <c r="M126" i="20"/>
  <c r="N126" i="20" s="1"/>
  <c r="P126" i="20" s="1"/>
  <c r="M136" i="20"/>
  <c r="N136" i="20" s="1"/>
  <c r="P136" i="20" s="1"/>
  <c r="M152" i="20"/>
  <c r="N152" i="20" s="1"/>
  <c r="P152" i="20" s="1"/>
  <c r="M97" i="20"/>
  <c r="N97" i="20" s="1"/>
  <c r="P97" i="20" s="1"/>
  <c r="M105" i="20"/>
  <c r="N105" i="20" s="1"/>
  <c r="P105" i="20" s="1"/>
  <c r="M113" i="20"/>
  <c r="N113" i="20" s="1"/>
  <c r="P113" i="20" s="1"/>
  <c r="M125" i="20"/>
  <c r="N125" i="20" s="1"/>
  <c r="P125" i="20" s="1"/>
  <c r="M156" i="20"/>
  <c r="N156" i="20" s="1"/>
  <c r="P156" i="20" s="1"/>
  <c r="M177" i="20"/>
  <c r="N177" i="20" s="1"/>
  <c r="P177" i="20" s="1"/>
  <c r="M185" i="20"/>
  <c r="N185" i="20" s="1"/>
  <c r="P185" i="20" s="1"/>
  <c r="M193" i="20"/>
  <c r="N193" i="20" s="1"/>
  <c r="P193" i="20" s="1"/>
  <c r="M209" i="20"/>
  <c r="N209" i="20" s="1"/>
  <c r="P209" i="20" s="1"/>
  <c r="M5" i="20"/>
  <c r="N5" i="20" s="1"/>
  <c r="P5" i="20" s="1"/>
  <c r="M6" i="20"/>
  <c r="N6" i="20" s="1"/>
  <c r="P6" i="20" s="1"/>
  <c r="M7" i="20"/>
  <c r="N7" i="20" s="1"/>
  <c r="P7" i="20" s="1"/>
  <c r="M8" i="20"/>
  <c r="N8" i="20" s="1"/>
  <c r="P8" i="20" s="1"/>
  <c r="M9" i="20"/>
  <c r="N9" i="20" s="1"/>
  <c r="P9" i="20" s="1"/>
  <c r="M10" i="20"/>
  <c r="N10" i="20" s="1"/>
  <c r="P10" i="20" s="1"/>
  <c r="M11" i="20"/>
  <c r="N11" i="20" s="1"/>
  <c r="P11" i="20" s="1"/>
  <c r="M12" i="20"/>
  <c r="N12" i="20" s="1"/>
  <c r="P12" i="20" s="1"/>
  <c r="M13" i="20"/>
  <c r="N13" i="20" s="1"/>
  <c r="P13" i="20" s="1"/>
  <c r="M14" i="20"/>
  <c r="N14" i="20" s="1"/>
  <c r="P14" i="20" s="1"/>
  <c r="M15" i="20"/>
  <c r="N15" i="20" s="1"/>
  <c r="P15" i="20" s="1"/>
  <c r="M16" i="20"/>
  <c r="N16" i="20" s="1"/>
  <c r="P16" i="20" s="1"/>
  <c r="M17" i="20"/>
  <c r="N17" i="20" s="1"/>
  <c r="P17" i="20" s="1"/>
  <c r="M18" i="20"/>
  <c r="N18" i="20" s="1"/>
  <c r="P18" i="20" s="1"/>
  <c r="M19" i="20"/>
  <c r="N19" i="20" s="1"/>
  <c r="P19" i="20" s="1"/>
  <c r="M20" i="20"/>
  <c r="N20" i="20" s="1"/>
  <c r="P20" i="20" s="1"/>
  <c r="M21" i="20"/>
  <c r="N21" i="20" s="1"/>
  <c r="P21" i="20" s="1"/>
  <c r="M22" i="20"/>
  <c r="N22" i="20" s="1"/>
  <c r="P22" i="20" s="1"/>
  <c r="M23" i="20"/>
  <c r="N23" i="20" s="1"/>
  <c r="P23" i="20" s="1"/>
  <c r="M24" i="20"/>
  <c r="N24" i="20" s="1"/>
  <c r="P24" i="20" s="1"/>
  <c r="M25" i="20"/>
  <c r="N25" i="20" s="1"/>
  <c r="P25" i="20" s="1"/>
  <c r="M26" i="20"/>
  <c r="N26" i="20" s="1"/>
  <c r="P26" i="20" s="1"/>
  <c r="M27" i="20"/>
  <c r="N27" i="20" s="1"/>
  <c r="P27" i="20" s="1"/>
  <c r="M28" i="20"/>
  <c r="N28" i="20" s="1"/>
  <c r="P28" i="20" s="1"/>
  <c r="M29" i="20"/>
  <c r="N29" i="20" s="1"/>
  <c r="P29" i="20" s="1"/>
  <c r="M30" i="20"/>
  <c r="N30" i="20" s="1"/>
  <c r="P30" i="20" s="1"/>
  <c r="M31" i="20"/>
  <c r="N31" i="20" s="1"/>
  <c r="P31" i="20" s="1"/>
  <c r="M32" i="20"/>
  <c r="N32" i="20" s="1"/>
  <c r="P32" i="20" s="1"/>
  <c r="M33" i="20"/>
  <c r="N33" i="20" s="1"/>
  <c r="P33" i="20" s="1"/>
  <c r="M34" i="20"/>
  <c r="N34" i="20" s="1"/>
  <c r="P34" i="20" s="1"/>
  <c r="M35" i="20"/>
  <c r="N35" i="20" s="1"/>
  <c r="P35" i="20" s="1"/>
  <c r="M36" i="20"/>
  <c r="N36" i="20" s="1"/>
  <c r="P36" i="20" s="1"/>
  <c r="M37" i="20"/>
  <c r="N37" i="20" s="1"/>
  <c r="P37" i="20" s="1"/>
  <c r="M38" i="20"/>
  <c r="N38" i="20" s="1"/>
  <c r="P38" i="20" s="1"/>
  <c r="M39" i="20"/>
  <c r="N39" i="20" s="1"/>
  <c r="P39" i="20" s="1"/>
  <c r="M40" i="20"/>
  <c r="N40" i="20" s="1"/>
  <c r="P40" i="20" s="1"/>
  <c r="M41" i="20"/>
  <c r="N41" i="20" s="1"/>
  <c r="P41" i="20" s="1"/>
  <c r="M42" i="20"/>
  <c r="N42" i="20" s="1"/>
  <c r="P42" i="20" s="1"/>
  <c r="M43" i="20"/>
  <c r="N43" i="20" s="1"/>
  <c r="P43" i="20" s="1"/>
  <c r="M99" i="20"/>
  <c r="N99" i="20" s="1"/>
  <c r="P99" i="20" s="1"/>
  <c r="M103" i="20"/>
  <c r="N103" i="20" s="1"/>
  <c r="P103" i="20" s="1"/>
  <c r="M107" i="20"/>
  <c r="N107" i="20" s="1"/>
  <c r="P107" i="20" s="1"/>
  <c r="M111" i="20"/>
  <c r="N111" i="20" s="1"/>
  <c r="P111" i="20" s="1"/>
  <c r="M115" i="20"/>
  <c r="N115" i="20" s="1"/>
  <c r="P115" i="20" s="1"/>
  <c r="M119" i="20"/>
  <c r="N119" i="20" s="1"/>
  <c r="P119" i="20" s="1"/>
  <c r="M123" i="20"/>
  <c r="N123" i="20" s="1"/>
  <c r="P123" i="20" s="1"/>
  <c r="M127" i="20"/>
  <c r="N127" i="20" s="1"/>
  <c r="P127" i="20" s="1"/>
  <c r="M132" i="20"/>
  <c r="N132" i="20" s="1"/>
  <c r="P132" i="20" s="1"/>
  <c r="M148" i="20"/>
  <c r="N148" i="20" s="1"/>
  <c r="P148" i="20" s="1"/>
  <c r="M164" i="20"/>
  <c r="N164" i="20" s="1"/>
  <c r="P164" i="20" s="1"/>
  <c r="M101" i="20"/>
  <c r="N101" i="20" s="1"/>
  <c r="P101" i="20" s="1"/>
  <c r="M121" i="20"/>
  <c r="N121" i="20" s="1"/>
  <c r="P121" i="20" s="1"/>
  <c r="M140" i="20"/>
  <c r="N140" i="20" s="1"/>
  <c r="P140" i="20" s="1"/>
  <c r="M205" i="20"/>
  <c r="N205" i="20" s="1"/>
  <c r="P205" i="20" s="1"/>
  <c r="M96" i="20"/>
  <c r="N96" i="20" s="1"/>
  <c r="P96" i="20" s="1"/>
  <c r="M100" i="20"/>
  <c r="N100" i="20" s="1"/>
  <c r="P100" i="20" s="1"/>
  <c r="M104" i="20"/>
  <c r="N104" i="20" s="1"/>
  <c r="P104" i="20" s="1"/>
  <c r="M108" i="20"/>
  <c r="N108" i="20" s="1"/>
  <c r="P108" i="20" s="1"/>
  <c r="M112" i="20"/>
  <c r="N112" i="20" s="1"/>
  <c r="P112" i="20" s="1"/>
  <c r="M116" i="20"/>
  <c r="N116" i="20" s="1"/>
  <c r="P116" i="20" s="1"/>
  <c r="M120" i="20"/>
  <c r="N120" i="20" s="1"/>
  <c r="P120" i="20" s="1"/>
  <c r="M124" i="20"/>
  <c r="N124" i="20" s="1"/>
  <c r="P124" i="20" s="1"/>
  <c r="M128" i="20"/>
  <c r="N128" i="20" s="1"/>
  <c r="P128" i="20" s="1"/>
  <c r="M144" i="20"/>
  <c r="N144" i="20" s="1"/>
  <c r="P144" i="20" s="1"/>
  <c r="M160" i="20"/>
  <c r="N160" i="20" s="1"/>
  <c r="P160" i="20" s="1"/>
  <c r="M174" i="20"/>
  <c r="N174" i="20" s="1"/>
  <c r="P174" i="20" s="1"/>
  <c r="M178" i="20"/>
  <c r="N178" i="20" s="1"/>
  <c r="P178" i="20" s="1"/>
  <c r="M182" i="20"/>
  <c r="N182" i="20" s="1"/>
  <c r="P182" i="20" s="1"/>
  <c r="M186" i="20"/>
  <c r="N186" i="20" s="1"/>
  <c r="P186" i="20" s="1"/>
  <c r="M190" i="20"/>
  <c r="N190" i="20" s="1"/>
  <c r="P190" i="20" s="1"/>
  <c r="M194" i="20"/>
  <c r="N194" i="20" s="1"/>
  <c r="P194" i="20" s="1"/>
  <c r="M198" i="20"/>
  <c r="N198" i="20" s="1"/>
  <c r="P198" i="20" s="1"/>
  <c r="M202" i="20"/>
  <c r="N202" i="20" s="1"/>
  <c r="P202" i="20" s="1"/>
  <c r="M206" i="20"/>
  <c r="N206" i="20" s="1"/>
  <c r="P206" i="20" s="1"/>
  <c r="M210" i="20"/>
  <c r="N210" i="20" s="1"/>
  <c r="P210" i="20" s="1"/>
  <c r="M175" i="20"/>
  <c r="N175" i="20" s="1"/>
  <c r="P175" i="20" s="1"/>
  <c r="M179" i="20"/>
  <c r="N179" i="20" s="1"/>
  <c r="P179" i="20" s="1"/>
  <c r="M183" i="20"/>
  <c r="N183" i="20" s="1"/>
  <c r="P183" i="20" s="1"/>
  <c r="M187" i="20"/>
  <c r="N187" i="20" s="1"/>
  <c r="P187" i="20" s="1"/>
  <c r="M191" i="20"/>
  <c r="N191" i="20" s="1"/>
  <c r="P191" i="20" s="1"/>
  <c r="M195" i="20"/>
  <c r="N195" i="20" s="1"/>
  <c r="P195" i="20" s="1"/>
  <c r="M199" i="20"/>
  <c r="N199" i="20" s="1"/>
  <c r="P199" i="20" s="1"/>
  <c r="M203" i="20"/>
  <c r="N203" i="20" s="1"/>
  <c r="P203" i="20" s="1"/>
  <c r="M207" i="20"/>
  <c r="N207" i="20" s="1"/>
  <c r="P207" i="20" s="1"/>
  <c r="M211" i="20"/>
  <c r="N211" i="20" s="1"/>
  <c r="P211" i="20" s="1"/>
  <c r="M130" i="20"/>
  <c r="N130" i="20" s="1"/>
  <c r="P130" i="20" s="1"/>
  <c r="M134" i="20"/>
  <c r="N134" i="20" s="1"/>
  <c r="P134" i="20" s="1"/>
  <c r="M138" i="20"/>
  <c r="N138" i="20" s="1"/>
  <c r="P138" i="20" s="1"/>
  <c r="M142" i="20"/>
  <c r="N142" i="20" s="1"/>
  <c r="P142" i="20" s="1"/>
  <c r="M146" i="20"/>
  <c r="N146" i="20" s="1"/>
  <c r="P146" i="20" s="1"/>
  <c r="M150" i="20"/>
  <c r="N150" i="20" s="1"/>
  <c r="P150" i="20" s="1"/>
  <c r="M154" i="20"/>
  <c r="N154" i="20" s="1"/>
  <c r="P154" i="20" s="1"/>
  <c r="M158" i="20"/>
  <c r="N158" i="20" s="1"/>
  <c r="P158" i="20" s="1"/>
  <c r="M162" i="20"/>
  <c r="N162" i="20" s="1"/>
  <c r="P162" i="20" s="1"/>
  <c r="M176" i="20"/>
  <c r="N176" i="20" s="1"/>
  <c r="P176" i="20" s="1"/>
  <c r="M180" i="20"/>
  <c r="N180" i="20" s="1"/>
  <c r="P180" i="20" s="1"/>
  <c r="M184" i="20"/>
  <c r="N184" i="20" s="1"/>
  <c r="P184" i="20" s="1"/>
  <c r="M188" i="20"/>
  <c r="N188" i="20" s="1"/>
  <c r="P188" i="20" s="1"/>
  <c r="M192" i="20"/>
  <c r="N192" i="20" s="1"/>
  <c r="P192" i="20" s="1"/>
  <c r="M196" i="20"/>
  <c r="N196" i="20" s="1"/>
  <c r="P196" i="20" s="1"/>
  <c r="M200" i="20"/>
  <c r="N200" i="20" s="1"/>
  <c r="P200" i="20" s="1"/>
  <c r="M204" i="20"/>
  <c r="N204" i="20" s="1"/>
  <c r="P204" i="20" s="1"/>
  <c r="M208" i="20"/>
  <c r="N208" i="20" s="1"/>
  <c r="P208" i="20" s="1"/>
  <c r="M212" i="20"/>
  <c r="N212" i="20" s="1"/>
  <c r="P212" i="20" s="1"/>
  <c r="O64" i="37" l="1"/>
  <c r="O63" i="37"/>
  <c r="O62" i="37"/>
  <c r="O61" i="37"/>
  <c r="O60" i="37"/>
  <c r="O59" i="37"/>
  <c r="O58" i="37"/>
  <c r="O57" i="37"/>
  <c r="L75" i="35"/>
  <c r="L73" i="35"/>
  <c r="L66" i="35"/>
  <c r="L65" i="35"/>
  <c r="L61" i="35"/>
  <c r="L60" i="35"/>
  <c r="L59" i="35"/>
  <c r="L57" i="35"/>
  <c r="L55" i="35"/>
  <c r="L54" i="35"/>
  <c r="L51" i="35"/>
  <c r="L50" i="35"/>
  <c r="L49" i="35"/>
  <c r="L48" i="35"/>
  <c r="L47" i="35"/>
  <c r="L46" i="35"/>
  <c r="L45" i="35"/>
  <c r="L44" i="35"/>
  <c r="L43" i="35"/>
  <c r="L40" i="35"/>
  <c r="L37" i="35"/>
  <c r="L36" i="35"/>
  <c r="L35" i="35"/>
  <c r="L29" i="35"/>
  <c r="L26" i="35"/>
  <c r="L18" i="35"/>
  <c r="L17" i="35"/>
  <c r="L16" i="35"/>
  <c r="L13" i="35"/>
  <c r="L11" i="35"/>
  <c r="L10" i="35"/>
  <c r="L9" i="35"/>
  <c r="L7" i="35"/>
  <c r="L6" i="35"/>
  <c r="L5" i="35"/>
  <c r="G5" i="37"/>
  <c r="J5" i="37"/>
  <c r="G6" i="37"/>
  <c r="J6" i="37"/>
  <c r="N6" i="37" s="1"/>
  <c r="G7" i="37"/>
  <c r="J7" i="37"/>
  <c r="G8" i="37"/>
  <c r="J8" i="37"/>
  <c r="N8" i="37" s="1"/>
  <c r="G9" i="37"/>
  <c r="J9" i="37"/>
  <c r="G10" i="37"/>
  <c r="J10" i="37"/>
  <c r="N10" i="37" s="1"/>
  <c r="G11" i="37"/>
  <c r="J11" i="37"/>
  <c r="G12" i="37"/>
  <c r="J12" i="37"/>
  <c r="N12" i="37" s="1"/>
  <c r="G13" i="37"/>
  <c r="J13" i="37"/>
  <c r="G14" i="37"/>
  <c r="J14" i="37"/>
  <c r="N14" i="37" s="1"/>
  <c r="G15" i="37"/>
  <c r="J15" i="37"/>
  <c r="G16" i="37"/>
  <c r="J16" i="37"/>
  <c r="N16" i="37" s="1"/>
  <c r="G17" i="37"/>
  <c r="J17" i="37"/>
  <c r="G18" i="37"/>
  <c r="J18" i="37"/>
  <c r="N18" i="37" s="1"/>
  <c r="G19" i="37"/>
  <c r="J19" i="37"/>
  <c r="G20" i="37"/>
  <c r="J20" i="37"/>
  <c r="N20" i="37" s="1"/>
  <c r="G21" i="37"/>
  <c r="J21" i="37"/>
  <c r="G22" i="37"/>
  <c r="J22" i="37"/>
  <c r="N22" i="37" s="1"/>
  <c r="G23" i="37"/>
  <c r="J23" i="37"/>
  <c r="G24" i="37"/>
  <c r="J24" i="37"/>
  <c r="N24" i="37" s="1"/>
  <c r="G25" i="37"/>
  <c r="J25" i="37"/>
  <c r="G26" i="37"/>
  <c r="J26" i="37"/>
  <c r="N26" i="37" s="1"/>
  <c r="G27" i="37"/>
  <c r="J27" i="37"/>
  <c r="G28" i="37"/>
  <c r="J28" i="37"/>
  <c r="N28" i="37" s="1"/>
  <c r="G29" i="37"/>
  <c r="J29" i="37"/>
  <c r="G30" i="37"/>
  <c r="J30" i="37"/>
  <c r="N30" i="37" s="1"/>
  <c r="G31" i="37"/>
  <c r="J31" i="37"/>
  <c r="G32" i="37"/>
  <c r="J32" i="37"/>
  <c r="N32" i="37" s="1"/>
  <c r="G33" i="37"/>
  <c r="J33" i="37"/>
  <c r="G34" i="37"/>
  <c r="J34" i="37"/>
  <c r="N34" i="37" s="1"/>
  <c r="G35" i="37"/>
  <c r="J35" i="37"/>
  <c r="G36" i="37"/>
  <c r="J36" i="37"/>
  <c r="N36" i="37" s="1"/>
  <c r="G37" i="37"/>
  <c r="J37" i="37"/>
  <c r="G38" i="37"/>
  <c r="J38" i="37"/>
  <c r="N38" i="37" s="1"/>
  <c r="G39" i="37"/>
  <c r="J39" i="37"/>
  <c r="G40" i="37"/>
  <c r="J40" i="37"/>
  <c r="N40" i="37" s="1"/>
  <c r="G41" i="37"/>
  <c r="J41" i="37"/>
  <c r="K42" i="37"/>
  <c r="G47" i="37"/>
  <c r="K47" i="37"/>
  <c r="G48" i="37"/>
  <c r="K48" i="37"/>
  <c r="G49" i="37"/>
  <c r="K49" i="37"/>
  <c r="G50" i="37"/>
  <c r="K50" i="37"/>
  <c r="G51" i="37"/>
  <c r="K51" i="37"/>
  <c r="G52" i="37"/>
  <c r="K52" i="37"/>
  <c r="G53" i="37"/>
  <c r="K53" i="37"/>
  <c r="G54" i="37"/>
  <c r="K54" i="37"/>
  <c r="G57" i="37"/>
  <c r="K57" i="37"/>
  <c r="G58" i="37"/>
  <c r="K58" i="37"/>
  <c r="G59" i="37"/>
  <c r="K59" i="37"/>
  <c r="G60" i="37"/>
  <c r="K60" i="37"/>
  <c r="G61" i="37"/>
  <c r="K61" i="37"/>
  <c r="G62" i="37"/>
  <c r="K62" i="37"/>
  <c r="G63" i="37"/>
  <c r="K63" i="37"/>
  <c r="G64" i="37"/>
  <c r="K64" i="37"/>
  <c r="M5" i="37"/>
  <c r="N5" i="37" s="1"/>
  <c r="M6" i="37"/>
  <c r="M7" i="37"/>
  <c r="N7" i="37" s="1"/>
  <c r="M8" i="37"/>
  <c r="M9" i="37"/>
  <c r="N9" i="37" s="1"/>
  <c r="M10" i="37"/>
  <c r="M11" i="37"/>
  <c r="N11" i="37" s="1"/>
  <c r="M12" i="37"/>
  <c r="M13" i="37"/>
  <c r="N13" i="37" s="1"/>
  <c r="M14" i="37"/>
  <c r="M15" i="37"/>
  <c r="N15" i="37" s="1"/>
  <c r="M16" i="37"/>
  <c r="M17" i="37"/>
  <c r="N17" i="37" s="1"/>
  <c r="M18" i="37"/>
  <c r="M19" i="37"/>
  <c r="N19" i="37" s="1"/>
  <c r="M20" i="37"/>
  <c r="M21" i="37"/>
  <c r="N21" i="37" s="1"/>
  <c r="M22" i="37"/>
  <c r="M23" i="37"/>
  <c r="N23" i="37" s="1"/>
  <c r="M24" i="37"/>
  <c r="M25" i="37"/>
  <c r="N25" i="37" s="1"/>
  <c r="M26" i="37"/>
  <c r="M27" i="37"/>
  <c r="N27" i="37" s="1"/>
  <c r="M28" i="37"/>
  <c r="M29" i="37"/>
  <c r="N29" i="37" s="1"/>
  <c r="M30" i="37"/>
  <c r="M31" i="37"/>
  <c r="N31" i="37" s="1"/>
  <c r="M32" i="37"/>
  <c r="M33" i="37"/>
  <c r="N33" i="37" s="1"/>
  <c r="M34" i="37"/>
  <c r="M35" i="37"/>
  <c r="N35" i="37" s="1"/>
  <c r="M36" i="37"/>
  <c r="M37" i="37"/>
  <c r="N37" i="37" s="1"/>
  <c r="M38" i="37"/>
  <c r="M39" i="37"/>
  <c r="N39" i="37" s="1"/>
  <c r="M40" i="37"/>
  <c r="M41" i="37"/>
  <c r="N41" i="37" s="1"/>
  <c r="O47" i="37"/>
  <c r="O48" i="37"/>
  <c r="O49" i="37"/>
  <c r="O50" i="37"/>
  <c r="O51" i="37"/>
  <c r="O52" i="37"/>
  <c r="O53" i="37"/>
  <c r="O54" i="37"/>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O821"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O613"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I1127" i="7"/>
  <c r="F1127" i="7"/>
  <c r="I1126" i="7"/>
  <c r="F1126" i="7"/>
  <c r="I1125" i="7"/>
  <c r="F1125" i="7"/>
  <c r="I1124" i="7"/>
  <c r="F1124" i="7"/>
  <c r="I1123" i="7"/>
  <c r="F1123" i="7"/>
  <c r="I1122" i="7"/>
  <c r="F1122" i="7"/>
  <c r="I1121" i="7"/>
  <c r="F1121" i="7"/>
  <c r="I1120" i="7"/>
  <c r="F1120" i="7"/>
  <c r="I1119" i="7"/>
  <c r="F1119" i="7"/>
  <c r="I1118" i="7"/>
  <c r="F1118" i="7"/>
  <c r="I1117" i="7"/>
  <c r="F1117" i="7"/>
  <c r="I1116" i="7"/>
  <c r="F1116" i="7"/>
  <c r="I1115" i="7"/>
  <c r="F1115" i="7"/>
  <c r="I1114" i="7"/>
  <c r="F1114" i="7"/>
  <c r="I1113" i="7"/>
  <c r="F1113" i="7"/>
  <c r="I1112" i="7"/>
  <c r="F1112" i="7"/>
  <c r="I1111" i="7"/>
  <c r="F1111" i="7"/>
  <c r="I1110" i="7"/>
  <c r="F1110" i="7"/>
  <c r="I1109" i="7"/>
  <c r="F1109" i="7"/>
  <c r="I1108" i="7"/>
  <c r="F1108" i="7"/>
  <c r="I1107" i="7"/>
  <c r="F1107" i="7"/>
  <c r="I1106" i="7"/>
  <c r="F1106" i="7"/>
  <c r="I1105" i="7"/>
  <c r="F1105" i="7"/>
  <c r="I1104" i="7"/>
  <c r="F1104" i="7"/>
  <c r="I1103" i="7"/>
  <c r="F1103" i="7"/>
  <c r="I1102" i="7"/>
  <c r="F1102" i="7"/>
  <c r="I1101" i="7"/>
  <c r="F1101" i="7"/>
  <c r="I1100" i="7"/>
  <c r="F1100" i="7"/>
  <c r="I1099" i="7"/>
  <c r="F1099" i="7"/>
  <c r="I1098" i="7"/>
  <c r="F1098" i="7"/>
  <c r="I1097" i="7"/>
  <c r="F1097" i="7"/>
  <c r="I1096" i="7"/>
  <c r="F1096" i="7"/>
  <c r="I1095" i="7"/>
  <c r="F1095" i="7"/>
  <c r="I1094" i="7"/>
  <c r="F1094" i="7"/>
  <c r="I1093" i="7"/>
  <c r="F1093" i="7"/>
  <c r="I1092" i="7"/>
  <c r="F1092" i="7"/>
  <c r="I1091" i="7"/>
  <c r="F1091" i="7"/>
  <c r="I1090" i="7"/>
  <c r="F1090" i="7"/>
  <c r="I1089" i="7"/>
  <c r="F1089" i="7"/>
  <c r="I1088" i="7"/>
  <c r="F1088" i="7"/>
  <c r="I1087" i="7"/>
  <c r="F1087" i="7"/>
  <c r="I1086" i="7"/>
  <c r="F1086" i="7"/>
  <c r="I1085" i="7"/>
  <c r="F1085" i="7"/>
  <c r="I1084" i="7"/>
  <c r="F1084" i="7"/>
  <c r="I1083" i="7"/>
  <c r="F1083" i="7"/>
  <c r="I1082" i="7"/>
  <c r="F1082" i="7"/>
  <c r="I1081" i="7"/>
  <c r="F1081" i="7"/>
  <c r="I1080" i="7"/>
  <c r="F1080" i="7"/>
  <c r="I1079" i="7"/>
  <c r="F1079" i="7"/>
  <c r="I1078" i="7"/>
  <c r="F1078" i="7"/>
  <c r="I1077" i="7"/>
  <c r="F1077" i="7"/>
  <c r="I1076" i="7"/>
  <c r="F1076" i="7"/>
  <c r="I1075" i="7"/>
  <c r="F1075" i="7"/>
  <c r="I1074" i="7"/>
  <c r="F1074" i="7"/>
  <c r="I1073" i="7"/>
  <c r="F1073" i="7"/>
  <c r="I1072" i="7"/>
  <c r="F1072" i="7"/>
  <c r="I1071" i="7"/>
  <c r="F1071" i="7"/>
  <c r="I1070" i="7"/>
  <c r="F1070" i="7"/>
  <c r="I1069" i="7"/>
  <c r="F1069" i="7"/>
  <c r="I1068" i="7"/>
  <c r="F1068" i="7"/>
  <c r="I1067" i="7"/>
  <c r="F1067" i="7"/>
  <c r="I1066" i="7"/>
  <c r="F1066" i="7"/>
  <c r="I1065" i="7"/>
  <c r="F1065" i="7"/>
  <c r="I1064" i="7"/>
  <c r="F1064" i="7"/>
  <c r="I1063" i="7"/>
  <c r="F1063" i="7"/>
  <c r="I1062" i="7"/>
  <c r="F1062" i="7"/>
  <c r="I1061" i="7"/>
  <c r="F1061" i="7"/>
  <c r="I1060" i="7"/>
  <c r="F1060" i="7"/>
  <c r="I1059" i="7"/>
  <c r="F1059" i="7"/>
  <c r="I1058" i="7"/>
  <c r="F1058" i="7"/>
  <c r="I1057" i="7"/>
  <c r="F1057" i="7"/>
  <c r="I1056" i="7"/>
  <c r="F1056" i="7"/>
  <c r="I1055" i="7"/>
  <c r="F1055" i="7"/>
  <c r="I1054" i="7"/>
  <c r="F1054" i="7"/>
  <c r="I1053" i="7"/>
  <c r="F1053" i="7"/>
  <c r="I1052" i="7"/>
  <c r="F1052" i="7"/>
  <c r="I1051" i="7"/>
  <c r="F1051" i="7"/>
  <c r="I1050" i="7"/>
  <c r="F1050" i="7"/>
  <c r="I1049" i="7"/>
  <c r="F1049" i="7"/>
  <c r="I1048" i="7"/>
  <c r="F1048" i="7"/>
  <c r="I1047" i="7"/>
  <c r="F1047" i="7"/>
  <c r="I1046" i="7"/>
  <c r="F1046" i="7"/>
  <c r="I1045" i="7"/>
  <c r="F1045" i="7"/>
  <c r="I1044" i="7"/>
  <c r="F1044" i="7"/>
  <c r="I1043" i="7"/>
  <c r="F1043" i="7"/>
  <c r="I1042" i="7"/>
  <c r="F1042" i="7"/>
  <c r="I1041" i="7"/>
  <c r="F1041" i="7"/>
  <c r="I1040" i="7"/>
  <c r="F1040" i="7"/>
  <c r="I1039" i="7"/>
  <c r="F1039" i="7"/>
  <c r="I1038" i="7"/>
  <c r="F1038" i="7"/>
  <c r="I1037" i="7"/>
  <c r="F1037" i="7"/>
  <c r="I1036" i="7"/>
  <c r="F1036" i="7"/>
  <c r="I1035" i="7"/>
  <c r="F1035" i="7"/>
  <c r="I1034" i="7"/>
  <c r="F1034" i="7"/>
  <c r="I1033" i="7"/>
  <c r="F1033" i="7"/>
  <c r="I1032" i="7"/>
  <c r="F1032" i="7"/>
  <c r="I1031" i="7"/>
  <c r="F1031" i="7"/>
  <c r="I1030" i="7"/>
  <c r="F1030" i="7"/>
  <c r="I1029" i="7"/>
  <c r="F1029" i="7"/>
  <c r="I1028" i="7"/>
  <c r="F1028" i="7"/>
  <c r="I1027" i="7"/>
  <c r="F1027" i="7"/>
  <c r="I1026" i="7"/>
  <c r="F1026" i="7"/>
  <c r="I1025" i="7"/>
  <c r="F1025" i="7"/>
  <c r="I1024" i="7"/>
  <c r="F1024" i="7"/>
  <c r="I1023" i="7"/>
  <c r="F1023" i="7"/>
  <c r="I1022" i="7"/>
  <c r="F1022" i="7"/>
  <c r="I1021" i="7"/>
  <c r="F1021" i="7"/>
  <c r="I1020" i="7"/>
  <c r="F1020" i="7"/>
  <c r="I1019" i="7"/>
  <c r="F1019" i="7"/>
  <c r="I1018" i="7"/>
  <c r="F1018" i="7"/>
  <c r="I1017" i="7"/>
  <c r="F1017" i="7"/>
  <c r="I1016" i="7"/>
  <c r="F1016" i="7"/>
  <c r="I1015" i="7"/>
  <c r="F1015" i="7"/>
  <c r="I1014" i="7"/>
  <c r="F1014" i="7"/>
  <c r="I1013" i="7"/>
  <c r="F1013" i="7"/>
  <c r="I1012" i="7"/>
  <c r="F1012" i="7"/>
  <c r="I1011" i="7"/>
  <c r="F1011" i="7"/>
  <c r="I1010" i="7"/>
  <c r="F1010" i="7"/>
  <c r="I1009" i="7"/>
  <c r="F1009" i="7"/>
  <c r="I1008" i="7"/>
  <c r="F1008" i="7"/>
  <c r="I1007" i="7"/>
  <c r="F1007" i="7"/>
  <c r="I1006" i="7"/>
  <c r="F1006" i="7"/>
  <c r="I1005" i="7"/>
  <c r="F1005" i="7"/>
  <c r="I1004" i="7"/>
  <c r="F1004" i="7"/>
  <c r="I1003" i="7"/>
  <c r="F1003" i="7"/>
  <c r="I1002" i="7"/>
  <c r="F1002" i="7"/>
  <c r="I1001" i="7"/>
  <c r="F1001" i="7"/>
  <c r="I1000" i="7"/>
  <c r="F1000" i="7"/>
  <c r="I999" i="7"/>
  <c r="F999" i="7"/>
  <c r="I998" i="7"/>
  <c r="F998" i="7"/>
  <c r="I997" i="7"/>
  <c r="F997" i="7"/>
  <c r="I996" i="7"/>
  <c r="F996" i="7"/>
  <c r="I995" i="7"/>
  <c r="F995" i="7"/>
  <c r="I994" i="7"/>
  <c r="F994" i="7"/>
  <c r="I993" i="7"/>
  <c r="F993" i="7"/>
  <c r="I992" i="7"/>
  <c r="F992" i="7"/>
  <c r="I991" i="7"/>
  <c r="F991" i="7"/>
  <c r="I990" i="7"/>
  <c r="F990" i="7"/>
  <c r="I989" i="7"/>
  <c r="F989" i="7"/>
  <c r="I988" i="7"/>
  <c r="F988" i="7"/>
  <c r="I987" i="7"/>
  <c r="F987" i="7"/>
  <c r="I986" i="7"/>
  <c r="F986" i="7"/>
  <c r="I985" i="7"/>
  <c r="F985" i="7"/>
  <c r="I984" i="7"/>
  <c r="F984" i="7"/>
  <c r="I983" i="7"/>
  <c r="F983" i="7"/>
  <c r="I982" i="7"/>
  <c r="F982" i="7"/>
  <c r="I981" i="7"/>
  <c r="F981" i="7"/>
  <c r="I980" i="7"/>
  <c r="F980" i="7"/>
  <c r="I979" i="7"/>
  <c r="F979" i="7"/>
  <c r="I978" i="7"/>
  <c r="F978" i="7"/>
  <c r="I977" i="7"/>
  <c r="F977" i="7"/>
  <c r="I976" i="7"/>
  <c r="F976" i="7"/>
  <c r="I975" i="7"/>
  <c r="F975" i="7"/>
  <c r="I974" i="7"/>
  <c r="F974" i="7"/>
  <c r="I973" i="7"/>
  <c r="F973" i="7"/>
  <c r="I972" i="7"/>
  <c r="F972" i="7"/>
  <c r="I971" i="7"/>
  <c r="F971" i="7"/>
  <c r="I970" i="7"/>
  <c r="F970" i="7"/>
  <c r="I969" i="7"/>
  <c r="F969" i="7"/>
  <c r="I968" i="7"/>
  <c r="F968" i="7"/>
  <c r="I967" i="7"/>
  <c r="F967" i="7"/>
  <c r="I966" i="7"/>
  <c r="F966" i="7"/>
  <c r="I965" i="7"/>
  <c r="F965" i="7"/>
  <c r="I964" i="7"/>
  <c r="F964" i="7"/>
  <c r="I963" i="7"/>
  <c r="F963" i="7"/>
  <c r="I962" i="7"/>
  <c r="F962" i="7"/>
  <c r="I961" i="7"/>
  <c r="F961" i="7"/>
  <c r="I960" i="7"/>
  <c r="F960" i="7"/>
  <c r="I959" i="7"/>
  <c r="F959" i="7"/>
  <c r="I958" i="7"/>
  <c r="F958" i="7"/>
  <c r="I957" i="7"/>
  <c r="F957" i="7"/>
  <c r="I956" i="7"/>
  <c r="F956" i="7"/>
  <c r="I955" i="7"/>
  <c r="F955" i="7"/>
  <c r="I954" i="7"/>
  <c r="F954" i="7"/>
  <c r="I953" i="7"/>
  <c r="F953" i="7"/>
  <c r="I952" i="7"/>
  <c r="F952" i="7"/>
  <c r="I951" i="7"/>
  <c r="F951" i="7"/>
  <c r="I950" i="7"/>
  <c r="F950" i="7"/>
  <c r="I949" i="7"/>
  <c r="F949" i="7"/>
  <c r="I948" i="7"/>
  <c r="F948" i="7"/>
  <c r="I947" i="7"/>
  <c r="F947" i="7"/>
  <c r="I946" i="7"/>
  <c r="F946" i="7"/>
  <c r="I945" i="7"/>
  <c r="F945" i="7"/>
  <c r="I944" i="7"/>
  <c r="F944" i="7"/>
  <c r="I943" i="7"/>
  <c r="F943" i="7"/>
  <c r="I942" i="7"/>
  <c r="F942" i="7"/>
  <c r="I941" i="7"/>
  <c r="F941" i="7"/>
  <c r="I940" i="7"/>
  <c r="F940" i="7"/>
  <c r="I939" i="7"/>
  <c r="F939" i="7"/>
  <c r="I938" i="7"/>
  <c r="F938" i="7"/>
  <c r="I937" i="7"/>
  <c r="F937" i="7"/>
  <c r="I936" i="7"/>
  <c r="F936" i="7"/>
  <c r="I935" i="7"/>
  <c r="F935" i="7"/>
  <c r="I934" i="7"/>
  <c r="F934" i="7"/>
  <c r="I933" i="7"/>
  <c r="F933" i="7"/>
  <c r="I932" i="7"/>
  <c r="F932" i="7"/>
  <c r="I931" i="7"/>
  <c r="F931" i="7"/>
  <c r="I930" i="7"/>
  <c r="F930" i="7"/>
  <c r="I929" i="7"/>
  <c r="F929" i="7"/>
  <c r="I928" i="7"/>
  <c r="F928" i="7"/>
  <c r="I927" i="7"/>
  <c r="F927" i="7"/>
  <c r="I926" i="7"/>
  <c r="F926" i="7"/>
  <c r="I925" i="7"/>
  <c r="F925" i="7"/>
  <c r="I924" i="7"/>
  <c r="F924" i="7"/>
  <c r="I923" i="7"/>
  <c r="F923" i="7"/>
  <c r="I922" i="7"/>
  <c r="F922" i="7"/>
  <c r="I921" i="7"/>
  <c r="F921" i="7"/>
  <c r="I920" i="7"/>
  <c r="F920" i="7"/>
  <c r="I919" i="7"/>
  <c r="F919" i="7"/>
  <c r="I918" i="7"/>
  <c r="F918" i="7"/>
  <c r="I917" i="7"/>
  <c r="F917" i="7"/>
  <c r="I916" i="7"/>
  <c r="F916" i="7"/>
  <c r="I915" i="7"/>
  <c r="F915" i="7"/>
  <c r="I914" i="7"/>
  <c r="F914" i="7"/>
  <c r="I913" i="7"/>
  <c r="F913" i="7"/>
  <c r="I912" i="7"/>
  <c r="F912" i="7"/>
  <c r="I911" i="7"/>
  <c r="F911" i="7"/>
  <c r="I910" i="7"/>
  <c r="F910" i="7"/>
  <c r="I909" i="7"/>
  <c r="F909" i="7"/>
  <c r="I908" i="7"/>
  <c r="F908" i="7"/>
  <c r="I907" i="7"/>
  <c r="F907" i="7"/>
  <c r="I906" i="7"/>
  <c r="F906" i="7"/>
  <c r="I905" i="7"/>
  <c r="F905" i="7"/>
  <c r="I904" i="7"/>
  <c r="F904" i="7"/>
  <c r="I903" i="7"/>
  <c r="F903" i="7"/>
  <c r="I902" i="7"/>
  <c r="F902" i="7"/>
  <c r="I901" i="7"/>
  <c r="F901" i="7"/>
  <c r="I900" i="7"/>
  <c r="F900" i="7"/>
  <c r="I899" i="7"/>
  <c r="F899" i="7"/>
  <c r="I898" i="7"/>
  <c r="F898" i="7"/>
  <c r="I897" i="7"/>
  <c r="F897" i="7"/>
  <c r="I896" i="7"/>
  <c r="F896" i="7"/>
  <c r="I895" i="7"/>
  <c r="F895" i="7"/>
  <c r="I894" i="7"/>
  <c r="F894" i="7"/>
  <c r="I893" i="7"/>
  <c r="F893" i="7"/>
  <c r="I892" i="7"/>
  <c r="F892" i="7"/>
  <c r="I891" i="7"/>
  <c r="F891" i="7"/>
  <c r="I890" i="7"/>
  <c r="F890" i="7"/>
  <c r="I889" i="7"/>
  <c r="F889" i="7"/>
  <c r="I888" i="7"/>
  <c r="F888" i="7"/>
  <c r="I887" i="7"/>
  <c r="F887" i="7"/>
  <c r="I886" i="7"/>
  <c r="F886" i="7"/>
  <c r="I885" i="7"/>
  <c r="F885" i="7"/>
  <c r="I884" i="7"/>
  <c r="F884" i="7"/>
  <c r="I883" i="7"/>
  <c r="F883" i="7"/>
  <c r="I882" i="7"/>
  <c r="F882" i="7"/>
  <c r="I881" i="7"/>
  <c r="F881" i="7"/>
  <c r="I880" i="7"/>
  <c r="F880" i="7"/>
  <c r="I879" i="7"/>
  <c r="F879" i="7"/>
  <c r="I878" i="7"/>
  <c r="F878" i="7"/>
  <c r="I877" i="7"/>
  <c r="F877" i="7"/>
  <c r="I876" i="7"/>
  <c r="F876" i="7"/>
  <c r="I875" i="7"/>
  <c r="F875" i="7"/>
  <c r="I874" i="7"/>
  <c r="F874" i="7"/>
  <c r="I873" i="7"/>
  <c r="F873" i="7"/>
  <c r="I872" i="7"/>
  <c r="F872" i="7"/>
  <c r="I871" i="7"/>
  <c r="F871" i="7"/>
  <c r="I870" i="7"/>
  <c r="F870" i="7"/>
  <c r="I869" i="7"/>
  <c r="F869" i="7"/>
  <c r="I868" i="7"/>
  <c r="F868" i="7"/>
  <c r="I867" i="7"/>
  <c r="F867" i="7"/>
  <c r="I866" i="7"/>
  <c r="F866" i="7"/>
  <c r="I865" i="7"/>
  <c r="F865" i="7"/>
  <c r="I864" i="7"/>
  <c r="F864" i="7"/>
  <c r="I863" i="7"/>
  <c r="F863" i="7"/>
  <c r="I862" i="7"/>
  <c r="F862" i="7"/>
  <c r="I861" i="7"/>
  <c r="F861" i="7"/>
  <c r="I860" i="7"/>
  <c r="F860" i="7"/>
  <c r="I859" i="7"/>
  <c r="F859" i="7"/>
  <c r="I858" i="7"/>
  <c r="F858" i="7"/>
  <c r="I857" i="7"/>
  <c r="F857" i="7"/>
  <c r="I856" i="7"/>
  <c r="F856" i="7"/>
  <c r="I855" i="7"/>
  <c r="F855" i="7"/>
  <c r="I854" i="7"/>
  <c r="F854" i="7"/>
  <c r="I853" i="7"/>
  <c r="F853" i="7"/>
  <c r="I852" i="7"/>
  <c r="F852" i="7"/>
  <c r="I851" i="7"/>
  <c r="F851" i="7"/>
  <c r="I850" i="7"/>
  <c r="F850" i="7"/>
  <c r="I849" i="7"/>
  <c r="F849" i="7"/>
  <c r="I848" i="7"/>
  <c r="F848" i="7"/>
  <c r="I847" i="7"/>
  <c r="F847" i="7"/>
  <c r="I846" i="7"/>
  <c r="F846" i="7"/>
  <c r="I845" i="7"/>
  <c r="F845" i="7"/>
  <c r="I844" i="7"/>
  <c r="F844" i="7"/>
  <c r="I843" i="7"/>
  <c r="F843" i="7"/>
  <c r="I842" i="7"/>
  <c r="F842" i="7"/>
  <c r="I841" i="7"/>
  <c r="F841" i="7"/>
  <c r="I840" i="7"/>
  <c r="F840" i="7"/>
  <c r="I839" i="7"/>
  <c r="F839" i="7"/>
  <c r="I838" i="7"/>
  <c r="F838" i="7"/>
  <c r="I837" i="7"/>
  <c r="F837" i="7"/>
  <c r="I836" i="7"/>
  <c r="F836" i="7"/>
  <c r="I835" i="7"/>
  <c r="F835" i="7"/>
  <c r="I834" i="7"/>
  <c r="F834" i="7"/>
  <c r="I833" i="7"/>
  <c r="F833" i="7"/>
  <c r="I832" i="7"/>
  <c r="F832" i="7"/>
  <c r="I831" i="7"/>
  <c r="F831" i="7"/>
  <c r="I830" i="7"/>
  <c r="F830" i="7"/>
  <c r="I829" i="7"/>
  <c r="F829" i="7"/>
  <c r="I828" i="7"/>
  <c r="F828" i="7"/>
  <c r="I827" i="7"/>
  <c r="F827" i="7"/>
  <c r="I826" i="7"/>
  <c r="F826" i="7"/>
  <c r="I825" i="7"/>
  <c r="F825" i="7"/>
  <c r="I824" i="7"/>
  <c r="F824" i="7"/>
  <c r="I823" i="7"/>
  <c r="F823" i="7"/>
  <c r="I822" i="7"/>
  <c r="F822" i="7"/>
  <c r="I821" i="7"/>
  <c r="F821" i="7"/>
  <c r="I820" i="7"/>
  <c r="F820" i="7"/>
  <c r="I819" i="7"/>
  <c r="F819" i="7"/>
  <c r="I818" i="7"/>
  <c r="F818" i="7"/>
  <c r="I817" i="7"/>
  <c r="F817" i="7"/>
  <c r="I816" i="7"/>
  <c r="F816" i="7"/>
  <c r="I815" i="7"/>
  <c r="F815" i="7"/>
  <c r="I814" i="7"/>
  <c r="F814" i="7"/>
  <c r="I813" i="7"/>
  <c r="F813" i="7"/>
  <c r="I812" i="7"/>
  <c r="F812" i="7"/>
  <c r="I811" i="7"/>
  <c r="F811" i="7"/>
  <c r="I810" i="7"/>
  <c r="F810" i="7"/>
  <c r="I809" i="7"/>
  <c r="F809" i="7"/>
  <c r="I808" i="7"/>
  <c r="F808" i="7"/>
  <c r="I807" i="7"/>
  <c r="F807" i="7"/>
  <c r="I806" i="7"/>
  <c r="F806" i="7"/>
  <c r="I805" i="7"/>
  <c r="F805" i="7"/>
  <c r="I804" i="7"/>
  <c r="F804" i="7"/>
  <c r="I803" i="7"/>
  <c r="F803" i="7"/>
  <c r="I802" i="7"/>
  <c r="F802" i="7"/>
  <c r="I801" i="7"/>
  <c r="F801" i="7"/>
  <c r="I800" i="7"/>
  <c r="F800" i="7"/>
  <c r="I799" i="7"/>
  <c r="F799" i="7"/>
  <c r="I798" i="7"/>
  <c r="F798" i="7"/>
  <c r="I797" i="7"/>
  <c r="F797" i="7"/>
  <c r="I796" i="7"/>
  <c r="F796" i="7"/>
  <c r="I795" i="7"/>
  <c r="F795" i="7"/>
  <c r="I794" i="7"/>
  <c r="F794" i="7"/>
  <c r="I793" i="7"/>
  <c r="F793" i="7"/>
  <c r="I792" i="7"/>
  <c r="F792" i="7"/>
  <c r="I791" i="7"/>
  <c r="F791" i="7"/>
  <c r="I790" i="7"/>
  <c r="F790" i="7"/>
  <c r="I789" i="7"/>
  <c r="F789" i="7"/>
  <c r="I788" i="7"/>
  <c r="F788" i="7"/>
  <c r="I787" i="7"/>
  <c r="F787" i="7"/>
  <c r="I786" i="7"/>
  <c r="F786" i="7"/>
  <c r="I785" i="7"/>
  <c r="F785" i="7"/>
  <c r="I784" i="7"/>
  <c r="F784" i="7"/>
  <c r="I783" i="7"/>
  <c r="F783" i="7"/>
  <c r="I782" i="7"/>
  <c r="F782" i="7"/>
  <c r="I781" i="7"/>
  <c r="F781" i="7"/>
  <c r="I780" i="7"/>
  <c r="F780" i="7"/>
  <c r="I779" i="7"/>
  <c r="F779" i="7"/>
  <c r="I778" i="7"/>
  <c r="F778" i="7"/>
  <c r="I777" i="7"/>
  <c r="F777" i="7"/>
  <c r="I776" i="7"/>
  <c r="F776" i="7"/>
  <c r="I775" i="7"/>
  <c r="F775" i="7"/>
  <c r="I774" i="7"/>
  <c r="F774" i="7"/>
  <c r="I773" i="7"/>
  <c r="F773" i="7"/>
  <c r="I772" i="7"/>
  <c r="F772" i="7"/>
  <c r="I771" i="7"/>
  <c r="F771" i="7"/>
  <c r="I770" i="7"/>
  <c r="F770" i="7"/>
  <c r="I769" i="7"/>
  <c r="F769" i="7"/>
  <c r="I768" i="7"/>
  <c r="F768" i="7"/>
  <c r="I767" i="7"/>
  <c r="F767" i="7"/>
  <c r="I766" i="7"/>
  <c r="F766" i="7"/>
  <c r="I765" i="7"/>
  <c r="F765" i="7"/>
  <c r="I764" i="7"/>
  <c r="F764" i="7"/>
  <c r="I763" i="7"/>
  <c r="F763" i="7"/>
  <c r="I762" i="7"/>
  <c r="F762" i="7"/>
  <c r="I761" i="7"/>
  <c r="F761" i="7"/>
  <c r="I760" i="7"/>
  <c r="F760" i="7"/>
  <c r="I759" i="7"/>
  <c r="F759" i="7"/>
  <c r="I758" i="7"/>
  <c r="F758" i="7"/>
  <c r="I757" i="7"/>
  <c r="F757" i="7"/>
  <c r="I756" i="7"/>
  <c r="F756" i="7"/>
  <c r="I755" i="7"/>
  <c r="F755" i="7"/>
  <c r="I754" i="7"/>
  <c r="F754" i="7"/>
  <c r="I753" i="7"/>
  <c r="F753" i="7"/>
  <c r="I752" i="7"/>
  <c r="F752" i="7"/>
  <c r="I751" i="7"/>
  <c r="F751" i="7"/>
  <c r="I750" i="7"/>
  <c r="F750" i="7"/>
  <c r="I749" i="7"/>
  <c r="F749" i="7"/>
  <c r="I748" i="7"/>
  <c r="F748" i="7"/>
  <c r="I747" i="7"/>
  <c r="F747" i="7"/>
  <c r="I746" i="7"/>
  <c r="F746" i="7"/>
  <c r="I745" i="7"/>
  <c r="F745" i="7"/>
  <c r="I744" i="7"/>
  <c r="F744" i="7"/>
  <c r="I743" i="7"/>
  <c r="F743" i="7"/>
  <c r="I742" i="7"/>
  <c r="F742" i="7"/>
  <c r="I741" i="7"/>
  <c r="F741" i="7"/>
  <c r="I740" i="7"/>
  <c r="F740" i="7"/>
  <c r="I739" i="7"/>
  <c r="F739" i="7"/>
  <c r="I738" i="7"/>
  <c r="F738" i="7"/>
  <c r="I737" i="7"/>
  <c r="F737" i="7"/>
  <c r="I736" i="7"/>
  <c r="F736" i="7"/>
  <c r="I735" i="7"/>
  <c r="F735" i="7"/>
  <c r="I734" i="7"/>
  <c r="F734" i="7"/>
  <c r="I733" i="7"/>
  <c r="F733" i="7"/>
  <c r="I732" i="7"/>
  <c r="F732" i="7"/>
  <c r="I731" i="7"/>
  <c r="F731" i="7"/>
  <c r="I730" i="7"/>
  <c r="F730" i="7"/>
  <c r="I729" i="7"/>
  <c r="F729" i="7"/>
  <c r="I728" i="7"/>
  <c r="F728" i="7"/>
  <c r="I727" i="7"/>
  <c r="F727" i="7"/>
  <c r="I726" i="7"/>
  <c r="F726" i="7"/>
  <c r="I725" i="7"/>
  <c r="F725" i="7"/>
  <c r="I724" i="7"/>
  <c r="F724" i="7"/>
  <c r="I723" i="7"/>
  <c r="F723" i="7"/>
  <c r="I722" i="7"/>
  <c r="F722" i="7"/>
  <c r="I721" i="7"/>
  <c r="F721" i="7"/>
  <c r="I720" i="7"/>
  <c r="F720" i="7"/>
  <c r="I719" i="7"/>
  <c r="F719" i="7"/>
  <c r="I718" i="7"/>
  <c r="F718" i="7"/>
  <c r="I717" i="7"/>
  <c r="F717" i="7"/>
  <c r="I716" i="7"/>
  <c r="F716" i="7"/>
  <c r="I715" i="7"/>
  <c r="F715" i="7"/>
  <c r="I714" i="7"/>
  <c r="F714" i="7"/>
  <c r="I713" i="7"/>
  <c r="F713" i="7"/>
  <c r="I712" i="7"/>
  <c r="F712" i="7"/>
  <c r="I711" i="7"/>
  <c r="F711" i="7"/>
  <c r="I710" i="7"/>
  <c r="F710" i="7"/>
  <c r="I709" i="7"/>
  <c r="F709" i="7"/>
  <c r="I708" i="7"/>
  <c r="F708" i="7"/>
  <c r="I707" i="7"/>
  <c r="F707" i="7"/>
  <c r="I706" i="7"/>
  <c r="F706" i="7"/>
  <c r="I705" i="7"/>
  <c r="F705" i="7"/>
  <c r="I704" i="7"/>
  <c r="F704" i="7"/>
  <c r="I703" i="7"/>
  <c r="F703" i="7"/>
  <c r="I702" i="7"/>
  <c r="F702" i="7"/>
  <c r="I701" i="7"/>
  <c r="F701" i="7"/>
  <c r="I700" i="7"/>
  <c r="F700" i="7"/>
  <c r="I699" i="7"/>
  <c r="F699" i="7"/>
  <c r="I698" i="7"/>
  <c r="F698" i="7"/>
  <c r="I697" i="7"/>
  <c r="F697" i="7"/>
  <c r="I696" i="7"/>
  <c r="F696" i="7"/>
  <c r="I695" i="7"/>
  <c r="F695" i="7"/>
  <c r="I694" i="7"/>
  <c r="F694" i="7"/>
  <c r="I693" i="7"/>
  <c r="F693" i="7"/>
  <c r="I692" i="7"/>
  <c r="F692" i="7"/>
  <c r="I691" i="7"/>
  <c r="F691" i="7"/>
  <c r="I690" i="7"/>
  <c r="F690" i="7"/>
  <c r="I689" i="7"/>
  <c r="F689" i="7"/>
  <c r="I688" i="7"/>
  <c r="F688" i="7"/>
  <c r="I687" i="7"/>
  <c r="F687" i="7"/>
  <c r="I686" i="7"/>
  <c r="F686" i="7"/>
  <c r="I685" i="7"/>
  <c r="F685" i="7"/>
  <c r="I684" i="7"/>
  <c r="F684" i="7"/>
  <c r="I683" i="7"/>
  <c r="F683" i="7"/>
  <c r="I682" i="7"/>
  <c r="F682" i="7"/>
  <c r="I681" i="7"/>
  <c r="F681" i="7"/>
  <c r="I680" i="7"/>
  <c r="F680" i="7"/>
  <c r="I679" i="7"/>
  <c r="F679" i="7"/>
  <c r="I678" i="7"/>
  <c r="F678" i="7"/>
  <c r="I677" i="7"/>
  <c r="F677" i="7"/>
  <c r="I676" i="7"/>
  <c r="F676" i="7"/>
  <c r="I675" i="7"/>
  <c r="F675" i="7"/>
  <c r="I674" i="7"/>
  <c r="F674" i="7"/>
  <c r="I673" i="7"/>
  <c r="F673" i="7"/>
  <c r="I672" i="7"/>
  <c r="F672" i="7"/>
  <c r="I671" i="7"/>
  <c r="F671" i="7"/>
  <c r="I670" i="7"/>
  <c r="F670" i="7"/>
  <c r="I669" i="7"/>
  <c r="F669" i="7"/>
  <c r="I668" i="7"/>
  <c r="F668" i="7"/>
  <c r="I667" i="7"/>
  <c r="F667" i="7"/>
  <c r="I666" i="7"/>
  <c r="F666" i="7"/>
  <c r="I665" i="7"/>
  <c r="F665" i="7"/>
  <c r="I664" i="7"/>
  <c r="F664" i="7"/>
  <c r="I663" i="7"/>
  <c r="F663" i="7"/>
  <c r="I662" i="7"/>
  <c r="F662" i="7"/>
  <c r="I661" i="7"/>
  <c r="F661" i="7"/>
  <c r="I660" i="7"/>
  <c r="F660" i="7"/>
  <c r="I659" i="7"/>
  <c r="F659" i="7"/>
  <c r="I658" i="7"/>
  <c r="F658" i="7"/>
  <c r="I657" i="7"/>
  <c r="F657" i="7"/>
  <c r="I656" i="7"/>
  <c r="F656" i="7"/>
  <c r="I655" i="7"/>
  <c r="F655" i="7"/>
  <c r="I654" i="7"/>
  <c r="F654" i="7"/>
  <c r="I653" i="7"/>
  <c r="F653" i="7"/>
  <c r="I652" i="7"/>
  <c r="F652" i="7"/>
  <c r="I651" i="7"/>
  <c r="F651" i="7"/>
  <c r="I650" i="7"/>
  <c r="F650" i="7"/>
  <c r="I649" i="7"/>
  <c r="F649" i="7"/>
  <c r="I648" i="7"/>
  <c r="F648" i="7"/>
  <c r="I647" i="7"/>
  <c r="F647" i="7"/>
  <c r="I646" i="7"/>
  <c r="F646" i="7"/>
  <c r="I645" i="7"/>
  <c r="F645" i="7"/>
  <c r="I644" i="7"/>
  <c r="F644" i="7"/>
  <c r="I643" i="7"/>
  <c r="F643" i="7"/>
  <c r="I642" i="7"/>
  <c r="F642" i="7"/>
  <c r="I641" i="7"/>
  <c r="F641" i="7"/>
  <c r="I640" i="7"/>
  <c r="F640" i="7"/>
  <c r="I639" i="7"/>
  <c r="F639" i="7"/>
  <c r="I638" i="7"/>
  <c r="F638" i="7"/>
  <c r="I637" i="7"/>
  <c r="F637" i="7"/>
  <c r="I636" i="7"/>
  <c r="F636" i="7"/>
  <c r="I635" i="7"/>
  <c r="F635" i="7"/>
  <c r="I634" i="7"/>
  <c r="F634" i="7"/>
  <c r="I633" i="7"/>
  <c r="F633" i="7"/>
  <c r="I632" i="7"/>
  <c r="F632" i="7"/>
  <c r="I631" i="7"/>
  <c r="F631" i="7"/>
  <c r="I630" i="7"/>
  <c r="F630" i="7"/>
  <c r="I629" i="7"/>
  <c r="F629" i="7"/>
  <c r="I628" i="7"/>
  <c r="F628" i="7"/>
  <c r="I627" i="7"/>
  <c r="F627" i="7"/>
  <c r="I626" i="7"/>
  <c r="F626" i="7"/>
  <c r="I625" i="7"/>
  <c r="F625" i="7"/>
  <c r="I624" i="7"/>
  <c r="F624" i="7"/>
  <c r="I623" i="7"/>
  <c r="F623" i="7"/>
  <c r="I622" i="7"/>
  <c r="F622" i="7"/>
  <c r="I621" i="7"/>
  <c r="F621" i="7"/>
  <c r="I620" i="7"/>
  <c r="F620" i="7"/>
  <c r="I619" i="7"/>
  <c r="F619" i="7"/>
  <c r="I618" i="7"/>
  <c r="F618" i="7"/>
  <c r="I617" i="7"/>
  <c r="F617" i="7"/>
  <c r="I616" i="7"/>
  <c r="F616" i="7"/>
  <c r="I615" i="7"/>
  <c r="F615" i="7"/>
  <c r="I614" i="7"/>
  <c r="F614" i="7"/>
  <c r="I613" i="7"/>
  <c r="F613" i="7"/>
  <c r="I612" i="7"/>
  <c r="F612" i="7"/>
  <c r="I611" i="7"/>
  <c r="F611" i="7"/>
  <c r="I610" i="7"/>
  <c r="F610" i="7"/>
  <c r="I609" i="7"/>
  <c r="F609" i="7"/>
  <c r="I608" i="7"/>
  <c r="F608" i="7"/>
  <c r="I607" i="7"/>
  <c r="F607" i="7"/>
  <c r="I606" i="7"/>
  <c r="F606" i="7"/>
  <c r="I605" i="7"/>
  <c r="F605" i="7"/>
  <c r="I604" i="7"/>
  <c r="F604" i="7"/>
  <c r="I603" i="7"/>
  <c r="F603" i="7"/>
  <c r="I602" i="7"/>
  <c r="F602" i="7"/>
  <c r="I601" i="7"/>
  <c r="F601" i="7"/>
  <c r="I600" i="7"/>
  <c r="F600" i="7"/>
  <c r="I599" i="7"/>
  <c r="F599" i="7"/>
  <c r="I598" i="7"/>
  <c r="F598" i="7"/>
  <c r="I597" i="7"/>
  <c r="F597" i="7"/>
  <c r="I596" i="7"/>
  <c r="F596" i="7"/>
  <c r="I595" i="7"/>
  <c r="F595" i="7"/>
  <c r="I594" i="7"/>
  <c r="F594" i="7"/>
  <c r="I593" i="7"/>
  <c r="F593" i="7"/>
  <c r="I592" i="7"/>
  <c r="F592" i="7"/>
  <c r="I591" i="7"/>
  <c r="F591" i="7"/>
  <c r="I590" i="7"/>
  <c r="F590" i="7"/>
  <c r="I589" i="7"/>
  <c r="F589" i="7"/>
  <c r="I588" i="7"/>
  <c r="F588" i="7"/>
  <c r="I587" i="7"/>
  <c r="F587" i="7"/>
  <c r="I586" i="7"/>
  <c r="F586" i="7"/>
  <c r="I585" i="7"/>
  <c r="F585" i="7"/>
  <c r="I584" i="7"/>
  <c r="F584" i="7"/>
  <c r="I583" i="7"/>
  <c r="F583" i="7"/>
  <c r="I582" i="7"/>
  <c r="F582" i="7"/>
  <c r="I581" i="7"/>
  <c r="F581" i="7"/>
  <c r="I580" i="7"/>
  <c r="F580" i="7"/>
  <c r="I579" i="7"/>
  <c r="F579" i="7"/>
  <c r="I578" i="7"/>
  <c r="F578" i="7"/>
  <c r="I577" i="7"/>
  <c r="F577" i="7"/>
  <c r="I576" i="7"/>
  <c r="F576" i="7"/>
  <c r="I575" i="7"/>
  <c r="F575" i="7"/>
  <c r="I574" i="7"/>
  <c r="F574" i="7"/>
  <c r="I573" i="7"/>
  <c r="F573" i="7"/>
  <c r="I572" i="7"/>
  <c r="F572" i="7"/>
  <c r="I571" i="7"/>
  <c r="F571" i="7"/>
  <c r="I570" i="7"/>
  <c r="F570" i="7"/>
  <c r="I569" i="7"/>
  <c r="F569" i="7"/>
  <c r="I568" i="7"/>
  <c r="F568" i="7"/>
  <c r="I567" i="7"/>
  <c r="F567" i="7"/>
  <c r="I566" i="7"/>
  <c r="F566" i="7"/>
  <c r="I565" i="7"/>
  <c r="F565" i="7"/>
  <c r="I564" i="7"/>
  <c r="F564" i="7"/>
  <c r="I563" i="7"/>
  <c r="F563" i="7"/>
  <c r="I562" i="7"/>
  <c r="F562" i="7"/>
  <c r="I561" i="7"/>
  <c r="F561" i="7"/>
  <c r="I560" i="7"/>
  <c r="F560" i="7"/>
  <c r="I559" i="7"/>
  <c r="F559" i="7"/>
  <c r="I558" i="7"/>
  <c r="F558" i="7"/>
  <c r="I557" i="7"/>
  <c r="F557" i="7"/>
  <c r="I556" i="7"/>
  <c r="F556" i="7"/>
  <c r="I555" i="7"/>
  <c r="F555" i="7"/>
  <c r="I554" i="7"/>
  <c r="F554" i="7"/>
  <c r="I553" i="7"/>
  <c r="F553" i="7"/>
  <c r="I552" i="7"/>
  <c r="F552" i="7"/>
  <c r="I551" i="7"/>
  <c r="F551" i="7"/>
  <c r="I550" i="7"/>
  <c r="F550" i="7"/>
  <c r="I549" i="7"/>
  <c r="F549" i="7"/>
  <c r="I548" i="7"/>
  <c r="F548" i="7"/>
  <c r="I547" i="7"/>
  <c r="F547" i="7"/>
  <c r="I546" i="7"/>
  <c r="F546" i="7"/>
  <c r="I545" i="7"/>
  <c r="F545" i="7"/>
  <c r="I544" i="7"/>
  <c r="F544" i="7"/>
  <c r="I543" i="7"/>
  <c r="F543" i="7"/>
  <c r="I542" i="7"/>
  <c r="F542" i="7"/>
  <c r="I541" i="7"/>
  <c r="F541" i="7"/>
  <c r="I540" i="7"/>
  <c r="F540" i="7"/>
  <c r="I539" i="7"/>
  <c r="F539" i="7"/>
  <c r="I538" i="7"/>
  <c r="F538" i="7"/>
  <c r="I537" i="7"/>
  <c r="F537" i="7"/>
  <c r="I536" i="7"/>
  <c r="F536" i="7"/>
  <c r="I535" i="7"/>
  <c r="F535" i="7"/>
  <c r="I534" i="7"/>
  <c r="F534" i="7"/>
  <c r="I533" i="7"/>
  <c r="F533" i="7"/>
  <c r="I532" i="7"/>
  <c r="F532" i="7"/>
  <c r="I531" i="7"/>
  <c r="F531" i="7"/>
  <c r="I530" i="7"/>
  <c r="F530" i="7"/>
  <c r="I529" i="7"/>
  <c r="F529" i="7"/>
  <c r="I528" i="7"/>
  <c r="F528" i="7"/>
  <c r="I527" i="7"/>
  <c r="F527" i="7"/>
  <c r="I526" i="7"/>
  <c r="F526" i="7"/>
  <c r="I525" i="7"/>
  <c r="F525" i="7"/>
  <c r="I524" i="7"/>
  <c r="F524" i="7"/>
  <c r="I523" i="7"/>
  <c r="F523" i="7"/>
  <c r="I522" i="7"/>
  <c r="F522" i="7"/>
  <c r="I521" i="7"/>
  <c r="F521" i="7"/>
  <c r="I520" i="7"/>
  <c r="F520" i="7"/>
  <c r="I519" i="7"/>
  <c r="F519" i="7"/>
  <c r="I518" i="7"/>
  <c r="F518" i="7"/>
  <c r="I517" i="7"/>
  <c r="F517" i="7"/>
  <c r="I516" i="7"/>
  <c r="F516" i="7"/>
  <c r="I515" i="7"/>
  <c r="F515" i="7"/>
  <c r="I514" i="7"/>
  <c r="F514" i="7"/>
  <c r="I513" i="7"/>
  <c r="F513" i="7"/>
  <c r="I512" i="7"/>
  <c r="F512" i="7"/>
  <c r="I511" i="7"/>
  <c r="F511" i="7"/>
  <c r="I510" i="7"/>
  <c r="F510" i="7"/>
  <c r="I509" i="7"/>
  <c r="F509" i="7"/>
  <c r="I508" i="7"/>
  <c r="F508" i="7"/>
  <c r="I507" i="7"/>
  <c r="F507" i="7"/>
  <c r="I506" i="7"/>
  <c r="F506" i="7"/>
  <c r="I505" i="7"/>
  <c r="F505" i="7"/>
  <c r="I504" i="7"/>
  <c r="F504" i="7"/>
  <c r="I503" i="7"/>
  <c r="F503" i="7"/>
  <c r="I502" i="7"/>
  <c r="F502" i="7"/>
  <c r="I501" i="7"/>
  <c r="F501" i="7"/>
  <c r="I500" i="7"/>
  <c r="F500" i="7"/>
  <c r="I499" i="7"/>
  <c r="F499" i="7"/>
  <c r="I498" i="7"/>
  <c r="F498" i="7"/>
  <c r="I497" i="7"/>
  <c r="F497" i="7"/>
  <c r="I496" i="7"/>
  <c r="F496" i="7"/>
  <c r="I495" i="7"/>
  <c r="F495" i="7"/>
  <c r="I494" i="7"/>
  <c r="F494" i="7"/>
  <c r="I493" i="7"/>
  <c r="F493" i="7"/>
  <c r="I492" i="7"/>
  <c r="F492" i="7"/>
  <c r="I491" i="7"/>
  <c r="F491" i="7"/>
  <c r="I490" i="7"/>
  <c r="F490" i="7"/>
  <c r="I489" i="7"/>
  <c r="F489" i="7"/>
  <c r="I488" i="7"/>
  <c r="F488" i="7"/>
  <c r="I487" i="7"/>
  <c r="F487" i="7"/>
  <c r="I486" i="7"/>
  <c r="F486" i="7"/>
  <c r="I485" i="7"/>
  <c r="F485" i="7"/>
  <c r="I484" i="7"/>
  <c r="F484" i="7"/>
  <c r="I483" i="7"/>
  <c r="F483" i="7"/>
  <c r="I482" i="7"/>
  <c r="F482" i="7"/>
  <c r="I481" i="7"/>
  <c r="F481" i="7"/>
  <c r="I480" i="7"/>
  <c r="F480" i="7"/>
  <c r="I479" i="7"/>
  <c r="F479" i="7"/>
  <c r="I478" i="7"/>
  <c r="F478" i="7"/>
  <c r="I477" i="7"/>
  <c r="F477" i="7"/>
  <c r="I476" i="7"/>
  <c r="F476" i="7"/>
  <c r="I475" i="7"/>
  <c r="F475" i="7"/>
  <c r="I474" i="7"/>
  <c r="F474" i="7"/>
  <c r="I473" i="7"/>
  <c r="F473" i="7"/>
  <c r="I472" i="7"/>
  <c r="F472" i="7"/>
  <c r="I471" i="7"/>
  <c r="F471" i="7"/>
  <c r="I470" i="7"/>
  <c r="F470" i="7"/>
  <c r="I469" i="7"/>
  <c r="F469" i="7"/>
  <c r="I468" i="7"/>
  <c r="F468" i="7"/>
  <c r="I467" i="7"/>
  <c r="F467" i="7"/>
  <c r="I466" i="7"/>
  <c r="F466" i="7"/>
  <c r="I465" i="7"/>
  <c r="F465" i="7"/>
  <c r="I464" i="7"/>
  <c r="F464" i="7"/>
  <c r="I463" i="7"/>
  <c r="F463" i="7"/>
  <c r="I462" i="7"/>
  <c r="F462" i="7"/>
  <c r="I461" i="7"/>
  <c r="F461" i="7"/>
  <c r="I460" i="7"/>
  <c r="F460" i="7"/>
  <c r="I459" i="7"/>
  <c r="F459" i="7"/>
  <c r="I458" i="7"/>
  <c r="F458" i="7"/>
  <c r="I457" i="7"/>
  <c r="F457" i="7"/>
  <c r="I456" i="7"/>
  <c r="F456" i="7"/>
  <c r="I455" i="7"/>
  <c r="F455" i="7"/>
  <c r="I454" i="7"/>
  <c r="F454" i="7"/>
  <c r="I453" i="7"/>
  <c r="F453" i="7"/>
  <c r="I452" i="7"/>
  <c r="F452" i="7"/>
  <c r="I451" i="7"/>
  <c r="F451" i="7"/>
  <c r="I450" i="7"/>
  <c r="F450" i="7"/>
  <c r="I449" i="7"/>
  <c r="F449" i="7"/>
  <c r="I448" i="7"/>
  <c r="F448" i="7"/>
  <c r="I447" i="7"/>
  <c r="F447" i="7"/>
  <c r="I446" i="7"/>
  <c r="F446" i="7"/>
  <c r="I445" i="7"/>
  <c r="F445" i="7"/>
  <c r="I444" i="7"/>
  <c r="F444" i="7"/>
  <c r="I443" i="7"/>
  <c r="F443" i="7"/>
  <c r="I442" i="7"/>
  <c r="F442" i="7"/>
  <c r="I441" i="7"/>
  <c r="F441" i="7"/>
  <c r="I440" i="7"/>
  <c r="F440" i="7"/>
  <c r="I439" i="7"/>
  <c r="F439" i="7"/>
  <c r="I438" i="7"/>
  <c r="F438" i="7"/>
  <c r="I437" i="7"/>
  <c r="F437" i="7"/>
  <c r="I436" i="7"/>
  <c r="F436" i="7"/>
  <c r="I435" i="7"/>
  <c r="F435" i="7"/>
  <c r="I434" i="7"/>
  <c r="F434" i="7"/>
  <c r="I433" i="7"/>
  <c r="F433" i="7"/>
  <c r="I432" i="7"/>
  <c r="F432" i="7"/>
  <c r="I431" i="7"/>
  <c r="F431" i="7"/>
  <c r="I430" i="7"/>
  <c r="F430" i="7"/>
  <c r="I429" i="7"/>
  <c r="F429" i="7"/>
  <c r="I428" i="7"/>
  <c r="F428" i="7"/>
  <c r="I427" i="7"/>
  <c r="F427" i="7"/>
  <c r="I426" i="7"/>
  <c r="F426" i="7"/>
  <c r="I425" i="7"/>
  <c r="F425" i="7"/>
  <c r="I424" i="7"/>
  <c r="F424" i="7"/>
  <c r="I423" i="7"/>
  <c r="F423" i="7"/>
  <c r="I422" i="7"/>
  <c r="F422" i="7"/>
  <c r="I421" i="7"/>
  <c r="F421" i="7"/>
  <c r="I420" i="7"/>
  <c r="F420" i="7"/>
  <c r="I419" i="7"/>
  <c r="F419" i="7"/>
  <c r="I418" i="7"/>
  <c r="F418" i="7"/>
  <c r="I417" i="7"/>
  <c r="F417" i="7"/>
  <c r="I416" i="7"/>
  <c r="F416" i="7"/>
  <c r="I415" i="7"/>
  <c r="F415" i="7"/>
  <c r="I414" i="7"/>
  <c r="F414" i="7"/>
  <c r="I413" i="7"/>
  <c r="F413" i="7"/>
  <c r="I412" i="7"/>
  <c r="F412" i="7"/>
  <c r="I411" i="7"/>
  <c r="F411" i="7"/>
  <c r="I410" i="7"/>
  <c r="F410" i="7"/>
  <c r="I409" i="7"/>
  <c r="F409" i="7"/>
  <c r="I408" i="7"/>
  <c r="F408" i="7"/>
  <c r="I407" i="7"/>
  <c r="F407" i="7"/>
  <c r="I406" i="7"/>
  <c r="F406" i="7"/>
  <c r="I405" i="7"/>
  <c r="F405" i="7"/>
  <c r="I404" i="7"/>
  <c r="F404" i="7"/>
  <c r="I403" i="7"/>
  <c r="F403" i="7"/>
  <c r="I402" i="7"/>
  <c r="F402" i="7"/>
  <c r="I401" i="7"/>
  <c r="F401" i="7"/>
  <c r="I400" i="7"/>
  <c r="F400" i="7"/>
  <c r="I399" i="7"/>
  <c r="F399" i="7"/>
  <c r="I398" i="7"/>
  <c r="F398" i="7"/>
  <c r="I397" i="7"/>
  <c r="F397" i="7"/>
  <c r="I396" i="7"/>
  <c r="F396" i="7"/>
  <c r="I395" i="7"/>
  <c r="F395" i="7"/>
  <c r="I394" i="7"/>
  <c r="F394" i="7"/>
  <c r="I393" i="7"/>
  <c r="F393" i="7"/>
  <c r="I392" i="7"/>
  <c r="F392" i="7"/>
  <c r="I391" i="7"/>
  <c r="F391" i="7"/>
  <c r="I390" i="7"/>
  <c r="F390" i="7"/>
  <c r="I389" i="7"/>
  <c r="F389" i="7"/>
  <c r="I388" i="7"/>
  <c r="F388" i="7"/>
  <c r="I387" i="7"/>
  <c r="F387" i="7"/>
  <c r="I386" i="7"/>
  <c r="F386" i="7"/>
  <c r="I385" i="7"/>
  <c r="F385" i="7"/>
  <c r="I384" i="7"/>
  <c r="F384" i="7"/>
  <c r="I383" i="7"/>
  <c r="F383" i="7"/>
  <c r="I382" i="7"/>
  <c r="F382" i="7"/>
  <c r="I381" i="7"/>
  <c r="F381" i="7"/>
  <c r="I380" i="7"/>
  <c r="F380" i="7"/>
  <c r="I379" i="7"/>
  <c r="F379" i="7"/>
  <c r="I378" i="7"/>
  <c r="F378" i="7"/>
  <c r="I377" i="7"/>
  <c r="F377" i="7"/>
  <c r="I376" i="7"/>
  <c r="F376" i="7"/>
  <c r="I375" i="7"/>
  <c r="F375" i="7"/>
  <c r="I374" i="7"/>
  <c r="F374" i="7"/>
  <c r="I373" i="7"/>
  <c r="F373" i="7"/>
  <c r="I372" i="7"/>
  <c r="F372" i="7"/>
  <c r="I371" i="7"/>
  <c r="F371" i="7"/>
  <c r="I370" i="7"/>
  <c r="F370" i="7"/>
  <c r="I369" i="7"/>
  <c r="F369" i="7"/>
  <c r="I368" i="7"/>
  <c r="F368" i="7"/>
  <c r="I367" i="7"/>
  <c r="F367" i="7"/>
  <c r="I366" i="7"/>
  <c r="F366" i="7"/>
  <c r="I365" i="7"/>
  <c r="F365" i="7"/>
  <c r="I364" i="7"/>
  <c r="F364" i="7"/>
  <c r="I363" i="7"/>
  <c r="F363" i="7"/>
  <c r="I362" i="7"/>
  <c r="F362" i="7"/>
  <c r="I361" i="7"/>
  <c r="F361" i="7"/>
  <c r="I360" i="7"/>
  <c r="F360" i="7"/>
  <c r="I359" i="7"/>
  <c r="F359" i="7"/>
  <c r="I358" i="7"/>
  <c r="F358" i="7"/>
  <c r="I357" i="7"/>
  <c r="F357" i="7"/>
  <c r="I356" i="7"/>
  <c r="F356" i="7"/>
  <c r="I355" i="7"/>
  <c r="F355" i="7"/>
  <c r="I354" i="7"/>
  <c r="F354" i="7"/>
  <c r="I353" i="7"/>
  <c r="F353" i="7"/>
  <c r="I352" i="7"/>
  <c r="F352" i="7"/>
  <c r="I351" i="7"/>
  <c r="F351" i="7"/>
  <c r="I350" i="7"/>
  <c r="F350" i="7"/>
  <c r="I349" i="7"/>
  <c r="F349" i="7"/>
  <c r="I348" i="7"/>
  <c r="F348" i="7"/>
  <c r="I347" i="7"/>
  <c r="F347" i="7"/>
  <c r="I346" i="7"/>
  <c r="F346" i="7"/>
  <c r="I345" i="7"/>
  <c r="F345" i="7"/>
  <c r="I344" i="7"/>
  <c r="F344" i="7"/>
  <c r="I343" i="7"/>
  <c r="F343" i="7"/>
  <c r="I342" i="7"/>
  <c r="F342" i="7"/>
  <c r="I341" i="7"/>
  <c r="F341" i="7"/>
  <c r="I340" i="7"/>
  <c r="F340" i="7"/>
  <c r="I339" i="7"/>
  <c r="F339" i="7"/>
  <c r="I338" i="7"/>
  <c r="F338" i="7"/>
  <c r="I337" i="7"/>
  <c r="F337" i="7"/>
  <c r="I336" i="7"/>
  <c r="F336" i="7"/>
  <c r="I335" i="7"/>
  <c r="F335" i="7"/>
  <c r="I334" i="7"/>
  <c r="F334" i="7"/>
  <c r="I333" i="7"/>
  <c r="F333" i="7"/>
  <c r="I332" i="7"/>
  <c r="F332" i="7"/>
  <c r="I331" i="7"/>
  <c r="F331" i="7"/>
  <c r="I330" i="7"/>
  <c r="F330" i="7"/>
  <c r="I329" i="7"/>
  <c r="F329" i="7"/>
  <c r="I328" i="7"/>
  <c r="F328" i="7"/>
  <c r="I327" i="7"/>
  <c r="F327" i="7"/>
  <c r="I326" i="7"/>
  <c r="F326" i="7"/>
  <c r="I325" i="7"/>
  <c r="F325" i="7"/>
  <c r="I324" i="7"/>
  <c r="F324" i="7"/>
  <c r="I323" i="7"/>
  <c r="F323" i="7"/>
  <c r="I322" i="7"/>
  <c r="F322" i="7"/>
  <c r="I321" i="7"/>
  <c r="F321" i="7"/>
  <c r="I320" i="7"/>
  <c r="F320" i="7"/>
  <c r="I319" i="7"/>
  <c r="F319" i="7"/>
  <c r="I318" i="7"/>
  <c r="F318" i="7"/>
  <c r="I317" i="7"/>
  <c r="F317" i="7"/>
  <c r="I316" i="7"/>
  <c r="F316" i="7"/>
  <c r="I315" i="7"/>
  <c r="F315" i="7"/>
  <c r="I314" i="7"/>
  <c r="F314" i="7"/>
  <c r="I313" i="7"/>
  <c r="F313" i="7"/>
  <c r="I312" i="7"/>
  <c r="F312" i="7"/>
  <c r="I311" i="7"/>
  <c r="F311" i="7"/>
  <c r="I310" i="7"/>
  <c r="F310" i="7"/>
  <c r="I309" i="7"/>
  <c r="F309" i="7"/>
  <c r="I308" i="7"/>
  <c r="F308" i="7"/>
  <c r="I307" i="7"/>
  <c r="F307" i="7"/>
  <c r="I306" i="7"/>
  <c r="F306" i="7"/>
  <c r="I305" i="7"/>
  <c r="F305" i="7"/>
  <c r="I304" i="7"/>
  <c r="F304" i="7"/>
  <c r="I303" i="7"/>
  <c r="F303" i="7"/>
  <c r="I302" i="7"/>
  <c r="F302" i="7"/>
  <c r="I301" i="7"/>
  <c r="F301" i="7"/>
  <c r="I300" i="7"/>
  <c r="F300" i="7"/>
  <c r="I299" i="7"/>
  <c r="F299" i="7"/>
  <c r="I298" i="7"/>
  <c r="F298" i="7"/>
  <c r="I297" i="7"/>
  <c r="F297" i="7"/>
  <c r="I296" i="7"/>
  <c r="F296" i="7"/>
  <c r="I295" i="7"/>
  <c r="F295" i="7"/>
  <c r="I294" i="7"/>
  <c r="F294" i="7"/>
  <c r="I293" i="7"/>
  <c r="F293" i="7"/>
  <c r="I292" i="7"/>
  <c r="F292" i="7"/>
  <c r="I291" i="7"/>
  <c r="F291" i="7"/>
  <c r="I290" i="7"/>
  <c r="F290" i="7"/>
  <c r="I289" i="7"/>
  <c r="F289" i="7"/>
  <c r="I288" i="7"/>
  <c r="F288" i="7"/>
  <c r="I287" i="7"/>
  <c r="F287" i="7"/>
  <c r="I286" i="7"/>
  <c r="F286" i="7"/>
  <c r="I285" i="7"/>
  <c r="F285" i="7"/>
  <c r="I284" i="7"/>
  <c r="F284" i="7"/>
  <c r="I283" i="7"/>
  <c r="F283" i="7"/>
  <c r="I282" i="7"/>
  <c r="F282" i="7"/>
  <c r="I281" i="7"/>
  <c r="F281" i="7"/>
  <c r="I280" i="7"/>
  <c r="F280" i="7"/>
  <c r="I279" i="7"/>
  <c r="F279" i="7"/>
  <c r="I278" i="7"/>
  <c r="F278" i="7"/>
  <c r="I277" i="7"/>
  <c r="F277" i="7"/>
  <c r="I276" i="7"/>
  <c r="F276" i="7"/>
  <c r="I275" i="7"/>
  <c r="F275" i="7"/>
  <c r="I274" i="7"/>
  <c r="F274" i="7"/>
  <c r="I273" i="7"/>
  <c r="F273" i="7"/>
  <c r="I272" i="7"/>
  <c r="F272" i="7"/>
  <c r="I271" i="7"/>
  <c r="F271" i="7"/>
  <c r="I270" i="7"/>
  <c r="F270" i="7"/>
  <c r="I269" i="7"/>
  <c r="F269" i="7"/>
  <c r="I268" i="7"/>
  <c r="F268" i="7"/>
  <c r="I267" i="7"/>
  <c r="F267" i="7"/>
  <c r="I266" i="7"/>
  <c r="F266" i="7"/>
  <c r="I265" i="7"/>
  <c r="F265" i="7"/>
  <c r="I264" i="7"/>
  <c r="F264" i="7"/>
  <c r="I263" i="7"/>
  <c r="F263" i="7"/>
  <c r="I262" i="7"/>
  <c r="F262" i="7"/>
  <c r="I261" i="7"/>
  <c r="F261" i="7"/>
  <c r="I260" i="7"/>
  <c r="F260" i="7"/>
  <c r="I259" i="7"/>
  <c r="F259" i="7"/>
  <c r="I258" i="7"/>
  <c r="F258" i="7"/>
  <c r="I257" i="7"/>
  <c r="F257" i="7"/>
  <c r="I256" i="7"/>
  <c r="F256" i="7"/>
  <c r="I255" i="7"/>
  <c r="F255" i="7"/>
  <c r="I254" i="7"/>
  <c r="F254" i="7"/>
  <c r="I253" i="7"/>
  <c r="F253" i="7"/>
  <c r="I252" i="7"/>
  <c r="F252" i="7"/>
  <c r="I251" i="7"/>
  <c r="F251" i="7"/>
  <c r="I250" i="7"/>
  <c r="F250" i="7"/>
  <c r="I249" i="7"/>
  <c r="F249" i="7"/>
  <c r="I248" i="7"/>
  <c r="F248" i="7"/>
  <c r="I247" i="7"/>
  <c r="F247" i="7"/>
  <c r="I246" i="7"/>
  <c r="F246" i="7"/>
  <c r="I245" i="7"/>
  <c r="F245" i="7"/>
  <c r="I244" i="7"/>
  <c r="F244" i="7"/>
  <c r="I243" i="7"/>
  <c r="F243" i="7"/>
  <c r="I242" i="7"/>
  <c r="F242" i="7"/>
  <c r="I241" i="7"/>
  <c r="F241" i="7"/>
  <c r="I240" i="7"/>
  <c r="F240" i="7"/>
  <c r="I239" i="7"/>
  <c r="F239" i="7"/>
  <c r="I238" i="7"/>
  <c r="F238" i="7"/>
  <c r="I237" i="7"/>
  <c r="F237" i="7"/>
  <c r="I236" i="7"/>
  <c r="F236" i="7"/>
  <c r="I235" i="7"/>
  <c r="F235" i="7"/>
  <c r="I234" i="7"/>
  <c r="F234" i="7"/>
  <c r="I233" i="7"/>
  <c r="F233" i="7"/>
  <c r="I232" i="7"/>
  <c r="F232" i="7"/>
  <c r="I231" i="7"/>
  <c r="F231" i="7"/>
  <c r="I230" i="7"/>
  <c r="F230" i="7"/>
  <c r="I229" i="7"/>
  <c r="F229" i="7"/>
  <c r="I228" i="7"/>
  <c r="F228" i="7"/>
  <c r="I227" i="7"/>
  <c r="F227" i="7"/>
  <c r="I226" i="7"/>
  <c r="F226" i="7"/>
  <c r="I225" i="7"/>
  <c r="F225" i="7"/>
  <c r="I224" i="7"/>
  <c r="F224" i="7"/>
  <c r="I223" i="7"/>
  <c r="F223" i="7"/>
  <c r="I222" i="7"/>
  <c r="F222" i="7"/>
  <c r="I221" i="7"/>
  <c r="F221" i="7"/>
  <c r="I220" i="7"/>
  <c r="F220" i="7"/>
  <c r="I219" i="7"/>
  <c r="F219" i="7"/>
  <c r="I218" i="7"/>
  <c r="F218" i="7"/>
  <c r="I217" i="7"/>
  <c r="F217" i="7"/>
  <c r="I216" i="7"/>
  <c r="F216" i="7"/>
  <c r="I215" i="7"/>
  <c r="F215" i="7"/>
  <c r="I214" i="7"/>
  <c r="F214" i="7"/>
  <c r="I213" i="7"/>
  <c r="F213" i="7"/>
  <c r="I212" i="7"/>
  <c r="F212" i="7"/>
  <c r="I211" i="7"/>
  <c r="F211" i="7"/>
  <c r="I210" i="7"/>
  <c r="F210" i="7"/>
  <c r="I209" i="7"/>
  <c r="F209" i="7"/>
  <c r="I208" i="7"/>
  <c r="F208" i="7"/>
  <c r="I207" i="7"/>
  <c r="F207" i="7"/>
  <c r="I206" i="7"/>
  <c r="F206" i="7"/>
  <c r="I205" i="7"/>
  <c r="F205" i="7"/>
  <c r="I204" i="7"/>
  <c r="F204" i="7"/>
  <c r="I203" i="7"/>
  <c r="F203" i="7"/>
  <c r="I202" i="7"/>
  <c r="F202" i="7"/>
  <c r="I201" i="7"/>
  <c r="F201" i="7"/>
  <c r="I200" i="7"/>
  <c r="F200" i="7"/>
  <c r="I199" i="7"/>
  <c r="F199" i="7"/>
  <c r="I198" i="7"/>
  <c r="F198" i="7"/>
  <c r="I197" i="7"/>
  <c r="F197" i="7"/>
  <c r="I196" i="7"/>
  <c r="F196" i="7"/>
  <c r="I195" i="7"/>
  <c r="F195" i="7"/>
  <c r="I194" i="7"/>
  <c r="F194" i="7"/>
  <c r="I193" i="7"/>
  <c r="F193" i="7"/>
  <c r="I192" i="7"/>
  <c r="F192" i="7"/>
  <c r="I191" i="7"/>
  <c r="F191" i="7"/>
  <c r="I190" i="7"/>
  <c r="F190" i="7"/>
  <c r="I189" i="7"/>
  <c r="F189" i="7"/>
  <c r="I188" i="7"/>
  <c r="F188" i="7"/>
  <c r="I187" i="7"/>
  <c r="F187" i="7"/>
  <c r="I186" i="7"/>
  <c r="F186" i="7"/>
  <c r="I185" i="7"/>
  <c r="F185" i="7"/>
  <c r="I184" i="7"/>
  <c r="F184" i="7"/>
  <c r="I183" i="7"/>
  <c r="F183" i="7"/>
  <c r="I182" i="7"/>
  <c r="F182" i="7"/>
  <c r="I181" i="7"/>
  <c r="F181" i="7"/>
  <c r="I180" i="7"/>
  <c r="F180" i="7"/>
  <c r="I179" i="7"/>
  <c r="F179" i="7"/>
  <c r="I178" i="7"/>
  <c r="F178" i="7"/>
  <c r="I177" i="7"/>
  <c r="F177" i="7"/>
  <c r="I176" i="7"/>
  <c r="F176" i="7"/>
  <c r="I175" i="7"/>
  <c r="F175" i="7"/>
  <c r="I174" i="7"/>
  <c r="F174" i="7"/>
  <c r="I173" i="7"/>
  <c r="F173" i="7"/>
  <c r="I172" i="7"/>
  <c r="F172" i="7"/>
  <c r="I171" i="7"/>
  <c r="F171" i="7"/>
  <c r="I170" i="7"/>
  <c r="F170" i="7"/>
  <c r="I169" i="7"/>
  <c r="F169" i="7"/>
  <c r="I168" i="7"/>
  <c r="F168" i="7"/>
  <c r="I167" i="7"/>
  <c r="F167" i="7"/>
  <c r="I166" i="7"/>
  <c r="F166" i="7"/>
  <c r="I165" i="7"/>
  <c r="F165" i="7"/>
  <c r="I164" i="7"/>
  <c r="F164" i="7"/>
  <c r="I163" i="7"/>
  <c r="F163" i="7"/>
  <c r="I162" i="7"/>
  <c r="F162" i="7"/>
  <c r="I161" i="7"/>
  <c r="F161" i="7"/>
  <c r="I160" i="7"/>
  <c r="F160" i="7"/>
  <c r="I159" i="7"/>
  <c r="F159" i="7"/>
  <c r="I158" i="7"/>
  <c r="F158" i="7"/>
  <c r="I157" i="7"/>
  <c r="F157" i="7"/>
  <c r="I156" i="7"/>
  <c r="F156" i="7"/>
  <c r="I155" i="7"/>
  <c r="F155" i="7"/>
  <c r="I154" i="7"/>
  <c r="F154" i="7"/>
  <c r="I153" i="7"/>
  <c r="F153" i="7"/>
  <c r="I152" i="7"/>
  <c r="F152" i="7"/>
  <c r="I151" i="7"/>
  <c r="F151" i="7"/>
  <c r="I150" i="7"/>
  <c r="F150" i="7"/>
  <c r="I149" i="7"/>
  <c r="F149" i="7"/>
  <c r="I148" i="7"/>
  <c r="F148" i="7"/>
  <c r="I147" i="7"/>
  <c r="F147" i="7"/>
  <c r="I146" i="7"/>
  <c r="F146" i="7"/>
  <c r="I145" i="7"/>
  <c r="F145" i="7"/>
  <c r="I144" i="7"/>
  <c r="F144" i="7"/>
  <c r="I143" i="7"/>
  <c r="F143" i="7"/>
  <c r="I142" i="7"/>
  <c r="F142" i="7"/>
  <c r="I141" i="7"/>
  <c r="F141" i="7"/>
  <c r="I140" i="7"/>
  <c r="F140" i="7"/>
  <c r="I139" i="7"/>
  <c r="F139" i="7"/>
  <c r="I138" i="7"/>
  <c r="F138" i="7"/>
  <c r="I137" i="7"/>
  <c r="F137" i="7"/>
  <c r="I136" i="7"/>
  <c r="F136" i="7"/>
  <c r="I135" i="7"/>
  <c r="F135" i="7"/>
  <c r="I134" i="7"/>
  <c r="F134" i="7"/>
  <c r="I133" i="7"/>
  <c r="F133" i="7"/>
  <c r="I132" i="7"/>
  <c r="F132" i="7"/>
  <c r="I131" i="7"/>
  <c r="F131" i="7"/>
  <c r="I130" i="7"/>
  <c r="F130" i="7"/>
  <c r="I129" i="7"/>
  <c r="F129" i="7"/>
  <c r="I128" i="7"/>
  <c r="F128" i="7"/>
  <c r="I127" i="7"/>
  <c r="F127" i="7"/>
  <c r="I126" i="7"/>
  <c r="F126" i="7"/>
  <c r="I125" i="7"/>
  <c r="F125" i="7"/>
  <c r="I124" i="7"/>
  <c r="F124" i="7"/>
  <c r="I123" i="7"/>
  <c r="F123" i="7"/>
  <c r="I122" i="7"/>
  <c r="F122" i="7"/>
  <c r="I121" i="7"/>
  <c r="F121" i="7"/>
  <c r="I120" i="7"/>
  <c r="F120" i="7"/>
  <c r="I119" i="7"/>
  <c r="F119" i="7"/>
  <c r="I118" i="7"/>
  <c r="F118" i="7"/>
  <c r="I117" i="7"/>
  <c r="F117" i="7"/>
  <c r="I116" i="7"/>
  <c r="F116" i="7"/>
  <c r="I115" i="7"/>
  <c r="F115" i="7"/>
  <c r="I114" i="7"/>
  <c r="F114" i="7"/>
  <c r="I113" i="7"/>
  <c r="F113" i="7"/>
  <c r="I112" i="7"/>
  <c r="F112" i="7"/>
  <c r="I111" i="7"/>
  <c r="F111" i="7"/>
  <c r="I110" i="7"/>
  <c r="F110" i="7"/>
  <c r="I109" i="7"/>
  <c r="F109" i="7"/>
  <c r="I108" i="7"/>
  <c r="F108" i="7"/>
  <c r="I107" i="7"/>
  <c r="F107" i="7"/>
  <c r="I106" i="7"/>
  <c r="F106" i="7"/>
  <c r="I105" i="7"/>
  <c r="F105" i="7"/>
  <c r="I104" i="7"/>
  <c r="F104" i="7"/>
  <c r="I103" i="7"/>
  <c r="F103" i="7"/>
  <c r="I102" i="7"/>
  <c r="F102" i="7"/>
  <c r="I101" i="7"/>
  <c r="F101" i="7"/>
  <c r="I100" i="7"/>
  <c r="F100" i="7"/>
  <c r="I99" i="7"/>
  <c r="F99" i="7"/>
  <c r="I98" i="7"/>
  <c r="F98" i="7"/>
  <c r="I97" i="7"/>
  <c r="F97" i="7"/>
  <c r="I96" i="7"/>
  <c r="F96" i="7"/>
  <c r="I95" i="7"/>
  <c r="F95" i="7"/>
  <c r="I94" i="7"/>
  <c r="F94" i="7"/>
  <c r="I93" i="7"/>
  <c r="F93" i="7"/>
  <c r="I92" i="7"/>
  <c r="F92" i="7"/>
  <c r="I91" i="7"/>
  <c r="F91" i="7"/>
  <c r="I90" i="7"/>
  <c r="F90" i="7"/>
  <c r="I89" i="7"/>
  <c r="F89" i="7"/>
  <c r="I88" i="7"/>
  <c r="F88" i="7"/>
  <c r="I87" i="7"/>
  <c r="F87" i="7"/>
  <c r="I86" i="7"/>
  <c r="F86" i="7"/>
  <c r="I85" i="7"/>
  <c r="F85" i="7"/>
  <c r="I84" i="7"/>
  <c r="F84" i="7"/>
  <c r="I83" i="7"/>
  <c r="F83" i="7"/>
  <c r="I82" i="7"/>
  <c r="F82" i="7"/>
  <c r="I81" i="7"/>
  <c r="F81" i="7"/>
  <c r="I80" i="7"/>
  <c r="F80" i="7"/>
  <c r="I79" i="7"/>
  <c r="F79" i="7"/>
  <c r="I78" i="7"/>
  <c r="F78" i="7"/>
  <c r="I77" i="7"/>
  <c r="F77" i="7"/>
  <c r="I76" i="7"/>
  <c r="F76" i="7"/>
  <c r="I75" i="7"/>
  <c r="F75" i="7"/>
  <c r="I74" i="7"/>
  <c r="F74" i="7"/>
  <c r="I73" i="7"/>
  <c r="F73" i="7"/>
  <c r="I72" i="7"/>
  <c r="F72" i="7"/>
  <c r="I71" i="7"/>
  <c r="F71" i="7"/>
  <c r="I70" i="7"/>
  <c r="F70" i="7"/>
  <c r="I69" i="7"/>
  <c r="F69" i="7"/>
  <c r="I68" i="7"/>
  <c r="F68" i="7"/>
  <c r="I67" i="7"/>
  <c r="F67" i="7"/>
  <c r="I66" i="7"/>
  <c r="F66" i="7"/>
  <c r="I65" i="7"/>
  <c r="F65" i="7"/>
  <c r="I64" i="7"/>
  <c r="F64" i="7"/>
  <c r="I63" i="7"/>
  <c r="F63" i="7"/>
  <c r="I62" i="7"/>
  <c r="F62" i="7"/>
  <c r="I61" i="7"/>
  <c r="F61" i="7"/>
  <c r="I60" i="7"/>
  <c r="F60" i="7"/>
  <c r="I59" i="7"/>
  <c r="F59" i="7"/>
  <c r="I58" i="7"/>
  <c r="F58" i="7"/>
  <c r="I57" i="7"/>
  <c r="F57" i="7"/>
  <c r="I56" i="7"/>
  <c r="F56" i="7"/>
  <c r="I55" i="7"/>
  <c r="F55" i="7"/>
  <c r="I54" i="7"/>
  <c r="F54" i="7"/>
  <c r="I53" i="7"/>
  <c r="F53" i="7"/>
  <c r="I52" i="7"/>
  <c r="F52" i="7"/>
  <c r="I51" i="7"/>
  <c r="F51" i="7"/>
  <c r="I50" i="7"/>
  <c r="F50" i="7"/>
  <c r="I49" i="7"/>
  <c r="F49" i="7"/>
  <c r="I48" i="7"/>
  <c r="F48" i="7"/>
  <c r="I47" i="7"/>
  <c r="F47" i="7"/>
  <c r="I46" i="7"/>
  <c r="F46" i="7"/>
  <c r="I45" i="7"/>
  <c r="F45" i="7"/>
  <c r="I44" i="7"/>
  <c r="F44" i="7"/>
  <c r="I43" i="7"/>
  <c r="F43" i="7"/>
  <c r="I42" i="7"/>
  <c r="F42" i="7"/>
  <c r="I41" i="7"/>
  <c r="F41" i="7"/>
  <c r="I40" i="7"/>
  <c r="F40" i="7"/>
  <c r="I39" i="7"/>
  <c r="F39" i="7"/>
  <c r="I38" i="7"/>
  <c r="F38" i="7"/>
  <c r="I37" i="7"/>
  <c r="F37" i="7"/>
  <c r="I36" i="7"/>
  <c r="F36" i="7"/>
  <c r="I35" i="7"/>
  <c r="F35" i="7"/>
  <c r="I34" i="7"/>
  <c r="F34" i="7"/>
  <c r="I33" i="7"/>
  <c r="F33" i="7"/>
  <c r="I32" i="7"/>
  <c r="F32" i="7"/>
  <c r="I31" i="7"/>
  <c r="F31" i="7"/>
  <c r="I30" i="7"/>
  <c r="F30" i="7"/>
  <c r="I29" i="7"/>
  <c r="F29" i="7"/>
  <c r="I28" i="7"/>
  <c r="F28" i="7"/>
  <c r="I27" i="7"/>
  <c r="F27" i="7"/>
  <c r="I26" i="7"/>
  <c r="F26" i="7"/>
  <c r="I25" i="7"/>
  <c r="F25" i="7"/>
  <c r="I24" i="7"/>
  <c r="F24"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I6" i="7"/>
  <c r="F6" i="7"/>
  <c r="I5" i="7"/>
  <c r="F5" i="7"/>
  <c r="I4" i="7"/>
  <c r="F4" i="7"/>
  <c r="I1388" i="5"/>
  <c r="F1388" i="5"/>
  <c r="I1387" i="5"/>
  <c r="F1387" i="5"/>
  <c r="I1386" i="5"/>
  <c r="F1386" i="5"/>
  <c r="I1385" i="5"/>
  <c r="F1385" i="5"/>
  <c r="I1384" i="5"/>
  <c r="F1384" i="5"/>
  <c r="I1383" i="5"/>
  <c r="F1383" i="5"/>
  <c r="I1382" i="5"/>
  <c r="F1382" i="5"/>
  <c r="I1381" i="5"/>
  <c r="F1381" i="5"/>
  <c r="I1380" i="5"/>
  <c r="F1380" i="5"/>
  <c r="I1379" i="5"/>
  <c r="F1379" i="5"/>
  <c r="I1378" i="5"/>
  <c r="F1378" i="5"/>
  <c r="I1377" i="5"/>
  <c r="F1377" i="5"/>
  <c r="I1376" i="5"/>
  <c r="F1376" i="5"/>
  <c r="I1375" i="5"/>
  <c r="F1375" i="5"/>
  <c r="I1374" i="5"/>
  <c r="F1374" i="5"/>
  <c r="I1373" i="5"/>
  <c r="F1373" i="5"/>
  <c r="I1372" i="5"/>
  <c r="F1372" i="5"/>
  <c r="I1371" i="5"/>
  <c r="F1371" i="5"/>
  <c r="I1370" i="5"/>
  <c r="F1370" i="5"/>
  <c r="I1369" i="5"/>
  <c r="F1369" i="5"/>
  <c r="I1368" i="5"/>
  <c r="F1368" i="5"/>
  <c r="I1367" i="5"/>
  <c r="F1367" i="5"/>
  <c r="I1366" i="5"/>
  <c r="F1366" i="5"/>
  <c r="I1365" i="5"/>
  <c r="F1365" i="5"/>
  <c r="I1364" i="5"/>
  <c r="F1364" i="5"/>
  <c r="I1363" i="5"/>
  <c r="F1363" i="5"/>
  <c r="I1362" i="5"/>
  <c r="F1362" i="5"/>
  <c r="I1361" i="5"/>
  <c r="F1361" i="5"/>
  <c r="I1360" i="5"/>
  <c r="F1360" i="5"/>
  <c r="I1359" i="5"/>
  <c r="F1359" i="5"/>
  <c r="I1358" i="5"/>
  <c r="F1358" i="5"/>
  <c r="I1357" i="5"/>
  <c r="F1357" i="5"/>
  <c r="I1356" i="5"/>
  <c r="F1356" i="5"/>
  <c r="I1355" i="5"/>
  <c r="F1355" i="5"/>
  <c r="I1354" i="5"/>
  <c r="F1354" i="5"/>
  <c r="I1353" i="5"/>
  <c r="F1353" i="5"/>
  <c r="I1352" i="5"/>
  <c r="F1352" i="5"/>
  <c r="I1351" i="5"/>
  <c r="F1351" i="5"/>
  <c r="I1350" i="5"/>
  <c r="F1350" i="5"/>
  <c r="I1349" i="5"/>
  <c r="F1349" i="5"/>
  <c r="I1348" i="5"/>
  <c r="F1348" i="5"/>
  <c r="I1347" i="5"/>
  <c r="F1347" i="5"/>
  <c r="I1346" i="5"/>
  <c r="F1346" i="5"/>
  <c r="I1345" i="5"/>
  <c r="F1345" i="5"/>
  <c r="I1344" i="5"/>
  <c r="F1344" i="5"/>
  <c r="I1343" i="5"/>
  <c r="F1343" i="5"/>
  <c r="I1342" i="5"/>
  <c r="F1342" i="5"/>
  <c r="I1341" i="5"/>
  <c r="F1341" i="5"/>
  <c r="I1340" i="5"/>
  <c r="F1340" i="5"/>
  <c r="I1339" i="5"/>
  <c r="F1339" i="5"/>
  <c r="I1338" i="5"/>
  <c r="F1338" i="5"/>
  <c r="I1337" i="5"/>
  <c r="F1337" i="5"/>
  <c r="I1336" i="5"/>
  <c r="F1336" i="5"/>
  <c r="I1335" i="5"/>
  <c r="F1335" i="5"/>
  <c r="I1334" i="5"/>
  <c r="F1334" i="5"/>
  <c r="I1333" i="5"/>
  <c r="F1333" i="5"/>
  <c r="I1332" i="5"/>
  <c r="F1332" i="5"/>
  <c r="I1331" i="5"/>
  <c r="F1331" i="5"/>
  <c r="I1330" i="5"/>
  <c r="F1330" i="5"/>
  <c r="I1329" i="5"/>
  <c r="F1329" i="5"/>
  <c r="I1328" i="5"/>
  <c r="F1328" i="5"/>
  <c r="I1327" i="5"/>
  <c r="F1327" i="5"/>
  <c r="I1326" i="5"/>
  <c r="F1326" i="5"/>
  <c r="I1325" i="5"/>
  <c r="F1325" i="5"/>
  <c r="I1324" i="5"/>
  <c r="F1324" i="5"/>
  <c r="I1323" i="5"/>
  <c r="F1323" i="5"/>
  <c r="I1322" i="5"/>
  <c r="F1322" i="5"/>
  <c r="I1321" i="5"/>
  <c r="F1321" i="5"/>
  <c r="I1320" i="5"/>
  <c r="F1320" i="5"/>
  <c r="I1319" i="5"/>
  <c r="F1319" i="5"/>
  <c r="I1318" i="5"/>
  <c r="F1318" i="5"/>
  <c r="I1317" i="5"/>
  <c r="F1317" i="5"/>
  <c r="I1316" i="5"/>
  <c r="F1316" i="5"/>
  <c r="I1315" i="5"/>
  <c r="F1315" i="5"/>
  <c r="I1314" i="5"/>
  <c r="F1314" i="5"/>
  <c r="I1313" i="5"/>
  <c r="F1313" i="5"/>
  <c r="I1312" i="5"/>
  <c r="F1312" i="5"/>
  <c r="I1311" i="5"/>
  <c r="F1311" i="5"/>
  <c r="I1310" i="5"/>
  <c r="F1310" i="5"/>
  <c r="I1309" i="5"/>
  <c r="F1309" i="5"/>
  <c r="I1308" i="5"/>
  <c r="F1308" i="5"/>
  <c r="I1307" i="5"/>
  <c r="F1307" i="5"/>
  <c r="I1306" i="5"/>
  <c r="F1306" i="5"/>
  <c r="I1305" i="5"/>
  <c r="F1305" i="5"/>
  <c r="I1304" i="5"/>
  <c r="F1304" i="5"/>
  <c r="I1303" i="5"/>
  <c r="F1303" i="5"/>
  <c r="I1302" i="5"/>
  <c r="F1302" i="5"/>
  <c r="I1301" i="5"/>
  <c r="F1301" i="5"/>
  <c r="I1300" i="5"/>
  <c r="F1300" i="5"/>
  <c r="I1299" i="5"/>
  <c r="F1299" i="5"/>
  <c r="I1298" i="5"/>
  <c r="F1298" i="5"/>
  <c r="I1297" i="5"/>
  <c r="F1297" i="5"/>
  <c r="I1296" i="5"/>
  <c r="F1296" i="5"/>
  <c r="I1295" i="5"/>
  <c r="F1295" i="5"/>
  <c r="I1294" i="5"/>
  <c r="F1294" i="5"/>
  <c r="I1293" i="5"/>
  <c r="F1293" i="5"/>
  <c r="I1292" i="5"/>
  <c r="F1292" i="5"/>
  <c r="I1291" i="5"/>
  <c r="F1291" i="5"/>
  <c r="I1290" i="5"/>
  <c r="F1290" i="5"/>
  <c r="I1289" i="5"/>
  <c r="F1289" i="5"/>
  <c r="I1288" i="5"/>
  <c r="F1288" i="5"/>
  <c r="I1287" i="5"/>
  <c r="F1287" i="5"/>
  <c r="I1286" i="5"/>
  <c r="F1286" i="5"/>
  <c r="I1285" i="5"/>
  <c r="F1285" i="5"/>
  <c r="I1284" i="5"/>
  <c r="F1284" i="5"/>
  <c r="I1283" i="5"/>
  <c r="F1283" i="5"/>
  <c r="I1282" i="5"/>
  <c r="F1282" i="5"/>
  <c r="I1281" i="5"/>
  <c r="F1281" i="5"/>
  <c r="I1280" i="5"/>
  <c r="F1280" i="5"/>
  <c r="I1279" i="5"/>
  <c r="F1279" i="5"/>
  <c r="I1278" i="5"/>
  <c r="F1278" i="5"/>
  <c r="I1277" i="5"/>
  <c r="F1277" i="5"/>
  <c r="I1276" i="5"/>
  <c r="F1276" i="5"/>
  <c r="I1275" i="5"/>
  <c r="F1275" i="5"/>
  <c r="I1274" i="5"/>
  <c r="F1274" i="5"/>
  <c r="I1273" i="5"/>
  <c r="F1273" i="5"/>
  <c r="I1272" i="5"/>
  <c r="F1272" i="5"/>
  <c r="I1271" i="5"/>
  <c r="F1271" i="5"/>
  <c r="I1270" i="5"/>
  <c r="F1270" i="5"/>
  <c r="I1269" i="5"/>
  <c r="F1269" i="5"/>
  <c r="I1268" i="5"/>
  <c r="F1268" i="5"/>
  <c r="I1267" i="5"/>
  <c r="F1267" i="5"/>
  <c r="I1266" i="5"/>
  <c r="F1266" i="5"/>
  <c r="I1265" i="5"/>
  <c r="F1265" i="5"/>
  <c r="I1264" i="5"/>
  <c r="F1264" i="5"/>
  <c r="I1263" i="5"/>
  <c r="F1263" i="5"/>
  <c r="I1262" i="5"/>
  <c r="F1262" i="5"/>
  <c r="I1261" i="5"/>
  <c r="F1261" i="5"/>
  <c r="I1260" i="5"/>
  <c r="F1260" i="5"/>
  <c r="I1259" i="5"/>
  <c r="F1259" i="5"/>
  <c r="I1258" i="5"/>
  <c r="F1258" i="5"/>
  <c r="I1257" i="5"/>
  <c r="F1257" i="5"/>
  <c r="I1256" i="5"/>
  <c r="F1256" i="5"/>
  <c r="I1255" i="5"/>
  <c r="F1255" i="5"/>
  <c r="I1254" i="5"/>
  <c r="F1254" i="5"/>
  <c r="I1253" i="5"/>
  <c r="F1253" i="5"/>
  <c r="I1252" i="5"/>
  <c r="F1252" i="5"/>
  <c r="I1251" i="5"/>
  <c r="F1251" i="5"/>
  <c r="I1250" i="5"/>
  <c r="F1250" i="5"/>
  <c r="I1249" i="5"/>
  <c r="F1249" i="5"/>
  <c r="I1248" i="5"/>
  <c r="F1248" i="5"/>
  <c r="I1247" i="5"/>
  <c r="F1247" i="5"/>
  <c r="I1246" i="5"/>
  <c r="F1246" i="5"/>
  <c r="I1245" i="5"/>
  <c r="F1245" i="5"/>
  <c r="I1244" i="5"/>
  <c r="F1244" i="5"/>
  <c r="I1243" i="5"/>
  <c r="F1243" i="5"/>
  <c r="I1242" i="5"/>
  <c r="F1242" i="5"/>
  <c r="I1241" i="5"/>
  <c r="F1241" i="5"/>
  <c r="I1240" i="5"/>
  <c r="F1240" i="5"/>
  <c r="I1239" i="5"/>
  <c r="F1239" i="5"/>
  <c r="I1238" i="5"/>
  <c r="F1238" i="5"/>
  <c r="I1237" i="5"/>
  <c r="F1237" i="5"/>
  <c r="I1236" i="5"/>
  <c r="F1236" i="5"/>
  <c r="I1235" i="5"/>
  <c r="F1235" i="5"/>
  <c r="I1234" i="5"/>
  <c r="F1234" i="5"/>
  <c r="I1233" i="5"/>
  <c r="F1233" i="5"/>
  <c r="I1232" i="5"/>
  <c r="F1232" i="5"/>
  <c r="I1231" i="5"/>
  <c r="F1231" i="5"/>
  <c r="I1230" i="5"/>
  <c r="F1230" i="5"/>
  <c r="I1229" i="5"/>
  <c r="F1229" i="5"/>
  <c r="I1228" i="5"/>
  <c r="F1228" i="5"/>
  <c r="I1227" i="5"/>
  <c r="F1227" i="5"/>
  <c r="I1226" i="5"/>
  <c r="F1226" i="5"/>
  <c r="I1225" i="5"/>
  <c r="F1225" i="5"/>
  <c r="I1224" i="5"/>
  <c r="F1224" i="5"/>
  <c r="I1223" i="5"/>
  <c r="F1223" i="5"/>
  <c r="I1222" i="5"/>
  <c r="F1222" i="5"/>
  <c r="I1221" i="5"/>
  <c r="F1221" i="5"/>
  <c r="I1220" i="5"/>
  <c r="F1220" i="5"/>
  <c r="I1219" i="5"/>
  <c r="F1219" i="5"/>
  <c r="I1218" i="5"/>
  <c r="F1218" i="5"/>
  <c r="I1217" i="5"/>
  <c r="F1217" i="5"/>
  <c r="I1216" i="5"/>
  <c r="F1216" i="5"/>
  <c r="I1215" i="5"/>
  <c r="F1215" i="5"/>
  <c r="I1214" i="5"/>
  <c r="F1214" i="5"/>
  <c r="I1213" i="5"/>
  <c r="F1213" i="5"/>
  <c r="I1212" i="5"/>
  <c r="F1212" i="5"/>
  <c r="I1211" i="5"/>
  <c r="F1211" i="5"/>
  <c r="I1210" i="5"/>
  <c r="F1210" i="5"/>
  <c r="I1209" i="5"/>
  <c r="F1209" i="5"/>
  <c r="I1208" i="5"/>
  <c r="F1208" i="5"/>
  <c r="I1207" i="5"/>
  <c r="F1207" i="5"/>
  <c r="I1206" i="5"/>
  <c r="F1206" i="5"/>
  <c r="I1205" i="5"/>
  <c r="F1205" i="5"/>
  <c r="I1204" i="5"/>
  <c r="F1204" i="5"/>
  <c r="I1203" i="5"/>
  <c r="F1203" i="5"/>
  <c r="I1202" i="5"/>
  <c r="F1202" i="5"/>
  <c r="I1201" i="5"/>
  <c r="F1201" i="5"/>
  <c r="I1200" i="5"/>
  <c r="F1200" i="5"/>
  <c r="I1199" i="5"/>
  <c r="F1199" i="5"/>
  <c r="I1198" i="5"/>
  <c r="F1198" i="5"/>
  <c r="I1197" i="5"/>
  <c r="F1197" i="5"/>
  <c r="I1196" i="5"/>
  <c r="F1196" i="5"/>
  <c r="I1195" i="5"/>
  <c r="F1195" i="5"/>
  <c r="I1194" i="5"/>
  <c r="F1194" i="5"/>
  <c r="I1193" i="5"/>
  <c r="F1193" i="5"/>
  <c r="I1192" i="5"/>
  <c r="F1192" i="5"/>
  <c r="I1191" i="5"/>
  <c r="F1191" i="5"/>
  <c r="I1190" i="5"/>
  <c r="F1190" i="5"/>
  <c r="I1189" i="5"/>
  <c r="F1189" i="5"/>
  <c r="I1188" i="5"/>
  <c r="F1188" i="5"/>
  <c r="I1187" i="5"/>
  <c r="F1187" i="5"/>
  <c r="I1186" i="5"/>
  <c r="F1186" i="5"/>
  <c r="I1185" i="5"/>
  <c r="F1185" i="5"/>
  <c r="I1184" i="5"/>
  <c r="F1184" i="5"/>
  <c r="I1183" i="5"/>
  <c r="F1183" i="5"/>
  <c r="I1182" i="5"/>
  <c r="F1182" i="5"/>
  <c r="I1181" i="5"/>
  <c r="F1181" i="5"/>
  <c r="I1180" i="5"/>
  <c r="F1180" i="5"/>
  <c r="I1179" i="5"/>
  <c r="F1179" i="5"/>
  <c r="I1178" i="5"/>
  <c r="F1178" i="5"/>
  <c r="I1177" i="5"/>
  <c r="F1177" i="5"/>
  <c r="I1176" i="5"/>
  <c r="F1176" i="5"/>
  <c r="I1175" i="5"/>
  <c r="F1175" i="5"/>
  <c r="I1174" i="5"/>
  <c r="F1174" i="5"/>
  <c r="I1173" i="5"/>
  <c r="F1173" i="5"/>
  <c r="I1172" i="5"/>
  <c r="F1172" i="5"/>
  <c r="I1171" i="5"/>
  <c r="F1171" i="5"/>
  <c r="I1170" i="5"/>
  <c r="F1170" i="5"/>
  <c r="I1169" i="5"/>
  <c r="F1169" i="5"/>
  <c r="I1168" i="5"/>
  <c r="F1168" i="5"/>
  <c r="I1167" i="5"/>
  <c r="F1167" i="5"/>
  <c r="I1166" i="5"/>
  <c r="F1166" i="5"/>
  <c r="I1165" i="5"/>
  <c r="F1165" i="5"/>
  <c r="I1164" i="5"/>
  <c r="F1164" i="5"/>
  <c r="I1163" i="5"/>
  <c r="F1163" i="5"/>
  <c r="I1162" i="5"/>
  <c r="F1162" i="5"/>
  <c r="I1161" i="5"/>
  <c r="F1161" i="5"/>
  <c r="I1160" i="5"/>
  <c r="F1160" i="5"/>
  <c r="I1159" i="5"/>
  <c r="F1159" i="5"/>
  <c r="I1158" i="5"/>
  <c r="F1158" i="5"/>
  <c r="I1157" i="5"/>
  <c r="F1157" i="5"/>
  <c r="I1156" i="5"/>
  <c r="F1156" i="5"/>
  <c r="I1155" i="5"/>
  <c r="F1155" i="5"/>
  <c r="I1154" i="5"/>
  <c r="F1154" i="5"/>
  <c r="I1153" i="5"/>
  <c r="F1153" i="5"/>
  <c r="I1152" i="5"/>
  <c r="F1152" i="5"/>
  <c r="I1151" i="5"/>
  <c r="F1151" i="5"/>
  <c r="I1150" i="5"/>
  <c r="F1150" i="5"/>
  <c r="I1149" i="5"/>
  <c r="F1149" i="5"/>
  <c r="I1148" i="5"/>
  <c r="F1148" i="5"/>
  <c r="I1147" i="5"/>
  <c r="F1147" i="5"/>
  <c r="I1146" i="5"/>
  <c r="F1146" i="5"/>
  <c r="I1145" i="5"/>
  <c r="F1145" i="5"/>
  <c r="I1144" i="5"/>
  <c r="F1144" i="5"/>
  <c r="I1143" i="5"/>
  <c r="F1143" i="5"/>
  <c r="I1142" i="5"/>
  <c r="F1142" i="5"/>
  <c r="I1141" i="5"/>
  <c r="F1141" i="5"/>
  <c r="I1140" i="5"/>
  <c r="F1140" i="5"/>
  <c r="I1139" i="5"/>
  <c r="F1139" i="5"/>
  <c r="I1138" i="5"/>
  <c r="F1138" i="5"/>
  <c r="I1137" i="5"/>
  <c r="F1137" i="5"/>
  <c r="I1136" i="5"/>
  <c r="F1136" i="5"/>
  <c r="I1135" i="5"/>
  <c r="F1135" i="5"/>
  <c r="I1134" i="5"/>
  <c r="F1134" i="5"/>
  <c r="I1133" i="5"/>
  <c r="F1133" i="5"/>
  <c r="I1132" i="5"/>
  <c r="F1132" i="5"/>
  <c r="I1131" i="5"/>
  <c r="F1131" i="5"/>
  <c r="I1130" i="5"/>
  <c r="F1130" i="5"/>
  <c r="I1129" i="5"/>
  <c r="F1129" i="5"/>
  <c r="I1128" i="5"/>
  <c r="F1128" i="5"/>
  <c r="I1127" i="5"/>
  <c r="F1127" i="5"/>
  <c r="I1126" i="5"/>
  <c r="F1126" i="5"/>
  <c r="I1125" i="5"/>
  <c r="F1125" i="5"/>
  <c r="I1124" i="5"/>
  <c r="F1124" i="5"/>
  <c r="I1123" i="5"/>
  <c r="F1123" i="5"/>
  <c r="I1122" i="5"/>
  <c r="F1122" i="5"/>
  <c r="I1121" i="5"/>
  <c r="F1121" i="5"/>
  <c r="I1120" i="5"/>
  <c r="F1120" i="5"/>
  <c r="I1119" i="5"/>
  <c r="F1119" i="5"/>
  <c r="I1118" i="5"/>
  <c r="F1118" i="5"/>
  <c r="I1117" i="5"/>
  <c r="F1117" i="5"/>
  <c r="I1116" i="5"/>
  <c r="F1116" i="5"/>
  <c r="I1115" i="5"/>
  <c r="F1115" i="5"/>
  <c r="I1114" i="5"/>
  <c r="F1114" i="5"/>
  <c r="I1113" i="5"/>
  <c r="F1113" i="5"/>
  <c r="I1112" i="5"/>
  <c r="F1112" i="5"/>
  <c r="I1111" i="5"/>
  <c r="F1111" i="5"/>
  <c r="I1110" i="5"/>
  <c r="F1110" i="5"/>
  <c r="I1109" i="5"/>
  <c r="F1109" i="5"/>
  <c r="I1108" i="5"/>
  <c r="F1108" i="5"/>
  <c r="I1107" i="5"/>
  <c r="F1107" i="5"/>
  <c r="I1106" i="5"/>
  <c r="F1106" i="5"/>
  <c r="I1105" i="5"/>
  <c r="F1105" i="5"/>
  <c r="I1104" i="5"/>
  <c r="F1104" i="5"/>
  <c r="I1103" i="5"/>
  <c r="F1103" i="5"/>
  <c r="I1102" i="5"/>
  <c r="F1102" i="5"/>
  <c r="I1101" i="5"/>
  <c r="F1101" i="5"/>
  <c r="I1100" i="5"/>
  <c r="F1100" i="5"/>
  <c r="I1099" i="5"/>
  <c r="F1099" i="5"/>
  <c r="I1098" i="5"/>
  <c r="F1098" i="5"/>
  <c r="I1097" i="5"/>
  <c r="F1097" i="5"/>
  <c r="I1096" i="5"/>
  <c r="F1096" i="5"/>
  <c r="I1095" i="5"/>
  <c r="F1095" i="5"/>
  <c r="I1094" i="5"/>
  <c r="F1094" i="5"/>
  <c r="I1093" i="5"/>
  <c r="F1093" i="5"/>
  <c r="I1092" i="5"/>
  <c r="F1092" i="5"/>
  <c r="I1091" i="5"/>
  <c r="F1091" i="5"/>
  <c r="I1090" i="5"/>
  <c r="F1090" i="5"/>
  <c r="I1089" i="5"/>
  <c r="F1089" i="5"/>
  <c r="I1088" i="5"/>
  <c r="F1088" i="5"/>
  <c r="I1087" i="5"/>
  <c r="F1087" i="5"/>
  <c r="I1086" i="5"/>
  <c r="F1086" i="5"/>
  <c r="I1085" i="5"/>
  <c r="F1085" i="5"/>
  <c r="I1084" i="5"/>
  <c r="F1084" i="5"/>
  <c r="I1083" i="5"/>
  <c r="F1083" i="5"/>
  <c r="I1082" i="5"/>
  <c r="F1082" i="5"/>
  <c r="I1081" i="5"/>
  <c r="F1081" i="5"/>
  <c r="I1080" i="5"/>
  <c r="F1080" i="5"/>
  <c r="I1079" i="5"/>
  <c r="F1079" i="5"/>
  <c r="I1078" i="5"/>
  <c r="F1078" i="5"/>
  <c r="I1077" i="5"/>
  <c r="F1077" i="5"/>
  <c r="I1076" i="5"/>
  <c r="F1076" i="5"/>
  <c r="I1075" i="5"/>
  <c r="F1075" i="5"/>
  <c r="I1074" i="5"/>
  <c r="F1074" i="5"/>
  <c r="I1073" i="5"/>
  <c r="F1073" i="5"/>
  <c r="I1072" i="5"/>
  <c r="F1072" i="5"/>
  <c r="I1071" i="5"/>
  <c r="F1071" i="5"/>
  <c r="I1070" i="5"/>
  <c r="F1070" i="5"/>
  <c r="I1069" i="5"/>
  <c r="F1069" i="5"/>
  <c r="I1068" i="5"/>
  <c r="F1068" i="5"/>
  <c r="I1067" i="5"/>
  <c r="F1067" i="5"/>
  <c r="I1066" i="5"/>
  <c r="F1066" i="5"/>
  <c r="I1065" i="5"/>
  <c r="F1065" i="5"/>
  <c r="I1064" i="5"/>
  <c r="F1064" i="5"/>
  <c r="I1063" i="5"/>
  <c r="F1063" i="5"/>
  <c r="I1062" i="5"/>
  <c r="F1062" i="5"/>
  <c r="I1061" i="5"/>
  <c r="F1061" i="5"/>
  <c r="I1060" i="5"/>
  <c r="F1060" i="5"/>
  <c r="I1059" i="5"/>
  <c r="F1059" i="5"/>
  <c r="I1058" i="5"/>
  <c r="F1058" i="5"/>
  <c r="I1057" i="5"/>
  <c r="F1057" i="5"/>
  <c r="I1056" i="5"/>
  <c r="F1056" i="5"/>
  <c r="I1055" i="5"/>
  <c r="F1055" i="5"/>
  <c r="I1054" i="5"/>
  <c r="F1054" i="5"/>
  <c r="I1053" i="5"/>
  <c r="F1053" i="5"/>
  <c r="I1052" i="5"/>
  <c r="F1052" i="5"/>
  <c r="I1051" i="5"/>
  <c r="F1051" i="5"/>
  <c r="I1050" i="5"/>
  <c r="F1050" i="5"/>
  <c r="I1049" i="5"/>
  <c r="F1049" i="5"/>
  <c r="I1048" i="5"/>
  <c r="F1048" i="5"/>
  <c r="I1047" i="5"/>
  <c r="F1047" i="5"/>
  <c r="I1046" i="5"/>
  <c r="F1046" i="5"/>
  <c r="I1045" i="5"/>
  <c r="F1045" i="5"/>
  <c r="I1044" i="5"/>
  <c r="F1044" i="5"/>
  <c r="I1043" i="5"/>
  <c r="F1043" i="5"/>
  <c r="I1042" i="5"/>
  <c r="F1042" i="5"/>
  <c r="I1041" i="5"/>
  <c r="F1041" i="5"/>
  <c r="I1040" i="5"/>
  <c r="F1040" i="5"/>
  <c r="I1039" i="5"/>
  <c r="F1039" i="5"/>
  <c r="I1038" i="5"/>
  <c r="F1038" i="5"/>
  <c r="I1037" i="5"/>
  <c r="F1037" i="5"/>
  <c r="I1036" i="5"/>
  <c r="F1036" i="5"/>
  <c r="I1035" i="5"/>
  <c r="F1035" i="5"/>
  <c r="I1034" i="5"/>
  <c r="F1034" i="5"/>
  <c r="I1033" i="5"/>
  <c r="F1033" i="5"/>
  <c r="I1032" i="5"/>
  <c r="F1032" i="5"/>
  <c r="I1031" i="5"/>
  <c r="F1031" i="5"/>
  <c r="I1030" i="5"/>
  <c r="F1030" i="5"/>
  <c r="I1029" i="5"/>
  <c r="F1029" i="5"/>
  <c r="I1028" i="5"/>
  <c r="F1028" i="5"/>
  <c r="I1027" i="5"/>
  <c r="F1027" i="5"/>
  <c r="I1026" i="5"/>
  <c r="F1026" i="5"/>
  <c r="I1025" i="5"/>
  <c r="F1025" i="5"/>
  <c r="I1024" i="5"/>
  <c r="F1024" i="5"/>
  <c r="I1023" i="5"/>
  <c r="F1023" i="5"/>
  <c r="I1022" i="5"/>
  <c r="F1022" i="5"/>
  <c r="I1021" i="5"/>
  <c r="F1021" i="5"/>
  <c r="I1020" i="5"/>
  <c r="F1020" i="5"/>
  <c r="I1019" i="5"/>
  <c r="F1019" i="5"/>
  <c r="I1018" i="5"/>
  <c r="F1018" i="5"/>
  <c r="I1017" i="5"/>
  <c r="F1017" i="5"/>
  <c r="I1016" i="5"/>
  <c r="F1016" i="5"/>
  <c r="I1015" i="5"/>
  <c r="F1015" i="5"/>
  <c r="I1014" i="5"/>
  <c r="F1014" i="5"/>
  <c r="I1013" i="5"/>
  <c r="F1013" i="5"/>
  <c r="I1012" i="5"/>
  <c r="F1012" i="5"/>
  <c r="I1011" i="5"/>
  <c r="F1011" i="5"/>
  <c r="I1010" i="5"/>
  <c r="F1010" i="5"/>
  <c r="I1009" i="5"/>
  <c r="F1009" i="5"/>
  <c r="I1008" i="5"/>
  <c r="F1008" i="5"/>
  <c r="I1007" i="5"/>
  <c r="F1007" i="5"/>
  <c r="I1006" i="5"/>
  <c r="F1006" i="5"/>
  <c r="I1005" i="5"/>
  <c r="F1005" i="5"/>
  <c r="I1004" i="5"/>
  <c r="F1004" i="5"/>
  <c r="I1003" i="5"/>
  <c r="F1003" i="5"/>
  <c r="I1002" i="5"/>
  <c r="F1002" i="5"/>
  <c r="I1001" i="5"/>
  <c r="F1001" i="5"/>
  <c r="I1000" i="5"/>
  <c r="F1000" i="5"/>
  <c r="I999" i="5"/>
  <c r="F999" i="5"/>
  <c r="I998" i="5"/>
  <c r="F998" i="5"/>
  <c r="I997" i="5"/>
  <c r="F997" i="5"/>
  <c r="I996" i="5"/>
  <c r="F996" i="5"/>
  <c r="I995" i="5"/>
  <c r="F995" i="5"/>
  <c r="I994" i="5"/>
  <c r="F994" i="5"/>
  <c r="I993" i="5"/>
  <c r="F993" i="5"/>
  <c r="I992" i="5"/>
  <c r="F992" i="5"/>
  <c r="I991" i="5"/>
  <c r="F991" i="5"/>
  <c r="I990" i="5"/>
  <c r="F990" i="5"/>
  <c r="I989" i="5"/>
  <c r="F989" i="5"/>
  <c r="I988" i="5"/>
  <c r="F988" i="5"/>
  <c r="I987" i="5"/>
  <c r="F987" i="5"/>
  <c r="I986" i="5"/>
  <c r="F986" i="5"/>
  <c r="I985" i="5"/>
  <c r="F985" i="5"/>
  <c r="I984" i="5"/>
  <c r="F984" i="5"/>
  <c r="I983" i="5"/>
  <c r="F983" i="5"/>
  <c r="I982" i="5"/>
  <c r="F982" i="5"/>
  <c r="I981" i="5"/>
  <c r="F981" i="5"/>
  <c r="I980" i="5"/>
  <c r="F980" i="5"/>
  <c r="I979" i="5"/>
  <c r="F979" i="5"/>
  <c r="I978" i="5"/>
  <c r="F978" i="5"/>
  <c r="I977" i="5"/>
  <c r="F977" i="5"/>
  <c r="I976" i="5"/>
  <c r="F976" i="5"/>
  <c r="I975" i="5"/>
  <c r="F975" i="5"/>
  <c r="I974" i="5"/>
  <c r="F974" i="5"/>
  <c r="I973" i="5"/>
  <c r="F973" i="5"/>
  <c r="I972" i="5"/>
  <c r="F972" i="5"/>
  <c r="I971" i="5"/>
  <c r="F971" i="5"/>
  <c r="I970" i="5"/>
  <c r="F970" i="5"/>
  <c r="I969" i="5"/>
  <c r="F969" i="5"/>
  <c r="I968" i="5"/>
  <c r="F968" i="5"/>
  <c r="I967" i="5"/>
  <c r="F967" i="5"/>
  <c r="I966" i="5"/>
  <c r="F966" i="5"/>
  <c r="I965" i="5"/>
  <c r="F965" i="5"/>
  <c r="I964" i="5"/>
  <c r="F964" i="5"/>
  <c r="I963" i="5"/>
  <c r="F963" i="5"/>
  <c r="I962" i="5"/>
  <c r="F962" i="5"/>
  <c r="I961" i="5"/>
  <c r="F961" i="5"/>
  <c r="I960" i="5"/>
  <c r="F960" i="5"/>
  <c r="I959" i="5"/>
  <c r="F959" i="5"/>
  <c r="I958" i="5"/>
  <c r="F958" i="5"/>
  <c r="I957" i="5"/>
  <c r="F957" i="5"/>
  <c r="I956" i="5"/>
  <c r="F956" i="5"/>
  <c r="I955" i="5"/>
  <c r="F955" i="5"/>
  <c r="I954" i="5"/>
  <c r="F954" i="5"/>
  <c r="I953" i="5"/>
  <c r="F953" i="5"/>
  <c r="I952" i="5"/>
  <c r="F952" i="5"/>
  <c r="I951" i="5"/>
  <c r="F951" i="5"/>
  <c r="I950" i="5"/>
  <c r="F950" i="5"/>
  <c r="I949" i="5"/>
  <c r="F949" i="5"/>
  <c r="I948" i="5"/>
  <c r="F948" i="5"/>
  <c r="I947" i="5"/>
  <c r="F947" i="5"/>
  <c r="I946" i="5"/>
  <c r="F946" i="5"/>
  <c r="I945" i="5"/>
  <c r="F945" i="5"/>
  <c r="I944" i="5"/>
  <c r="F944" i="5"/>
  <c r="I943" i="5"/>
  <c r="F943" i="5"/>
  <c r="I942" i="5"/>
  <c r="F942" i="5"/>
  <c r="I941" i="5"/>
  <c r="F941" i="5"/>
  <c r="I940" i="5"/>
  <c r="F940" i="5"/>
  <c r="I939" i="5"/>
  <c r="F939" i="5"/>
  <c r="I938" i="5"/>
  <c r="F938" i="5"/>
  <c r="I937" i="5"/>
  <c r="F937" i="5"/>
  <c r="I936" i="5"/>
  <c r="F936" i="5"/>
  <c r="I935" i="5"/>
  <c r="F935" i="5"/>
  <c r="I934" i="5"/>
  <c r="F934" i="5"/>
  <c r="I933" i="5"/>
  <c r="F933" i="5"/>
  <c r="I932" i="5"/>
  <c r="F932" i="5"/>
  <c r="I931" i="5"/>
  <c r="F931" i="5"/>
  <c r="I930" i="5"/>
  <c r="F930" i="5"/>
  <c r="I929" i="5"/>
  <c r="F929" i="5"/>
  <c r="I928" i="5"/>
  <c r="F928" i="5"/>
  <c r="I927" i="5"/>
  <c r="F927" i="5"/>
  <c r="I926" i="5"/>
  <c r="F926" i="5"/>
  <c r="I925" i="5"/>
  <c r="F925" i="5"/>
  <c r="I924" i="5"/>
  <c r="F924" i="5"/>
  <c r="I923" i="5"/>
  <c r="F923" i="5"/>
  <c r="I922" i="5"/>
  <c r="F922" i="5"/>
  <c r="I921" i="5"/>
  <c r="F921" i="5"/>
  <c r="I920" i="5"/>
  <c r="F920" i="5"/>
  <c r="I919" i="5"/>
  <c r="F919" i="5"/>
  <c r="I918" i="5"/>
  <c r="F918" i="5"/>
  <c r="I917" i="5"/>
  <c r="F917" i="5"/>
  <c r="I916" i="5"/>
  <c r="F916" i="5"/>
  <c r="I915" i="5"/>
  <c r="F915" i="5"/>
  <c r="I914" i="5"/>
  <c r="F914" i="5"/>
  <c r="I913" i="5"/>
  <c r="F913" i="5"/>
  <c r="I912" i="5"/>
  <c r="F912" i="5"/>
  <c r="I911" i="5"/>
  <c r="F911" i="5"/>
  <c r="I910" i="5"/>
  <c r="F910" i="5"/>
  <c r="I909" i="5"/>
  <c r="F909" i="5"/>
  <c r="I908" i="5"/>
  <c r="F908" i="5"/>
  <c r="I907" i="5"/>
  <c r="F907" i="5"/>
  <c r="I906" i="5"/>
  <c r="F906" i="5"/>
  <c r="I905" i="5"/>
  <c r="F905" i="5"/>
  <c r="I904" i="5"/>
  <c r="F904" i="5"/>
  <c r="I903" i="5"/>
  <c r="F903" i="5"/>
  <c r="I902" i="5"/>
  <c r="F902" i="5"/>
  <c r="I901" i="5"/>
  <c r="F901" i="5"/>
  <c r="I900" i="5"/>
  <c r="F900" i="5"/>
  <c r="I899" i="5"/>
  <c r="F899" i="5"/>
  <c r="I898" i="5"/>
  <c r="F898" i="5"/>
  <c r="I897" i="5"/>
  <c r="F897" i="5"/>
  <c r="I896" i="5"/>
  <c r="F896" i="5"/>
  <c r="I895" i="5"/>
  <c r="F895" i="5"/>
  <c r="I894" i="5"/>
  <c r="F894" i="5"/>
  <c r="I893" i="5"/>
  <c r="F893" i="5"/>
  <c r="I892" i="5"/>
  <c r="F892" i="5"/>
  <c r="I891" i="5"/>
  <c r="F891" i="5"/>
  <c r="I890" i="5"/>
  <c r="F890" i="5"/>
  <c r="I889" i="5"/>
  <c r="F889" i="5"/>
  <c r="I888" i="5"/>
  <c r="F888" i="5"/>
  <c r="I887" i="5"/>
  <c r="F887" i="5"/>
  <c r="I886" i="5"/>
  <c r="F886" i="5"/>
  <c r="I885" i="5"/>
  <c r="F885" i="5"/>
  <c r="I884" i="5"/>
  <c r="F884" i="5"/>
  <c r="I883" i="5"/>
  <c r="F883" i="5"/>
  <c r="I882" i="5"/>
  <c r="F882" i="5"/>
  <c r="I881" i="5"/>
  <c r="F881" i="5"/>
  <c r="I880" i="5"/>
  <c r="F880" i="5"/>
  <c r="I879" i="5"/>
  <c r="F879" i="5"/>
  <c r="I878" i="5"/>
  <c r="F878" i="5"/>
  <c r="I877" i="5"/>
  <c r="F877" i="5"/>
  <c r="I876" i="5"/>
  <c r="F876" i="5"/>
  <c r="I875" i="5"/>
  <c r="F875" i="5"/>
  <c r="I874" i="5"/>
  <c r="F874" i="5"/>
  <c r="I873" i="5"/>
  <c r="F873" i="5"/>
  <c r="I872" i="5"/>
  <c r="F872" i="5"/>
  <c r="I871" i="5"/>
  <c r="F871" i="5"/>
  <c r="I870" i="5"/>
  <c r="F870" i="5"/>
  <c r="I869" i="5"/>
  <c r="F869" i="5"/>
  <c r="I868" i="5"/>
  <c r="F868" i="5"/>
  <c r="I867" i="5"/>
  <c r="F867" i="5"/>
  <c r="I866" i="5"/>
  <c r="F866" i="5"/>
  <c r="I865" i="5"/>
  <c r="F865" i="5"/>
  <c r="I864" i="5"/>
  <c r="F864" i="5"/>
  <c r="I863" i="5"/>
  <c r="F863" i="5"/>
  <c r="I862" i="5"/>
  <c r="F862" i="5"/>
  <c r="I861" i="5"/>
  <c r="F861" i="5"/>
  <c r="I860" i="5"/>
  <c r="F860" i="5"/>
  <c r="I859" i="5"/>
  <c r="F859" i="5"/>
  <c r="I858" i="5"/>
  <c r="F858" i="5"/>
  <c r="I857" i="5"/>
  <c r="F857" i="5"/>
  <c r="I856" i="5"/>
  <c r="F856" i="5"/>
  <c r="I855" i="5"/>
  <c r="F855" i="5"/>
  <c r="I854" i="5"/>
  <c r="F854" i="5"/>
  <c r="I853" i="5"/>
  <c r="F853" i="5"/>
  <c r="I852" i="5"/>
  <c r="F852" i="5"/>
  <c r="I851" i="5"/>
  <c r="F851" i="5"/>
  <c r="I850" i="5"/>
  <c r="F850" i="5"/>
  <c r="I849" i="5"/>
  <c r="F849" i="5"/>
  <c r="I848" i="5"/>
  <c r="F848" i="5"/>
  <c r="I847" i="5"/>
  <c r="F847" i="5"/>
  <c r="I846" i="5"/>
  <c r="F846" i="5"/>
  <c r="I845" i="5"/>
  <c r="F845" i="5"/>
  <c r="I844" i="5"/>
  <c r="F844" i="5"/>
  <c r="I843" i="5"/>
  <c r="F843" i="5"/>
  <c r="I842" i="5"/>
  <c r="F842" i="5"/>
  <c r="I841" i="5"/>
  <c r="F841" i="5"/>
  <c r="I840" i="5"/>
  <c r="F840" i="5"/>
  <c r="I839" i="5"/>
  <c r="F839" i="5"/>
  <c r="I838" i="5"/>
  <c r="F838" i="5"/>
  <c r="I837" i="5"/>
  <c r="F837" i="5"/>
  <c r="I836" i="5"/>
  <c r="F836" i="5"/>
  <c r="I835" i="5"/>
  <c r="F835" i="5"/>
  <c r="I834" i="5"/>
  <c r="F834" i="5"/>
  <c r="I833" i="5"/>
  <c r="F833" i="5"/>
  <c r="I832" i="5"/>
  <c r="F832" i="5"/>
  <c r="I831" i="5"/>
  <c r="F831" i="5"/>
  <c r="I830" i="5"/>
  <c r="F830" i="5"/>
  <c r="I829" i="5"/>
  <c r="F829" i="5"/>
  <c r="I828" i="5"/>
  <c r="F828" i="5"/>
  <c r="I827" i="5"/>
  <c r="F827" i="5"/>
  <c r="I826" i="5"/>
  <c r="F826" i="5"/>
  <c r="I825" i="5"/>
  <c r="F825" i="5"/>
  <c r="I824" i="5"/>
  <c r="F824" i="5"/>
  <c r="I823" i="5"/>
  <c r="F823" i="5"/>
  <c r="I822" i="5"/>
  <c r="F822" i="5"/>
  <c r="I821" i="5"/>
  <c r="F821" i="5"/>
  <c r="I820" i="5"/>
  <c r="F820" i="5"/>
  <c r="I819" i="5"/>
  <c r="F819" i="5"/>
  <c r="I818" i="5"/>
  <c r="F818" i="5"/>
  <c r="I817" i="5"/>
  <c r="F817" i="5"/>
  <c r="I816" i="5"/>
  <c r="F816" i="5"/>
  <c r="I815" i="5"/>
  <c r="F815" i="5"/>
  <c r="I814" i="5"/>
  <c r="F814" i="5"/>
  <c r="I813" i="5"/>
  <c r="F813" i="5"/>
  <c r="I812" i="5"/>
  <c r="F812" i="5"/>
  <c r="I811" i="5"/>
  <c r="F811" i="5"/>
  <c r="I810" i="5"/>
  <c r="F810" i="5"/>
  <c r="I809" i="5"/>
  <c r="F809" i="5"/>
  <c r="I808" i="5"/>
  <c r="F808" i="5"/>
  <c r="I807" i="5"/>
  <c r="F807" i="5"/>
  <c r="I806" i="5"/>
  <c r="F806" i="5"/>
  <c r="I805" i="5"/>
  <c r="F805" i="5"/>
  <c r="I804" i="5"/>
  <c r="F804" i="5"/>
  <c r="I803" i="5"/>
  <c r="F803" i="5"/>
  <c r="I802" i="5"/>
  <c r="F802" i="5"/>
  <c r="I801" i="5"/>
  <c r="F801" i="5"/>
  <c r="I800" i="5"/>
  <c r="F800" i="5"/>
  <c r="I799" i="5"/>
  <c r="F799" i="5"/>
  <c r="I798" i="5"/>
  <c r="F798" i="5"/>
  <c r="I797" i="5"/>
  <c r="F797" i="5"/>
  <c r="I796" i="5"/>
  <c r="F796" i="5"/>
  <c r="I795" i="5"/>
  <c r="F795" i="5"/>
  <c r="I794" i="5"/>
  <c r="F794" i="5"/>
  <c r="I793" i="5"/>
  <c r="F793" i="5"/>
  <c r="I792" i="5"/>
  <c r="F792" i="5"/>
  <c r="I791" i="5"/>
  <c r="F791" i="5"/>
  <c r="I790" i="5"/>
  <c r="F790" i="5"/>
  <c r="I789" i="5"/>
  <c r="F789" i="5"/>
  <c r="I788" i="5"/>
  <c r="F788" i="5"/>
  <c r="I787" i="5"/>
  <c r="F787" i="5"/>
  <c r="I786" i="5"/>
  <c r="F786" i="5"/>
  <c r="I785" i="5"/>
  <c r="F785" i="5"/>
  <c r="I784" i="5"/>
  <c r="F784" i="5"/>
  <c r="I783" i="5"/>
  <c r="F783" i="5"/>
  <c r="I782" i="5"/>
  <c r="F782" i="5"/>
  <c r="I781" i="5"/>
  <c r="F781" i="5"/>
  <c r="I780" i="5"/>
  <c r="F780" i="5"/>
  <c r="I779" i="5"/>
  <c r="F779" i="5"/>
  <c r="I778" i="5"/>
  <c r="F778" i="5"/>
  <c r="I777" i="5"/>
  <c r="F777" i="5"/>
  <c r="I776" i="5"/>
  <c r="F776" i="5"/>
  <c r="I775" i="5"/>
  <c r="F775" i="5"/>
  <c r="I774" i="5"/>
  <c r="F774" i="5"/>
  <c r="I773" i="5"/>
  <c r="F773" i="5"/>
  <c r="I772" i="5"/>
  <c r="F772" i="5"/>
  <c r="I771" i="5"/>
  <c r="F771" i="5"/>
  <c r="I770" i="5"/>
  <c r="F770" i="5"/>
  <c r="I769" i="5"/>
  <c r="F769" i="5"/>
  <c r="I768" i="5"/>
  <c r="F768" i="5"/>
  <c r="I767" i="5"/>
  <c r="F767" i="5"/>
  <c r="I766" i="5"/>
  <c r="F766" i="5"/>
  <c r="I765" i="5"/>
  <c r="F765" i="5"/>
  <c r="I764" i="5"/>
  <c r="F764" i="5"/>
  <c r="I763" i="5"/>
  <c r="F763" i="5"/>
  <c r="I762" i="5"/>
  <c r="F762" i="5"/>
  <c r="I761" i="5"/>
  <c r="F761" i="5"/>
  <c r="I760" i="5"/>
  <c r="F760" i="5"/>
  <c r="I759" i="5"/>
  <c r="F759" i="5"/>
  <c r="I758" i="5"/>
  <c r="F758" i="5"/>
  <c r="I757" i="5"/>
  <c r="F757" i="5"/>
  <c r="I756" i="5"/>
  <c r="F756" i="5"/>
  <c r="I755" i="5"/>
  <c r="F755" i="5"/>
  <c r="I754" i="5"/>
  <c r="F754" i="5"/>
  <c r="I753" i="5"/>
  <c r="F753" i="5"/>
  <c r="I752" i="5"/>
  <c r="F752" i="5"/>
  <c r="I751" i="5"/>
  <c r="F751" i="5"/>
  <c r="I750" i="5"/>
  <c r="F750" i="5"/>
  <c r="I749" i="5"/>
  <c r="F749" i="5"/>
  <c r="I748" i="5"/>
  <c r="F748" i="5"/>
  <c r="I747" i="5"/>
  <c r="F747" i="5"/>
  <c r="I746" i="5"/>
  <c r="F746" i="5"/>
  <c r="I745" i="5"/>
  <c r="F745" i="5"/>
  <c r="I744" i="5"/>
  <c r="F744" i="5"/>
  <c r="I743" i="5"/>
  <c r="F743" i="5"/>
  <c r="I742" i="5"/>
  <c r="F742" i="5"/>
  <c r="I741" i="5"/>
  <c r="F741" i="5"/>
  <c r="I740" i="5"/>
  <c r="F740" i="5"/>
  <c r="I739" i="5"/>
  <c r="F739" i="5"/>
  <c r="I738" i="5"/>
  <c r="F738" i="5"/>
  <c r="I737" i="5"/>
  <c r="F737" i="5"/>
  <c r="I736" i="5"/>
  <c r="F736" i="5"/>
  <c r="I735" i="5"/>
  <c r="F735" i="5"/>
  <c r="I734" i="5"/>
  <c r="F734" i="5"/>
  <c r="I733" i="5"/>
  <c r="F733" i="5"/>
  <c r="I732" i="5"/>
  <c r="F732" i="5"/>
  <c r="I731" i="5"/>
  <c r="F731" i="5"/>
  <c r="I730" i="5"/>
  <c r="F730" i="5"/>
  <c r="I729" i="5"/>
  <c r="F729" i="5"/>
  <c r="I728" i="5"/>
  <c r="F728" i="5"/>
  <c r="I727" i="5"/>
  <c r="F727" i="5"/>
  <c r="I726" i="5"/>
  <c r="F726" i="5"/>
  <c r="I725" i="5"/>
  <c r="F725" i="5"/>
  <c r="I724" i="5"/>
  <c r="F724" i="5"/>
  <c r="I723" i="5"/>
  <c r="F723" i="5"/>
  <c r="I722" i="5"/>
  <c r="F722" i="5"/>
  <c r="I721" i="5"/>
  <c r="F721" i="5"/>
  <c r="I720" i="5"/>
  <c r="F720" i="5"/>
  <c r="I719" i="5"/>
  <c r="F719" i="5"/>
  <c r="I718" i="5"/>
  <c r="F718" i="5"/>
  <c r="I717" i="5"/>
  <c r="F717" i="5"/>
  <c r="I716" i="5"/>
  <c r="F716" i="5"/>
  <c r="I715" i="5"/>
  <c r="F715" i="5"/>
  <c r="I714" i="5"/>
  <c r="F714" i="5"/>
  <c r="I713" i="5"/>
  <c r="F713" i="5"/>
  <c r="I712" i="5"/>
  <c r="F712" i="5"/>
  <c r="I711" i="5"/>
  <c r="F711" i="5"/>
  <c r="I710" i="5"/>
  <c r="F710" i="5"/>
  <c r="I709" i="5"/>
  <c r="F709" i="5"/>
  <c r="I708" i="5"/>
  <c r="F708" i="5"/>
  <c r="I707" i="5"/>
  <c r="F707" i="5"/>
  <c r="I706" i="5"/>
  <c r="F706" i="5"/>
  <c r="I705" i="5"/>
  <c r="F705" i="5"/>
  <c r="I704" i="5"/>
  <c r="F704" i="5"/>
  <c r="I703" i="5"/>
  <c r="F703" i="5"/>
  <c r="I702" i="5"/>
  <c r="F702" i="5"/>
  <c r="I701" i="5"/>
  <c r="F701" i="5"/>
  <c r="I700" i="5"/>
  <c r="F700" i="5"/>
  <c r="I699" i="5"/>
  <c r="F699" i="5"/>
  <c r="I698" i="5"/>
  <c r="F698" i="5"/>
  <c r="I697" i="5"/>
  <c r="F697" i="5"/>
  <c r="I696" i="5"/>
  <c r="F696" i="5"/>
  <c r="I695" i="5"/>
  <c r="F695" i="5"/>
  <c r="I694" i="5"/>
  <c r="F694" i="5"/>
  <c r="I693" i="5"/>
  <c r="F693" i="5"/>
  <c r="I692" i="5"/>
  <c r="F692" i="5"/>
  <c r="I691" i="5"/>
  <c r="F691" i="5"/>
  <c r="I690" i="5"/>
  <c r="F690" i="5"/>
  <c r="I689" i="5"/>
  <c r="F689" i="5"/>
  <c r="I688" i="5"/>
  <c r="F688" i="5"/>
  <c r="I687" i="5"/>
  <c r="F687" i="5"/>
  <c r="I686" i="5"/>
  <c r="F686" i="5"/>
  <c r="I685" i="5"/>
  <c r="F685" i="5"/>
  <c r="I684" i="5"/>
  <c r="F684" i="5"/>
  <c r="I683" i="5"/>
  <c r="F683" i="5"/>
  <c r="I682" i="5"/>
  <c r="F682" i="5"/>
  <c r="I681" i="5"/>
  <c r="F681" i="5"/>
  <c r="I680" i="5"/>
  <c r="F680" i="5"/>
  <c r="I679" i="5"/>
  <c r="F679" i="5"/>
  <c r="I678" i="5"/>
  <c r="F678" i="5"/>
  <c r="I677" i="5"/>
  <c r="F677" i="5"/>
  <c r="I676" i="5"/>
  <c r="F676" i="5"/>
  <c r="I675" i="5"/>
  <c r="F675" i="5"/>
  <c r="I674" i="5"/>
  <c r="F674" i="5"/>
  <c r="I673" i="5"/>
  <c r="F673" i="5"/>
  <c r="I672" i="5"/>
  <c r="F672" i="5"/>
  <c r="I671" i="5"/>
  <c r="F671" i="5"/>
  <c r="I670" i="5"/>
  <c r="F670" i="5"/>
  <c r="I669" i="5"/>
  <c r="F669" i="5"/>
  <c r="I668" i="5"/>
  <c r="F668" i="5"/>
  <c r="I667" i="5"/>
  <c r="F667" i="5"/>
  <c r="I666" i="5"/>
  <c r="F666" i="5"/>
  <c r="I665" i="5"/>
  <c r="F665" i="5"/>
  <c r="I664" i="5"/>
  <c r="F664" i="5"/>
  <c r="I663" i="5"/>
  <c r="F663" i="5"/>
  <c r="I662" i="5"/>
  <c r="F662" i="5"/>
  <c r="I661" i="5"/>
  <c r="F661" i="5"/>
  <c r="I660" i="5"/>
  <c r="F660" i="5"/>
  <c r="I659" i="5"/>
  <c r="F659" i="5"/>
  <c r="I658" i="5"/>
  <c r="F658" i="5"/>
  <c r="I657" i="5"/>
  <c r="F657" i="5"/>
  <c r="I656" i="5"/>
  <c r="F656" i="5"/>
  <c r="I655" i="5"/>
  <c r="F655" i="5"/>
  <c r="I654" i="5"/>
  <c r="F654" i="5"/>
  <c r="I653" i="5"/>
  <c r="F653" i="5"/>
  <c r="I652" i="5"/>
  <c r="F652" i="5"/>
  <c r="I651" i="5"/>
  <c r="F651" i="5"/>
  <c r="I650" i="5"/>
  <c r="F650" i="5"/>
  <c r="I649" i="5"/>
  <c r="F649" i="5"/>
  <c r="I648" i="5"/>
  <c r="F648" i="5"/>
  <c r="I647" i="5"/>
  <c r="F647" i="5"/>
  <c r="I646" i="5"/>
  <c r="F646" i="5"/>
  <c r="I645" i="5"/>
  <c r="F645" i="5"/>
  <c r="I644" i="5"/>
  <c r="F644" i="5"/>
  <c r="I643" i="5"/>
  <c r="F643" i="5"/>
  <c r="I642" i="5"/>
  <c r="F642" i="5"/>
  <c r="I641" i="5"/>
  <c r="F641" i="5"/>
  <c r="I640" i="5"/>
  <c r="F640" i="5"/>
  <c r="I639" i="5"/>
  <c r="F639" i="5"/>
  <c r="I638" i="5"/>
  <c r="F638" i="5"/>
  <c r="I637" i="5"/>
  <c r="F637" i="5"/>
  <c r="I636" i="5"/>
  <c r="F636" i="5"/>
  <c r="I635" i="5"/>
  <c r="F635" i="5"/>
  <c r="I634" i="5"/>
  <c r="F634" i="5"/>
  <c r="I633" i="5"/>
  <c r="F633" i="5"/>
  <c r="I632" i="5"/>
  <c r="F632" i="5"/>
  <c r="I631" i="5"/>
  <c r="F631" i="5"/>
  <c r="I630" i="5"/>
  <c r="F630" i="5"/>
  <c r="I629" i="5"/>
  <c r="F629" i="5"/>
  <c r="I628" i="5"/>
  <c r="F628" i="5"/>
  <c r="I627" i="5"/>
  <c r="F627" i="5"/>
  <c r="I626" i="5"/>
  <c r="F626" i="5"/>
  <c r="I625" i="5"/>
  <c r="F625" i="5"/>
  <c r="I624" i="5"/>
  <c r="F624" i="5"/>
  <c r="I623" i="5"/>
  <c r="F623" i="5"/>
  <c r="I622" i="5"/>
  <c r="F622" i="5"/>
  <c r="I621" i="5"/>
  <c r="F621" i="5"/>
  <c r="I620" i="5"/>
  <c r="F620" i="5"/>
  <c r="I619" i="5"/>
  <c r="F619" i="5"/>
  <c r="I618" i="5"/>
  <c r="F618" i="5"/>
  <c r="I617" i="5"/>
  <c r="F617" i="5"/>
  <c r="I616" i="5"/>
  <c r="F616" i="5"/>
  <c r="I615" i="5"/>
  <c r="F615" i="5"/>
  <c r="I614" i="5"/>
  <c r="F614" i="5"/>
  <c r="I613" i="5"/>
  <c r="F613" i="5"/>
  <c r="I612" i="5"/>
  <c r="F612" i="5"/>
  <c r="I611" i="5"/>
  <c r="F611" i="5"/>
  <c r="I610" i="5"/>
  <c r="F610" i="5"/>
  <c r="I609" i="5"/>
  <c r="F609" i="5"/>
  <c r="I608" i="5"/>
  <c r="F608" i="5"/>
  <c r="I607" i="5"/>
  <c r="F607" i="5"/>
  <c r="I606" i="5"/>
  <c r="F606" i="5"/>
  <c r="I605" i="5"/>
  <c r="F605" i="5"/>
  <c r="I604" i="5"/>
  <c r="F604" i="5"/>
  <c r="I603" i="5"/>
  <c r="F603" i="5"/>
  <c r="I602" i="5"/>
  <c r="F602" i="5"/>
  <c r="I601" i="5"/>
  <c r="F601" i="5"/>
  <c r="I600" i="5"/>
  <c r="F600" i="5"/>
  <c r="I599" i="5"/>
  <c r="F599" i="5"/>
  <c r="I598" i="5"/>
  <c r="F598" i="5"/>
  <c r="I597" i="5"/>
  <c r="F597" i="5"/>
  <c r="I596" i="5"/>
  <c r="F596" i="5"/>
  <c r="I595" i="5"/>
  <c r="F595" i="5"/>
  <c r="I594" i="5"/>
  <c r="F594" i="5"/>
  <c r="I593" i="5"/>
  <c r="F593" i="5"/>
  <c r="I592" i="5"/>
  <c r="F592" i="5"/>
  <c r="I591" i="5"/>
  <c r="F591" i="5"/>
  <c r="I590" i="5"/>
  <c r="F590" i="5"/>
  <c r="I589" i="5"/>
  <c r="F589" i="5"/>
  <c r="I588" i="5"/>
  <c r="F588" i="5"/>
  <c r="I587" i="5"/>
  <c r="F587" i="5"/>
  <c r="I586" i="5"/>
  <c r="F586" i="5"/>
  <c r="I585" i="5"/>
  <c r="F585" i="5"/>
  <c r="I584" i="5"/>
  <c r="F584" i="5"/>
  <c r="I583" i="5"/>
  <c r="F583" i="5"/>
  <c r="I582" i="5"/>
  <c r="F582" i="5"/>
  <c r="I581" i="5"/>
  <c r="F581" i="5"/>
  <c r="I580" i="5"/>
  <c r="F580" i="5"/>
  <c r="I579" i="5"/>
  <c r="F579" i="5"/>
  <c r="I578" i="5"/>
  <c r="F578" i="5"/>
  <c r="I577" i="5"/>
  <c r="F577" i="5"/>
  <c r="I576" i="5"/>
  <c r="F576" i="5"/>
  <c r="I575" i="5"/>
  <c r="F575" i="5"/>
  <c r="I574" i="5"/>
  <c r="F574" i="5"/>
  <c r="I573" i="5"/>
  <c r="F573" i="5"/>
  <c r="I572" i="5"/>
  <c r="F572" i="5"/>
  <c r="I571" i="5"/>
  <c r="F571" i="5"/>
  <c r="I570" i="5"/>
  <c r="F570" i="5"/>
  <c r="I569" i="5"/>
  <c r="F569" i="5"/>
  <c r="I568" i="5"/>
  <c r="F568" i="5"/>
  <c r="I567" i="5"/>
  <c r="F567" i="5"/>
  <c r="I566" i="5"/>
  <c r="F566" i="5"/>
  <c r="I565" i="5"/>
  <c r="F565" i="5"/>
  <c r="I564" i="5"/>
  <c r="F564" i="5"/>
  <c r="I563" i="5"/>
  <c r="F563" i="5"/>
  <c r="I562" i="5"/>
  <c r="F562" i="5"/>
  <c r="I561" i="5"/>
  <c r="F561" i="5"/>
  <c r="I560" i="5"/>
  <c r="F560" i="5"/>
  <c r="I559" i="5"/>
  <c r="F559" i="5"/>
  <c r="I558" i="5"/>
  <c r="F558" i="5"/>
  <c r="I557" i="5"/>
  <c r="F557" i="5"/>
  <c r="I556" i="5"/>
  <c r="F556" i="5"/>
  <c r="I555" i="5"/>
  <c r="F555" i="5"/>
  <c r="I554" i="5"/>
  <c r="F554" i="5"/>
  <c r="I553" i="5"/>
  <c r="F553" i="5"/>
  <c r="I552" i="5"/>
  <c r="F552" i="5"/>
  <c r="I551" i="5"/>
  <c r="F551" i="5"/>
  <c r="I550" i="5"/>
  <c r="F550" i="5"/>
  <c r="I549" i="5"/>
  <c r="F549" i="5"/>
  <c r="I548" i="5"/>
  <c r="F548" i="5"/>
  <c r="I547" i="5"/>
  <c r="F547" i="5"/>
  <c r="I546" i="5"/>
  <c r="F546" i="5"/>
  <c r="I545" i="5"/>
  <c r="F545" i="5"/>
  <c r="I544" i="5"/>
  <c r="F544" i="5"/>
  <c r="I543" i="5"/>
  <c r="F543" i="5"/>
  <c r="I542" i="5"/>
  <c r="F542" i="5"/>
  <c r="I541" i="5"/>
  <c r="F541" i="5"/>
  <c r="I540" i="5"/>
  <c r="F540" i="5"/>
  <c r="I539" i="5"/>
  <c r="F539" i="5"/>
  <c r="I538" i="5"/>
  <c r="F538" i="5"/>
  <c r="I537" i="5"/>
  <c r="F537" i="5"/>
  <c r="I536" i="5"/>
  <c r="F536" i="5"/>
  <c r="I535" i="5"/>
  <c r="F535" i="5"/>
  <c r="I534" i="5"/>
  <c r="F534" i="5"/>
  <c r="I533" i="5"/>
  <c r="F533" i="5"/>
  <c r="I532" i="5"/>
  <c r="F532" i="5"/>
  <c r="I531" i="5"/>
  <c r="F531" i="5"/>
  <c r="I530" i="5"/>
  <c r="F530" i="5"/>
  <c r="I529" i="5"/>
  <c r="F529" i="5"/>
  <c r="I528" i="5"/>
  <c r="F528" i="5"/>
  <c r="I527" i="5"/>
  <c r="F527" i="5"/>
  <c r="I526" i="5"/>
  <c r="F526" i="5"/>
  <c r="I525" i="5"/>
  <c r="F525" i="5"/>
  <c r="I524" i="5"/>
  <c r="F524" i="5"/>
  <c r="I523" i="5"/>
  <c r="F523" i="5"/>
  <c r="I522" i="5"/>
  <c r="F522" i="5"/>
  <c r="I521" i="5"/>
  <c r="F521" i="5"/>
  <c r="I520" i="5"/>
  <c r="F520" i="5"/>
  <c r="I519" i="5"/>
  <c r="F519" i="5"/>
  <c r="I518" i="5"/>
  <c r="F518" i="5"/>
  <c r="I517" i="5"/>
  <c r="F517" i="5"/>
  <c r="I516" i="5"/>
  <c r="F516" i="5"/>
  <c r="I515" i="5"/>
  <c r="F515" i="5"/>
  <c r="I514" i="5"/>
  <c r="F514" i="5"/>
  <c r="I513" i="5"/>
  <c r="F513" i="5"/>
  <c r="I512" i="5"/>
  <c r="F512" i="5"/>
  <c r="I511" i="5"/>
  <c r="F511" i="5"/>
  <c r="I510" i="5"/>
  <c r="F510" i="5"/>
  <c r="I509" i="5"/>
  <c r="F509" i="5"/>
  <c r="I508" i="5"/>
  <c r="F508" i="5"/>
  <c r="I507" i="5"/>
  <c r="F507" i="5"/>
  <c r="I506" i="5"/>
  <c r="F506" i="5"/>
  <c r="I505" i="5"/>
  <c r="F505" i="5"/>
  <c r="I504" i="5"/>
  <c r="F504" i="5"/>
  <c r="I503" i="5"/>
  <c r="F503" i="5"/>
  <c r="I502" i="5"/>
  <c r="F502" i="5"/>
  <c r="I501" i="5"/>
  <c r="F501" i="5"/>
  <c r="I500" i="5"/>
  <c r="F500" i="5"/>
  <c r="I499" i="5"/>
  <c r="F499" i="5"/>
  <c r="I498" i="5"/>
  <c r="F498" i="5"/>
  <c r="I497" i="5"/>
  <c r="F497" i="5"/>
  <c r="I496" i="5"/>
  <c r="F496" i="5"/>
  <c r="I495" i="5"/>
  <c r="F495" i="5"/>
  <c r="I494" i="5"/>
  <c r="F494" i="5"/>
  <c r="I493" i="5"/>
  <c r="F493" i="5"/>
  <c r="I492" i="5"/>
  <c r="F492" i="5"/>
  <c r="I491" i="5"/>
  <c r="F491" i="5"/>
  <c r="I490" i="5"/>
  <c r="F490" i="5"/>
  <c r="I489" i="5"/>
  <c r="F489" i="5"/>
  <c r="I488" i="5"/>
  <c r="F488" i="5"/>
  <c r="I487" i="5"/>
  <c r="F487" i="5"/>
  <c r="I486" i="5"/>
  <c r="F486" i="5"/>
  <c r="I485" i="5"/>
  <c r="F485" i="5"/>
  <c r="I484" i="5"/>
  <c r="F484" i="5"/>
  <c r="I483" i="5"/>
  <c r="F483" i="5"/>
  <c r="I482" i="5"/>
  <c r="F482" i="5"/>
  <c r="I481" i="5"/>
  <c r="F481" i="5"/>
  <c r="I480" i="5"/>
  <c r="F480" i="5"/>
  <c r="I479" i="5"/>
  <c r="F479" i="5"/>
  <c r="I478" i="5"/>
  <c r="F478" i="5"/>
  <c r="I477" i="5"/>
  <c r="F477" i="5"/>
  <c r="I476" i="5"/>
  <c r="F476" i="5"/>
  <c r="I475" i="5"/>
  <c r="F475" i="5"/>
  <c r="I474" i="5"/>
  <c r="F474" i="5"/>
  <c r="I473" i="5"/>
  <c r="F473" i="5"/>
  <c r="I472" i="5"/>
  <c r="F472" i="5"/>
  <c r="I471" i="5"/>
  <c r="F471" i="5"/>
  <c r="I470" i="5"/>
  <c r="F470" i="5"/>
  <c r="I469" i="5"/>
  <c r="F469" i="5"/>
  <c r="I468" i="5"/>
  <c r="F468" i="5"/>
  <c r="I467" i="5"/>
  <c r="F467" i="5"/>
  <c r="I466" i="5"/>
  <c r="F466" i="5"/>
  <c r="I465" i="5"/>
  <c r="F465" i="5"/>
  <c r="I464" i="5"/>
  <c r="F464" i="5"/>
  <c r="I463" i="5"/>
  <c r="F463" i="5"/>
  <c r="I462" i="5"/>
  <c r="F462" i="5"/>
  <c r="I461" i="5"/>
  <c r="F461" i="5"/>
  <c r="I460" i="5"/>
  <c r="F460" i="5"/>
  <c r="I459" i="5"/>
  <c r="F459" i="5"/>
  <c r="I458" i="5"/>
  <c r="F458" i="5"/>
  <c r="I457" i="5"/>
  <c r="F457" i="5"/>
  <c r="I456" i="5"/>
  <c r="F456" i="5"/>
  <c r="I455" i="5"/>
  <c r="F455" i="5"/>
  <c r="I454" i="5"/>
  <c r="F454" i="5"/>
  <c r="I453" i="5"/>
  <c r="F453" i="5"/>
  <c r="I452" i="5"/>
  <c r="F452" i="5"/>
  <c r="I451" i="5"/>
  <c r="F451" i="5"/>
  <c r="I450" i="5"/>
  <c r="F450" i="5"/>
  <c r="I449" i="5"/>
  <c r="F449" i="5"/>
  <c r="I448" i="5"/>
  <c r="F448" i="5"/>
  <c r="I447" i="5"/>
  <c r="F447" i="5"/>
  <c r="I446" i="5"/>
  <c r="F446" i="5"/>
  <c r="I445" i="5"/>
  <c r="F445" i="5"/>
  <c r="I444" i="5"/>
  <c r="F444" i="5"/>
  <c r="I443" i="5"/>
  <c r="F443" i="5"/>
  <c r="I442" i="5"/>
  <c r="F442" i="5"/>
  <c r="I441" i="5"/>
  <c r="F441" i="5"/>
  <c r="I440" i="5"/>
  <c r="F440" i="5"/>
  <c r="I439" i="5"/>
  <c r="F439" i="5"/>
  <c r="I438" i="5"/>
  <c r="F438" i="5"/>
  <c r="I437" i="5"/>
  <c r="F437" i="5"/>
  <c r="I436" i="5"/>
  <c r="F436" i="5"/>
  <c r="I435" i="5"/>
  <c r="F435" i="5"/>
  <c r="I434" i="5"/>
  <c r="F434" i="5"/>
  <c r="I433" i="5"/>
  <c r="F433" i="5"/>
  <c r="I432" i="5"/>
  <c r="F432" i="5"/>
  <c r="I431" i="5"/>
  <c r="F431" i="5"/>
  <c r="I430" i="5"/>
  <c r="F430" i="5"/>
  <c r="I429" i="5"/>
  <c r="F429" i="5"/>
  <c r="I428" i="5"/>
  <c r="F428" i="5"/>
  <c r="I427" i="5"/>
  <c r="F427" i="5"/>
  <c r="I426" i="5"/>
  <c r="F426" i="5"/>
  <c r="I425" i="5"/>
  <c r="F425" i="5"/>
  <c r="I424" i="5"/>
  <c r="F424" i="5"/>
  <c r="I423" i="5"/>
  <c r="F423" i="5"/>
  <c r="I422" i="5"/>
  <c r="F422" i="5"/>
  <c r="I421" i="5"/>
  <c r="F421" i="5"/>
  <c r="I420" i="5"/>
  <c r="F420" i="5"/>
  <c r="I419" i="5"/>
  <c r="F419" i="5"/>
  <c r="I418" i="5"/>
  <c r="F418" i="5"/>
  <c r="I417" i="5"/>
  <c r="F417" i="5"/>
  <c r="I416" i="5"/>
  <c r="F416" i="5"/>
  <c r="I415" i="5"/>
  <c r="F415" i="5"/>
  <c r="I414" i="5"/>
  <c r="F414" i="5"/>
  <c r="I413" i="5"/>
  <c r="F413" i="5"/>
  <c r="I412" i="5"/>
  <c r="F412" i="5"/>
  <c r="I411" i="5"/>
  <c r="F411" i="5"/>
  <c r="I410" i="5"/>
  <c r="F410" i="5"/>
  <c r="I409" i="5"/>
  <c r="F409" i="5"/>
  <c r="I408" i="5"/>
  <c r="F408" i="5"/>
  <c r="I407" i="5"/>
  <c r="F407" i="5"/>
  <c r="I406" i="5"/>
  <c r="F406" i="5"/>
  <c r="I405" i="5"/>
  <c r="F405" i="5"/>
  <c r="I404" i="5"/>
  <c r="F404" i="5"/>
  <c r="I403" i="5"/>
  <c r="F403" i="5"/>
  <c r="I402" i="5"/>
  <c r="F402" i="5"/>
  <c r="I401" i="5"/>
  <c r="F401" i="5"/>
  <c r="I400" i="5"/>
  <c r="F400" i="5"/>
  <c r="I399" i="5"/>
  <c r="F399" i="5"/>
  <c r="I398" i="5"/>
  <c r="F398" i="5"/>
  <c r="I397" i="5"/>
  <c r="F397" i="5"/>
  <c r="I396" i="5"/>
  <c r="F396" i="5"/>
  <c r="I395" i="5"/>
  <c r="F395" i="5"/>
  <c r="I394" i="5"/>
  <c r="F394" i="5"/>
  <c r="I393" i="5"/>
  <c r="F393" i="5"/>
  <c r="I392" i="5"/>
  <c r="F392" i="5"/>
  <c r="I391" i="5"/>
  <c r="F391" i="5"/>
  <c r="I390" i="5"/>
  <c r="F390" i="5"/>
  <c r="I389" i="5"/>
  <c r="F389" i="5"/>
  <c r="I388" i="5"/>
  <c r="F388" i="5"/>
  <c r="I387" i="5"/>
  <c r="F387" i="5"/>
  <c r="I386" i="5"/>
  <c r="F386" i="5"/>
  <c r="I385" i="5"/>
  <c r="F385" i="5"/>
  <c r="I384" i="5"/>
  <c r="F384" i="5"/>
  <c r="I383" i="5"/>
  <c r="F383" i="5"/>
  <c r="I382" i="5"/>
  <c r="F382" i="5"/>
  <c r="I381" i="5"/>
  <c r="F381" i="5"/>
  <c r="I380" i="5"/>
  <c r="F380" i="5"/>
  <c r="I379" i="5"/>
  <c r="F379" i="5"/>
  <c r="I378" i="5"/>
  <c r="F378" i="5"/>
  <c r="I377" i="5"/>
  <c r="F377" i="5"/>
  <c r="I376" i="5"/>
  <c r="F376" i="5"/>
  <c r="I375" i="5"/>
  <c r="F375" i="5"/>
  <c r="I374" i="5"/>
  <c r="F374" i="5"/>
  <c r="I373" i="5"/>
  <c r="F373" i="5"/>
  <c r="I372" i="5"/>
  <c r="F372" i="5"/>
  <c r="I371" i="5"/>
  <c r="F371" i="5"/>
  <c r="I370" i="5"/>
  <c r="F370" i="5"/>
  <c r="I369" i="5"/>
  <c r="F369" i="5"/>
  <c r="I368" i="5"/>
  <c r="F368" i="5"/>
  <c r="I367" i="5"/>
  <c r="F367" i="5"/>
  <c r="I366" i="5"/>
  <c r="F366" i="5"/>
  <c r="I365" i="5"/>
  <c r="F365" i="5"/>
  <c r="I364" i="5"/>
  <c r="F364" i="5"/>
  <c r="I363" i="5"/>
  <c r="F363" i="5"/>
  <c r="I362" i="5"/>
  <c r="F362" i="5"/>
  <c r="I361" i="5"/>
  <c r="F361" i="5"/>
  <c r="I360" i="5"/>
  <c r="F360" i="5"/>
  <c r="I359" i="5"/>
  <c r="F359" i="5"/>
  <c r="I358" i="5"/>
  <c r="F358" i="5"/>
  <c r="I357" i="5"/>
  <c r="F357" i="5"/>
  <c r="I356" i="5"/>
  <c r="F356" i="5"/>
  <c r="I355" i="5"/>
  <c r="F355" i="5"/>
  <c r="I354" i="5"/>
  <c r="F354" i="5"/>
  <c r="I353" i="5"/>
  <c r="F353" i="5"/>
  <c r="I352" i="5"/>
  <c r="F352" i="5"/>
  <c r="I351" i="5"/>
  <c r="F351" i="5"/>
  <c r="I350" i="5"/>
  <c r="F350" i="5"/>
  <c r="I349" i="5"/>
  <c r="F349" i="5"/>
  <c r="I348" i="5"/>
  <c r="F348" i="5"/>
  <c r="I347" i="5"/>
  <c r="F347" i="5"/>
  <c r="I346" i="5"/>
  <c r="F346" i="5"/>
  <c r="I345" i="5"/>
  <c r="F345" i="5"/>
  <c r="I344" i="5"/>
  <c r="F344" i="5"/>
  <c r="I343" i="5"/>
  <c r="F343" i="5"/>
  <c r="I342" i="5"/>
  <c r="F342" i="5"/>
  <c r="I341" i="5"/>
  <c r="F341" i="5"/>
  <c r="I340" i="5"/>
  <c r="F340" i="5"/>
  <c r="I339" i="5"/>
  <c r="F339" i="5"/>
  <c r="I338" i="5"/>
  <c r="F338" i="5"/>
  <c r="I337" i="5"/>
  <c r="F337" i="5"/>
  <c r="I336" i="5"/>
  <c r="F336" i="5"/>
  <c r="I335" i="5"/>
  <c r="F335" i="5"/>
  <c r="I334" i="5"/>
  <c r="F334" i="5"/>
  <c r="I333" i="5"/>
  <c r="F333" i="5"/>
  <c r="I332" i="5"/>
  <c r="F332" i="5"/>
  <c r="I331" i="5"/>
  <c r="F331" i="5"/>
  <c r="I330" i="5"/>
  <c r="F330" i="5"/>
  <c r="I329" i="5"/>
  <c r="F329" i="5"/>
  <c r="I328" i="5"/>
  <c r="F328" i="5"/>
  <c r="I327" i="5"/>
  <c r="F327" i="5"/>
  <c r="I326" i="5"/>
  <c r="F326" i="5"/>
  <c r="I325" i="5"/>
  <c r="F325" i="5"/>
  <c r="I324" i="5"/>
  <c r="F324" i="5"/>
  <c r="I323" i="5"/>
  <c r="F323" i="5"/>
  <c r="I322" i="5"/>
  <c r="F322" i="5"/>
  <c r="I321" i="5"/>
  <c r="F321" i="5"/>
  <c r="I320" i="5"/>
  <c r="F320" i="5"/>
  <c r="I319" i="5"/>
  <c r="F319" i="5"/>
  <c r="I318" i="5"/>
  <c r="F318" i="5"/>
  <c r="I317" i="5"/>
  <c r="F317" i="5"/>
  <c r="I316" i="5"/>
  <c r="F316" i="5"/>
  <c r="I315" i="5"/>
  <c r="F315" i="5"/>
  <c r="I314" i="5"/>
  <c r="F314" i="5"/>
  <c r="I313" i="5"/>
  <c r="F313" i="5"/>
  <c r="I312" i="5"/>
  <c r="F312" i="5"/>
  <c r="I311" i="5"/>
  <c r="F311" i="5"/>
  <c r="I310" i="5"/>
  <c r="F310" i="5"/>
  <c r="I309" i="5"/>
  <c r="F309" i="5"/>
  <c r="I308" i="5"/>
  <c r="F308" i="5"/>
  <c r="I307" i="5"/>
  <c r="F307" i="5"/>
  <c r="I306" i="5"/>
  <c r="F306" i="5"/>
  <c r="I305" i="5"/>
  <c r="F305" i="5"/>
  <c r="I304" i="5"/>
  <c r="F304" i="5"/>
  <c r="I303" i="5"/>
  <c r="F303" i="5"/>
  <c r="I302" i="5"/>
  <c r="F302" i="5"/>
  <c r="I301" i="5"/>
  <c r="F301" i="5"/>
  <c r="I300" i="5"/>
  <c r="F300" i="5"/>
  <c r="I299" i="5"/>
  <c r="F299" i="5"/>
  <c r="I298" i="5"/>
  <c r="F298" i="5"/>
  <c r="I297" i="5"/>
  <c r="F297" i="5"/>
  <c r="I296" i="5"/>
  <c r="F296" i="5"/>
  <c r="I295" i="5"/>
  <c r="F295" i="5"/>
  <c r="I294" i="5"/>
  <c r="F294" i="5"/>
  <c r="I293" i="5"/>
  <c r="F293" i="5"/>
  <c r="I292" i="5"/>
  <c r="F292" i="5"/>
  <c r="I291" i="5"/>
  <c r="F291" i="5"/>
  <c r="I290" i="5"/>
  <c r="F290" i="5"/>
  <c r="I289" i="5"/>
  <c r="F289" i="5"/>
  <c r="I288" i="5"/>
  <c r="F288" i="5"/>
  <c r="I287" i="5"/>
  <c r="F287" i="5"/>
  <c r="I286" i="5"/>
  <c r="F286" i="5"/>
  <c r="I285" i="5"/>
  <c r="F285" i="5"/>
  <c r="I284" i="5"/>
  <c r="F284" i="5"/>
  <c r="I283" i="5"/>
  <c r="F283" i="5"/>
  <c r="I282" i="5"/>
  <c r="F282" i="5"/>
  <c r="I281" i="5"/>
  <c r="F281" i="5"/>
  <c r="I280" i="5"/>
  <c r="F280" i="5"/>
  <c r="I279" i="5"/>
  <c r="F279" i="5"/>
  <c r="I278" i="5"/>
  <c r="F278" i="5"/>
  <c r="I277" i="5"/>
  <c r="F277" i="5"/>
  <c r="I276" i="5"/>
  <c r="F276" i="5"/>
  <c r="I275" i="5"/>
  <c r="F275" i="5"/>
  <c r="I274" i="5"/>
  <c r="F274" i="5"/>
  <c r="I273" i="5"/>
  <c r="F273" i="5"/>
  <c r="I272" i="5"/>
  <c r="F272" i="5"/>
  <c r="I271" i="5"/>
  <c r="F271" i="5"/>
  <c r="I270" i="5"/>
  <c r="F270" i="5"/>
  <c r="I269" i="5"/>
  <c r="F269" i="5"/>
  <c r="I268" i="5"/>
  <c r="F268" i="5"/>
  <c r="I267" i="5"/>
  <c r="F267" i="5"/>
  <c r="I266" i="5"/>
  <c r="F266" i="5"/>
  <c r="I265" i="5"/>
  <c r="F265" i="5"/>
  <c r="I264" i="5"/>
  <c r="F264" i="5"/>
  <c r="I263" i="5"/>
  <c r="F263" i="5"/>
  <c r="I262" i="5"/>
  <c r="F262" i="5"/>
  <c r="I261" i="5"/>
  <c r="F261" i="5"/>
  <c r="I260" i="5"/>
  <c r="F260" i="5"/>
  <c r="I259" i="5"/>
  <c r="F259" i="5"/>
  <c r="I258" i="5"/>
  <c r="F258" i="5"/>
  <c r="I257" i="5"/>
  <c r="F257" i="5"/>
  <c r="I256" i="5"/>
  <c r="F256" i="5"/>
  <c r="I255" i="5"/>
  <c r="F255" i="5"/>
  <c r="I254" i="5"/>
  <c r="F254" i="5"/>
  <c r="I253" i="5"/>
  <c r="F253" i="5"/>
  <c r="I252" i="5"/>
  <c r="F252" i="5"/>
  <c r="I251" i="5"/>
  <c r="F251" i="5"/>
  <c r="I250" i="5"/>
  <c r="F250" i="5"/>
  <c r="I249" i="5"/>
  <c r="F249" i="5"/>
  <c r="I248" i="5"/>
  <c r="F248" i="5"/>
  <c r="I247" i="5"/>
  <c r="F247" i="5"/>
  <c r="I246" i="5"/>
  <c r="F246" i="5"/>
  <c r="I245" i="5"/>
  <c r="F245" i="5"/>
  <c r="I244" i="5"/>
  <c r="F244" i="5"/>
  <c r="I243" i="5"/>
  <c r="F243" i="5"/>
  <c r="I242" i="5"/>
  <c r="F242" i="5"/>
  <c r="I241" i="5"/>
  <c r="F241" i="5"/>
  <c r="I240" i="5"/>
  <c r="F240" i="5"/>
  <c r="I239" i="5"/>
  <c r="F239" i="5"/>
  <c r="I238" i="5"/>
  <c r="F238" i="5"/>
  <c r="I237" i="5"/>
  <c r="F237" i="5"/>
  <c r="I236" i="5"/>
  <c r="F236" i="5"/>
  <c r="I235" i="5"/>
  <c r="F235" i="5"/>
  <c r="I234" i="5"/>
  <c r="F234" i="5"/>
  <c r="I233" i="5"/>
  <c r="F233" i="5"/>
  <c r="I232" i="5"/>
  <c r="F232" i="5"/>
  <c r="I231" i="5"/>
  <c r="F231" i="5"/>
  <c r="I230" i="5"/>
  <c r="F230" i="5"/>
  <c r="I229" i="5"/>
  <c r="F229" i="5"/>
  <c r="I228" i="5"/>
  <c r="F228" i="5"/>
  <c r="I227" i="5"/>
  <c r="F227" i="5"/>
  <c r="I226" i="5"/>
  <c r="F226" i="5"/>
  <c r="I225" i="5"/>
  <c r="F225" i="5"/>
  <c r="I224" i="5"/>
  <c r="F224" i="5"/>
  <c r="I223" i="5"/>
  <c r="F223" i="5"/>
  <c r="I222" i="5"/>
  <c r="F222" i="5"/>
  <c r="I221" i="5"/>
  <c r="F221" i="5"/>
  <c r="I220" i="5"/>
  <c r="F220" i="5"/>
  <c r="I219" i="5"/>
  <c r="F219" i="5"/>
  <c r="I218" i="5"/>
  <c r="F218" i="5"/>
  <c r="I217" i="5"/>
  <c r="F217" i="5"/>
  <c r="I216" i="5"/>
  <c r="F216" i="5"/>
  <c r="I215" i="5"/>
  <c r="F215" i="5"/>
  <c r="I214" i="5"/>
  <c r="F214" i="5"/>
  <c r="I213" i="5"/>
  <c r="F213" i="5"/>
  <c r="I212" i="5"/>
  <c r="F212" i="5"/>
  <c r="I211" i="5"/>
  <c r="F211" i="5"/>
  <c r="I210" i="5"/>
  <c r="F210" i="5"/>
  <c r="I209" i="5"/>
  <c r="F209" i="5"/>
  <c r="I208" i="5"/>
  <c r="F208" i="5"/>
  <c r="I207" i="5"/>
  <c r="F207" i="5"/>
  <c r="I206" i="5"/>
  <c r="F206" i="5"/>
  <c r="I205" i="5"/>
  <c r="F205" i="5"/>
  <c r="I204" i="5"/>
  <c r="F204" i="5"/>
  <c r="I203" i="5"/>
  <c r="F203" i="5"/>
  <c r="I202" i="5"/>
  <c r="F202" i="5"/>
  <c r="I201" i="5"/>
  <c r="F201" i="5"/>
  <c r="I200" i="5"/>
  <c r="F200" i="5"/>
  <c r="I199" i="5"/>
  <c r="F199" i="5"/>
  <c r="I198" i="5"/>
  <c r="F198" i="5"/>
  <c r="I197" i="5"/>
  <c r="F197" i="5"/>
  <c r="I196" i="5"/>
  <c r="F196" i="5"/>
  <c r="I195" i="5"/>
  <c r="F195" i="5"/>
  <c r="I194" i="5"/>
  <c r="F194" i="5"/>
  <c r="I193" i="5"/>
  <c r="F193" i="5"/>
  <c r="I192" i="5"/>
  <c r="F192" i="5"/>
  <c r="I191" i="5"/>
  <c r="F191" i="5"/>
  <c r="I190" i="5"/>
  <c r="F190" i="5"/>
  <c r="I189" i="5"/>
  <c r="F189" i="5"/>
  <c r="I188" i="5"/>
  <c r="F188" i="5"/>
  <c r="I187" i="5"/>
  <c r="F187" i="5"/>
  <c r="I186" i="5"/>
  <c r="F186" i="5"/>
  <c r="I185" i="5"/>
  <c r="F185" i="5"/>
  <c r="I184" i="5"/>
  <c r="F184" i="5"/>
  <c r="I183" i="5"/>
  <c r="F183" i="5"/>
  <c r="I182" i="5"/>
  <c r="F182" i="5"/>
  <c r="I181" i="5"/>
  <c r="F181" i="5"/>
  <c r="I180" i="5"/>
  <c r="F180" i="5"/>
  <c r="I179" i="5"/>
  <c r="F179" i="5"/>
  <c r="I178" i="5"/>
  <c r="F178" i="5"/>
  <c r="I177" i="5"/>
  <c r="F177" i="5"/>
  <c r="I176" i="5"/>
  <c r="F176" i="5"/>
  <c r="I175" i="5"/>
  <c r="F175" i="5"/>
  <c r="I174" i="5"/>
  <c r="F174" i="5"/>
  <c r="I173" i="5"/>
  <c r="F173" i="5"/>
  <c r="I172" i="5"/>
  <c r="F172" i="5"/>
  <c r="I171" i="5"/>
  <c r="F171" i="5"/>
  <c r="I170" i="5"/>
  <c r="F170" i="5"/>
  <c r="I169" i="5"/>
  <c r="F169" i="5"/>
  <c r="I168" i="5"/>
  <c r="F168" i="5"/>
  <c r="I167" i="5"/>
  <c r="F167" i="5"/>
  <c r="I166" i="5"/>
  <c r="F166" i="5"/>
  <c r="I165" i="5"/>
  <c r="F165" i="5"/>
  <c r="I164" i="5"/>
  <c r="F164" i="5"/>
  <c r="I163" i="5"/>
  <c r="F163" i="5"/>
  <c r="I162" i="5"/>
  <c r="F162" i="5"/>
  <c r="I161" i="5"/>
  <c r="F161" i="5"/>
  <c r="I160" i="5"/>
  <c r="F160" i="5"/>
  <c r="I159" i="5"/>
  <c r="F159" i="5"/>
  <c r="I158" i="5"/>
  <c r="F158" i="5"/>
  <c r="I157" i="5"/>
  <c r="F157" i="5"/>
  <c r="I156" i="5"/>
  <c r="F156" i="5"/>
  <c r="I155" i="5"/>
  <c r="F155" i="5"/>
  <c r="I154" i="5"/>
  <c r="F154" i="5"/>
  <c r="I153" i="5"/>
  <c r="F153" i="5"/>
  <c r="I152" i="5"/>
  <c r="F152" i="5"/>
  <c r="I151" i="5"/>
  <c r="F151" i="5"/>
  <c r="I150" i="5"/>
  <c r="F150" i="5"/>
  <c r="I149" i="5"/>
  <c r="F149" i="5"/>
  <c r="I148" i="5"/>
  <c r="F148" i="5"/>
  <c r="I147" i="5"/>
  <c r="F147" i="5"/>
  <c r="I146" i="5"/>
  <c r="F146" i="5"/>
  <c r="I145" i="5"/>
  <c r="F145" i="5"/>
  <c r="I144" i="5"/>
  <c r="F144" i="5"/>
  <c r="I143" i="5"/>
  <c r="F143" i="5"/>
  <c r="I142" i="5"/>
  <c r="F142" i="5"/>
  <c r="I141" i="5"/>
  <c r="F141" i="5"/>
  <c r="I140" i="5"/>
  <c r="F140" i="5"/>
  <c r="I139" i="5"/>
  <c r="F139" i="5"/>
  <c r="I138" i="5"/>
  <c r="F138" i="5"/>
  <c r="I137" i="5"/>
  <c r="F137" i="5"/>
  <c r="I136" i="5"/>
  <c r="F136" i="5"/>
  <c r="I135" i="5"/>
  <c r="F135" i="5"/>
  <c r="I134" i="5"/>
  <c r="F134" i="5"/>
  <c r="I133" i="5"/>
  <c r="F133" i="5"/>
  <c r="I132" i="5"/>
  <c r="F132" i="5"/>
  <c r="I131" i="5"/>
  <c r="F131" i="5"/>
  <c r="I130" i="5"/>
  <c r="F130" i="5"/>
  <c r="I129" i="5"/>
  <c r="F129" i="5"/>
  <c r="I128" i="5"/>
  <c r="F128" i="5"/>
  <c r="I127" i="5"/>
  <c r="F127" i="5"/>
  <c r="I126" i="5"/>
  <c r="F126" i="5"/>
  <c r="I125" i="5"/>
  <c r="F125" i="5"/>
  <c r="I124" i="5"/>
  <c r="F124" i="5"/>
  <c r="I123" i="5"/>
  <c r="F123" i="5"/>
  <c r="I122" i="5"/>
  <c r="F122" i="5"/>
  <c r="I121" i="5"/>
  <c r="F121" i="5"/>
  <c r="I120" i="5"/>
  <c r="F120" i="5"/>
  <c r="I119" i="5"/>
  <c r="F119" i="5"/>
  <c r="I118" i="5"/>
  <c r="F118" i="5"/>
  <c r="I117" i="5"/>
  <c r="F117" i="5"/>
  <c r="I116" i="5"/>
  <c r="F116" i="5"/>
  <c r="I115" i="5"/>
  <c r="F115" i="5"/>
  <c r="I114" i="5"/>
  <c r="F114" i="5"/>
  <c r="I113" i="5"/>
  <c r="F113" i="5"/>
  <c r="I112" i="5"/>
  <c r="F112" i="5"/>
  <c r="I111" i="5"/>
  <c r="F111" i="5"/>
  <c r="I110" i="5"/>
  <c r="F110" i="5"/>
  <c r="I109" i="5"/>
  <c r="F109" i="5"/>
  <c r="I108" i="5"/>
  <c r="F108" i="5"/>
  <c r="I107" i="5"/>
  <c r="F107" i="5"/>
  <c r="I106" i="5"/>
  <c r="F106" i="5"/>
  <c r="I105" i="5"/>
  <c r="F105" i="5"/>
  <c r="I104" i="5"/>
  <c r="F104" i="5"/>
  <c r="I103" i="5"/>
  <c r="F103" i="5"/>
  <c r="I102" i="5"/>
  <c r="F102" i="5"/>
  <c r="I101" i="5"/>
  <c r="F101" i="5"/>
  <c r="I100" i="5"/>
  <c r="F100" i="5"/>
  <c r="I99" i="5"/>
  <c r="F99" i="5"/>
  <c r="I98" i="5"/>
  <c r="F98" i="5"/>
  <c r="I97" i="5"/>
  <c r="F97" i="5"/>
  <c r="I96" i="5"/>
  <c r="F96" i="5"/>
  <c r="I95" i="5"/>
  <c r="F95" i="5"/>
  <c r="I94" i="5"/>
  <c r="F94" i="5"/>
  <c r="I93" i="5"/>
  <c r="F93" i="5"/>
  <c r="I92" i="5"/>
  <c r="F92" i="5"/>
  <c r="I91" i="5"/>
  <c r="F91" i="5"/>
  <c r="I90" i="5"/>
  <c r="F90" i="5"/>
  <c r="I89" i="5"/>
  <c r="F89" i="5"/>
  <c r="I88" i="5"/>
  <c r="F88" i="5"/>
  <c r="I87" i="5"/>
  <c r="F87" i="5"/>
  <c r="I86" i="5"/>
  <c r="F86" i="5"/>
  <c r="I85" i="5"/>
  <c r="F85" i="5"/>
  <c r="I84" i="5"/>
  <c r="F84" i="5"/>
  <c r="I83" i="5"/>
  <c r="F83" i="5"/>
  <c r="I82" i="5"/>
  <c r="F82" i="5"/>
  <c r="I81" i="5"/>
  <c r="F81" i="5"/>
  <c r="I80" i="5"/>
  <c r="F80" i="5"/>
  <c r="I79" i="5"/>
  <c r="F79" i="5"/>
  <c r="I78" i="5"/>
  <c r="F78" i="5"/>
  <c r="I77" i="5"/>
  <c r="F77" i="5"/>
  <c r="I76" i="5"/>
  <c r="F76" i="5"/>
  <c r="I75" i="5"/>
  <c r="F75" i="5"/>
  <c r="I74" i="5"/>
  <c r="F74" i="5"/>
  <c r="I73" i="5"/>
  <c r="F73" i="5"/>
  <c r="I72" i="5"/>
  <c r="F72" i="5"/>
  <c r="I71" i="5"/>
  <c r="F71" i="5"/>
  <c r="I70" i="5"/>
  <c r="F70" i="5"/>
  <c r="I69" i="5"/>
  <c r="F69" i="5"/>
  <c r="I68" i="5"/>
  <c r="F68" i="5"/>
  <c r="I67" i="5"/>
  <c r="F67" i="5"/>
  <c r="I66" i="5"/>
  <c r="F66" i="5"/>
  <c r="I65" i="5"/>
  <c r="F65" i="5"/>
  <c r="I64" i="5"/>
  <c r="F64" i="5"/>
  <c r="I63" i="5"/>
  <c r="F63" i="5"/>
  <c r="I62" i="5"/>
  <c r="F62" i="5"/>
  <c r="I61" i="5"/>
  <c r="F61" i="5"/>
  <c r="I60" i="5"/>
  <c r="F60" i="5"/>
  <c r="I59" i="5"/>
  <c r="F59" i="5"/>
  <c r="I58" i="5"/>
  <c r="F58" i="5"/>
  <c r="I57" i="5"/>
  <c r="F57" i="5"/>
  <c r="I56" i="5"/>
  <c r="F56" i="5"/>
  <c r="I55" i="5"/>
  <c r="F55" i="5"/>
  <c r="I54" i="5"/>
  <c r="F54" i="5"/>
  <c r="I53" i="5"/>
  <c r="F53" i="5"/>
  <c r="I52" i="5"/>
  <c r="F52" i="5"/>
  <c r="I51" i="5"/>
  <c r="F51" i="5"/>
  <c r="I50" i="5"/>
  <c r="F50" i="5"/>
  <c r="I49" i="5"/>
  <c r="F49" i="5"/>
  <c r="I48" i="5"/>
  <c r="F48" i="5"/>
  <c r="I47" i="5"/>
  <c r="F47" i="5"/>
  <c r="I46" i="5"/>
  <c r="F46" i="5"/>
  <c r="I45" i="5"/>
  <c r="F45" i="5"/>
  <c r="I44" i="5"/>
  <c r="F44" i="5"/>
  <c r="I43" i="5"/>
  <c r="F43" i="5"/>
  <c r="I42" i="5"/>
  <c r="F42" i="5"/>
  <c r="I41" i="5"/>
  <c r="F41" i="5"/>
  <c r="I40" i="5"/>
  <c r="F40" i="5"/>
  <c r="I39" i="5"/>
  <c r="F39" i="5"/>
  <c r="I38" i="5"/>
  <c r="F38" i="5"/>
  <c r="I37" i="5"/>
  <c r="F37" i="5"/>
  <c r="I36" i="5"/>
  <c r="F36" i="5"/>
  <c r="I35" i="5"/>
  <c r="F35" i="5"/>
  <c r="I34" i="5"/>
  <c r="F34" i="5"/>
  <c r="I33" i="5"/>
  <c r="F33" i="5"/>
  <c r="I32" i="5"/>
  <c r="F32" i="5"/>
  <c r="I31" i="5"/>
  <c r="F31" i="5"/>
  <c r="I30" i="5"/>
  <c r="F30" i="5"/>
  <c r="I29" i="5"/>
  <c r="F29" i="5"/>
  <c r="I28" i="5"/>
  <c r="F28" i="5"/>
  <c r="I27" i="5"/>
  <c r="F27" i="5"/>
  <c r="I26" i="5"/>
  <c r="F26" i="5"/>
  <c r="I25" i="5"/>
  <c r="F25" i="5"/>
  <c r="I24" i="5"/>
  <c r="F24" i="5"/>
  <c r="I23" i="5"/>
  <c r="F23" i="5"/>
  <c r="I22" i="5"/>
  <c r="F22" i="5"/>
  <c r="I21" i="5"/>
  <c r="F21" i="5"/>
  <c r="I20" i="5"/>
  <c r="F20" i="5"/>
  <c r="I19" i="5"/>
  <c r="F19" i="5"/>
  <c r="I18" i="5"/>
  <c r="F18" i="5"/>
  <c r="I17" i="5"/>
  <c r="F17" i="5"/>
  <c r="I16" i="5"/>
  <c r="F16" i="5"/>
  <c r="I15" i="5"/>
  <c r="F15" i="5"/>
  <c r="I14" i="5"/>
  <c r="F14" i="5"/>
  <c r="I13" i="5"/>
  <c r="F13" i="5"/>
  <c r="I12" i="5"/>
  <c r="F12" i="5"/>
  <c r="I11" i="5"/>
  <c r="F11" i="5"/>
  <c r="I10" i="5"/>
  <c r="F10" i="5"/>
  <c r="I9" i="5"/>
  <c r="F9" i="5"/>
  <c r="I8" i="5"/>
  <c r="F8" i="5"/>
  <c r="I7" i="5"/>
  <c r="F7" i="5"/>
  <c r="I6" i="5"/>
  <c r="F6" i="5"/>
  <c r="I5" i="5"/>
  <c r="F5" i="5"/>
  <c r="I1181" i="8"/>
  <c r="F1181" i="8"/>
  <c r="I1180" i="8"/>
  <c r="F1180" i="8"/>
  <c r="I1179" i="8"/>
  <c r="F1179" i="8"/>
  <c r="I1178" i="8"/>
  <c r="F1178" i="8"/>
  <c r="I1177" i="8"/>
  <c r="F1177" i="8"/>
  <c r="I1176" i="8"/>
  <c r="F1176" i="8"/>
  <c r="I1175" i="8"/>
  <c r="F1175" i="8"/>
  <c r="I1174" i="8"/>
  <c r="F1174" i="8"/>
  <c r="I1173" i="8"/>
  <c r="F1173" i="8"/>
  <c r="I1172" i="8"/>
  <c r="F1172" i="8"/>
  <c r="I1171" i="8"/>
  <c r="F1171" i="8"/>
  <c r="I1170" i="8"/>
  <c r="F1170" i="8"/>
  <c r="I1169" i="8"/>
  <c r="F1169" i="8"/>
  <c r="I1168" i="8"/>
  <c r="F1168" i="8"/>
  <c r="I1167" i="8"/>
  <c r="F1167" i="8"/>
  <c r="I1166" i="8"/>
  <c r="F1166" i="8"/>
  <c r="I1165" i="8"/>
  <c r="F1165" i="8"/>
  <c r="I1164" i="8"/>
  <c r="F1164" i="8"/>
  <c r="I1163" i="8"/>
  <c r="F1163" i="8"/>
  <c r="I1162" i="8"/>
  <c r="F1162" i="8"/>
  <c r="I1161" i="8"/>
  <c r="F1161" i="8"/>
  <c r="I1160" i="8"/>
  <c r="F1160" i="8"/>
  <c r="I1159" i="8"/>
  <c r="F1159" i="8"/>
  <c r="I1158" i="8"/>
  <c r="F1158" i="8"/>
  <c r="I1157" i="8"/>
  <c r="F1157" i="8"/>
  <c r="I1156" i="8"/>
  <c r="F1156" i="8"/>
  <c r="I1155" i="8"/>
  <c r="F1155" i="8"/>
  <c r="I1154" i="8"/>
  <c r="F1154" i="8"/>
  <c r="I1153" i="8"/>
  <c r="F1153" i="8"/>
  <c r="I1152" i="8"/>
  <c r="F1152" i="8"/>
  <c r="I1151" i="8"/>
  <c r="F1151" i="8"/>
  <c r="I1150" i="8"/>
  <c r="F1150" i="8"/>
  <c r="I1149" i="8"/>
  <c r="F1149" i="8"/>
  <c r="I1148" i="8"/>
  <c r="F1148" i="8"/>
  <c r="I1147" i="8"/>
  <c r="F1147" i="8"/>
  <c r="I1146" i="8"/>
  <c r="F1146" i="8"/>
  <c r="I1145" i="8"/>
  <c r="F1145" i="8"/>
  <c r="I1144" i="8"/>
  <c r="F1144" i="8"/>
  <c r="I1143" i="8"/>
  <c r="F1143" i="8"/>
  <c r="I1142" i="8"/>
  <c r="F1142" i="8"/>
  <c r="I1141" i="8"/>
  <c r="F1141" i="8"/>
  <c r="I1140" i="8"/>
  <c r="F1140" i="8"/>
  <c r="I1139" i="8"/>
  <c r="F1139" i="8"/>
  <c r="I1138" i="8"/>
  <c r="F1138" i="8"/>
  <c r="I1137" i="8"/>
  <c r="F1137" i="8"/>
  <c r="I1136" i="8"/>
  <c r="F1136" i="8"/>
  <c r="I1135" i="8"/>
  <c r="F1135" i="8"/>
  <c r="I1134" i="8"/>
  <c r="F1134" i="8"/>
  <c r="I1133" i="8"/>
  <c r="F1133" i="8"/>
  <c r="I1132" i="8"/>
  <c r="F1132" i="8"/>
  <c r="I1131" i="8"/>
  <c r="F1131" i="8"/>
  <c r="I1130" i="8"/>
  <c r="F1130" i="8"/>
  <c r="I1129" i="8"/>
  <c r="F1129" i="8"/>
  <c r="I1128" i="8"/>
  <c r="F1128" i="8"/>
  <c r="I1127" i="8"/>
  <c r="F1127" i="8"/>
  <c r="I1126" i="8"/>
  <c r="F1126" i="8"/>
  <c r="I1125" i="8"/>
  <c r="F1125" i="8"/>
  <c r="I1124" i="8"/>
  <c r="F1124" i="8"/>
  <c r="I1123" i="8"/>
  <c r="F1123" i="8"/>
  <c r="I1122" i="8"/>
  <c r="F1122" i="8"/>
  <c r="I1121" i="8"/>
  <c r="F1121" i="8"/>
  <c r="I1120" i="8"/>
  <c r="F1120" i="8"/>
  <c r="I1119" i="8"/>
  <c r="F1119" i="8"/>
  <c r="I1118" i="8"/>
  <c r="F1118" i="8"/>
  <c r="I1117" i="8"/>
  <c r="F1117" i="8"/>
  <c r="I1116" i="8"/>
  <c r="F1116" i="8"/>
  <c r="I1115" i="8"/>
  <c r="F1115" i="8"/>
  <c r="I1114" i="8"/>
  <c r="F1114" i="8"/>
  <c r="I1113" i="8"/>
  <c r="F1113" i="8"/>
  <c r="I1112" i="8"/>
  <c r="F1112" i="8"/>
  <c r="I1111" i="8"/>
  <c r="F1111" i="8"/>
  <c r="I1110" i="8"/>
  <c r="F1110" i="8"/>
  <c r="I1109" i="8"/>
  <c r="F1109" i="8"/>
  <c r="I1108" i="8"/>
  <c r="F1108" i="8"/>
  <c r="I1107" i="8"/>
  <c r="F1107" i="8"/>
  <c r="I1106" i="8"/>
  <c r="F1106" i="8"/>
  <c r="I1105" i="8"/>
  <c r="F1105" i="8"/>
  <c r="I1104" i="8"/>
  <c r="F1104" i="8"/>
  <c r="I1103" i="8"/>
  <c r="F1103" i="8"/>
  <c r="I1102" i="8"/>
  <c r="F1102" i="8"/>
  <c r="I1101" i="8"/>
  <c r="F1101" i="8"/>
  <c r="I1100" i="8"/>
  <c r="F1100" i="8"/>
  <c r="I1099" i="8"/>
  <c r="F1099" i="8"/>
  <c r="I1098" i="8"/>
  <c r="F1098" i="8"/>
  <c r="I1097" i="8"/>
  <c r="F1097" i="8"/>
  <c r="I1096" i="8"/>
  <c r="F1096" i="8"/>
  <c r="I1095" i="8"/>
  <c r="F1095" i="8"/>
  <c r="I1094" i="8"/>
  <c r="F1094" i="8"/>
  <c r="I1093" i="8"/>
  <c r="F1093" i="8"/>
  <c r="I1092" i="8"/>
  <c r="F1092" i="8"/>
  <c r="I1091" i="8"/>
  <c r="F1091" i="8"/>
  <c r="I1090" i="8"/>
  <c r="F1090" i="8"/>
  <c r="I1089" i="8"/>
  <c r="F1089" i="8"/>
  <c r="I1088" i="8"/>
  <c r="F1088" i="8"/>
  <c r="I1087" i="8"/>
  <c r="F1087" i="8"/>
  <c r="I1086" i="8"/>
  <c r="F1086" i="8"/>
  <c r="I1085" i="8"/>
  <c r="F1085" i="8"/>
  <c r="I1084" i="8"/>
  <c r="F1084" i="8"/>
  <c r="I1083" i="8"/>
  <c r="F1083" i="8"/>
  <c r="I1082" i="8"/>
  <c r="F1082" i="8"/>
  <c r="I1081" i="8"/>
  <c r="F1081" i="8"/>
  <c r="I1080" i="8"/>
  <c r="F1080" i="8"/>
  <c r="I1079" i="8"/>
  <c r="F1079" i="8"/>
  <c r="I1078" i="8"/>
  <c r="F1078" i="8"/>
  <c r="I1077" i="8"/>
  <c r="F1077" i="8"/>
  <c r="I1076" i="8"/>
  <c r="F1076" i="8"/>
  <c r="I1075" i="8"/>
  <c r="F1075" i="8"/>
  <c r="I1074" i="8"/>
  <c r="F1074" i="8"/>
  <c r="I1073" i="8"/>
  <c r="F1073" i="8"/>
  <c r="I1072" i="8"/>
  <c r="F1072" i="8"/>
  <c r="I1071" i="8"/>
  <c r="F1071" i="8"/>
  <c r="I1070" i="8"/>
  <c r="F1070" i="8"/>
  <c r="I1069" i="8"/>
  <c r="F1069" i="8"/>
  <c r="I1068" i="8"/>
  <c r="F1068" i="8"/>
  <c r="I1067" i="8"/>
  <c r="F1067" i="8"/>
  <c r="I1066" i="8"/>
  <c r="F1066" i="8"/>
  <c r="I1065" i="8"/>
  <c r="F1065" i="8"/>
  <c r="I1064" i="8"/>
  <c r="F1064" i="8"/>
  <c r="I1063" i="8"/>
  <c r="F1063" i="8"/>
  <c r="I1062" i="8"/>
  <c r="F1062" i="8"/>
  <c r="I1061" i="8"/>
  <c r="F1061" i="8"/>
  <c r="I1060" i="8"/>
  <c r="F1060" i="8"/>
  <c r="I1059" i="8"/>
  <c r="F1059" i="8"/>
  <c r="I1058" i="8"/>
  <c r="F1058" i="8"/>
  <c r="I1057" i="8"/>
  <c r="F1057" i="8"/>
  <c r="I1056" i="8"/>
  <c r="F1056" i="8"/>
  <c r="I1055" i="8"/>
  <c r="F1055" i="8"/>
  <c r="I1054" i="8"/>
  <c r="F1054" i="8"/>
  <c r="I1053" i="8"/>
  <c r="F1053" i="8"/>
  <c r="I1052" i="8"/>
  <c r="F1052" i="8"/>
  <c r="I1051" i="8"/>
  <c r="F1051" i="8"/>
  <c r="I1050" i="8"/>
  <c r="F1050" i="8"/>
  <c r="I1049" i="8"/>
  <c r="F1049" i="8"/>
  <c r="I1048" i="8"/>
  <c r="F1048" i="8"/>
  <c r="I1047" i="8"/>
  <c r="F1047" i="8"/>
  <c r="I1046" i="8"/>
  <c r="F1046" i="8"/>
  <c r="I1045" i="8"/>
  <c r="F1045" i="8"/>
  <c r="I1044" i="8"/>
  <c r="F1044" i="8"/>
  <c r="I1043" i="8"/>
  <c r="F1043" i="8"/>
  <c r="I1042" i="8"/>
  <c r="F1042" i="8"/>
  <c r="I1041" i="8"/>
  <c r="F1041" i="8"/>
  <c r="I1040" i="8"/>
  <c r="F1040" i="8"/>
  <c r="I1039" i="8"/>
  <c r="F1039" i="8"/>
  <c r="I1038" i="8"/>
  <c r="F1038" i="8"/>
  <c r="I1037" i="8"/>
  <c r="F1037" i="8"/>
  <c r="I1036" i="8"/>
  <c r="F1036" i="8"/>
  <c r="I1035" i="8"/>
  <c r="F1035" i="8"/>
  <c r="I1034" i="8"/>
  <c r="F1034" i="8"/>
  <c r="I1033" i="8"/>
  <c r="F1033" i="8"/>
  <c r="I1032" i="8"/>
  <c r="F1032" i="8"/>
  <c r="I1031" i="8"/>
  <c r="F1031" i="8"/>
  <c r="I1030" i="8"/>
  <c r="F1030" i="8"/>
  <c r="I1029" i="8"/>
  <c r="F1029" i="8"/>
  <c r="I1028" i="8"/>
  <c r="F1028" i="8"/>
  <c r="I1027" i="8"/>
  <c r="F1027" i="8"/>
  <c r="I1026" i="8"/>
  <c r="F1026" i="8"/>
  <c r="I1025" i="8"/>
  <c r="F1025" i="8"/>
  <c r="I1024" i="8"/>
  <c r="F1024" i="8"/>
  <c r="I1023" i="8"/>
  <c r="F1023" i="8"/>
  <c r="I1022" i="8"/>
  <c r="F1022" i="8"/>
  <c r="I1021" i="8"/>
  <c r="F1021" i="8"/>
  <c r="I1020" i="8"/>
  <c r="F1020" i="8"/>
  <c r="I1019" i="8"/>
  <c r="F1019" i="8"/>
  <c r="I1018" i="8"/>
  <c r="F1018" i="8"/>
  <c r="I1017" i="8"/>
  <c r="F1017" i="8"/>
  <c r="I1016" i="8"/>
  <c r="F1016" i="8"/>
  <c r="I1015" i="8"/>
  <c r="F1015" i="8"/>
  <c r="I1014" i="8"/>
  <c r="F1014" i="8"/>
  <c r="I1013" i="8"/>
  <c r="F1013" i="8"/>
  <c r="I1012" i="8"/>
  <c r="F1012" i="8"/>
  <c r="I1011" i="8"/>
  <c r="F1011" i="8"/>
  <c r="I1010" i="8"/>
  <c r="F1010" i="8"/>
  <c r="I1009" i="8"/>
  <c r="F1009" i="8"/>
  <c r="I1008" i="8"/>
  <c r="F1008" i="8"/>
  <c r="I1007" i="8"/>
  <c r="F1007" i="8"/>
  <c r="I1006" i="8"/>
  <c r="F1006" i="8"/>
  <c r="I1005" i="8"/>
  <c r="F1005" i="8"/>
  <c r="I1004" i="8"/>
  <c r="F1004" i="8"/>
  <c r="I1003" i="8"/>
  <c r="F1003" i="8"/>
  <c r="I1002" i="8"/>
  <c r="F1002" i="8"/>
  <c r="I1001" i="8"/>
  <c r="F1001" i="8"/>
  <c r="I1000" i="8"/>
  <c r="F1000" i="8"/>
  <c r="I999" i="8"/>
  <c r="F999" i="8"/>
  <c r="I998" i="8"/>
  <c r="F998" i="8"/>
  <c r="I997" i="8"/>
  <c r="F997" i="8"/>
  <c r="I996" i="8"/>
  <c r="F996" i="8"/>
  <c r="I995" i="8"/>
  <c r="F995" i="8"/>
  <c r="I994" i="8"/>
  <c r="F994" i="8"/>
  <c r="I993" i="8"/>
  <c r="F993" i="8"/>
  <c r="I992" i="8"/>
  <c r="F992" i="8"/>
  <c r="I991" i="8"/>
  <c r="F991" i="8"/>
  <c r="I990" i="8"/>
  <c r="F990" i="8"/>
  <c r="I989" i="8"/>
  <c r="F989" i="8"/>
  <c r="I988" i="8"/>
  <c r="F988" i="8"/>
  <c r="I987" i="8"/>
  <c r="F987" i="8"/>
  <c r="I986" i="8"/>
  <c r="F986" i="8"/>
  <c r="I985" i="8"/>
  <c r="F985" i="8"/>
  <c r="I984" i="8"/>
  <c r="F984" i="8"/>
  <c r="I983" i="8"/>
  <c r="F983" i="8"/>
  <c r="I982" i="8"/>
  <c r="F982" i="8"/>
  <c r="I981" i="8"/>
  <c r="F981" i="8"/>
  <c r="I980" i="8"/>
  <c r="F980" i="8"/>
  <c r="I979" i="8"/>
  <c r="F979" i="8"/>
  <c r="I978" i="8"/>
  <c r="F978" i="8"/>
  <c r="I977" i="8"/>
  <c r="F977" i="8"/>
  <c r="I976" i="8"/>
  <c r="F976" i="8"/>
  <c r="I975" i="8"/>
  <c r="F975" i="8"/>
  <c r="I974" i="8"/>
  <c r="F974" i="8"/>
  <c r="I973" i="8"/>
  <c r="F973" i="8"/>
  <c r="I972" i="8"/>
  <c r="F972" i="8"/>
  <c r="I971" i="8"/>
  <c r="F971" i="8"/>
  <c r="I970" i="8"/>
  <c r="F970" i="8"/>
  <c r="I969" i="8"/>
  <c r="F969" i="8"/>
  <c r="I968" i="8"/>
  <c r="F968" i="8"/>
  <c r="I967" i="8"/>
  <c r="F967" i="8"/>
  <c r="I966" i="8"/>
  <c r="F966" i="8"/>
  <c r="I965" i="8"/>
  <c r="F965" i="8"/>
  <c r="I964" i="8"/>
  <c r="F964" i="8"/>
  <c r="I963" i="8"/>
  <c r="F963" i="8"/>
  <c r="I962" i="8"/>
  <c r="F962" i="8"/>
  <c r="I961" i="8"/>
  <c r="F961" i="8"/>
  <c r="I960" i="8"/>
  <c r="F960" i="8"/>
  <c r="I959" i="8"/>
  <c r="F959" i="8"/>
  <c r="I958" i="8"/>
  <c r="F958" i="8"/>
  <c r="I957" i="8"/>
  <c r="F957" i="8"/>
  <c r="I956" i="8"/>
  <c r="F956" i="8"/>
  <c r="I955" i="8"/>
  <c r="F955" i="8"/>
  <c r="I954" i="8"/>
  <c r="F954" i="8"/>
  <c r="I953" i="8"/>
  <c r="F953" i="8"/>
  <c r="I952" i="8"/>
  <c r="F952" i="8"/>
  <c r="I951" i="8"/>
  <c r="F951" i="8"/>
  <c r="I950" i="8"/>
  <c r="F950" i="8"/>
  <c r="I949" i="8"/>
  <c r="F949" i="8"/>
  <c r="I948" i="8"/>
  <c r="F948" i="8"/>
  <c r="I947" i="8"/>
  <c r="F947" i="8"/>
  <c r="I946" i="8"/>
  <c r="F946" i="8"/>
  <c r="I945" i="8"/>
  <c r="F945" i="8"/>
  <c r="I944" i="8"/>
  <c r="F944" i="8"/>
  <c r="I943" i="8"/>
  <c r="F943" i="8"/>
  <c r="I942" i="8"/>
  <c r="F942" i="8"/>
  <c r="I941" i="8"/>
  <c r="F941" i="8"/>
  <c r="I940" i="8"/>
  <c r="F940" i="8"/>
  <c r="I939" i="8"/>
  <c r="F939" i="8"/>
  <c r="I938" i="8"/>
  <c r="F938" i="8"/>
  <c r="I937" i="8"/>
  <c r="F937" i="8"/>
  <c r="I936" i="8"/>
  <c r="F936" i="8"/>
  <c r="I935" i="8"/>
  <c r="F935" i="8"/>
  <c r="I934" i="8"/>
  <c r="F934" i="8"/>
  <c r="I933" i="8"/>
  <c r="F933" i="8"/>
  <c r="I932" i="8"/>
  <c r="F932" i="8"/>
  <c r="I931" i="8"/>
  <c r="F931" i="8"/>
  <c r="I930" i="8"/>
  <c r="F930" i="8"/>
  <c r="I929" i="8"/>
  <c r="F929" i="8"/>
  <c r="I928" i="8"/>
  <c r="F928" i="8"/>
  <c r="I927" i="8"/>
  <c r="F927" i="8"/>
  <c r="I926" i="8"/>
  <c r="F926" i="8"/>
  <c r="I925" i="8"/>
  <c r="F925" i="8"/>
  <c r="I924" i="8"/>
  <c r="F924" i="8"/>
  <c r="I923" i="8"/>
  <c r="F923" i="8"/>
  <c r="I922" i="8"/>
  <c r="F922" i="8"/>
  <c r="I921" i="8"/>
  <c r="F921" i="8"/>
  <c r="I920" i="8"/>
  <c r="F920" i="8"/>
  <c r="I919" i="8"/>
  <c r="F919" i="8"/>
  <c r="I918" i="8"/>
  <c r="F918" i="8"/>
  <c r="I917" i="8"/>
  <c r="F917" i="8"/>
  <c r="I916" i="8"/>
  <c r="F916" i="8"/>
  <c r="I915" i="8"/>
  <c r="F915" i="8"/>
  <c r="I914" i="8"/>
  <c r="F914" i="8"/>
  <c r="I913" i="8"/>
  <c r="F913" i="8"/>
  <c r="I912" i="8"/>
  <c r="F912" i="8"/>
  <c r="I911" i="8"/>
  <c r="F911" i="8"/>
  <c r="I910" i="8"/>
  <c r="F910" i="8"/>
  <c r="I909" i="8"/>
  <c r="F909" i="8"/>
  <c r="I908" i="8"/>
  <c r="F908" i="8"/>
  <c r="I907" i="8"/>
  <c r="F907" i="8"/>
  <c r="I906" i="8"/>
  <c r="F906" i="8"/>
  <c r="I905" i="8"/>
  <c r="F905" i="8"/>
  <c r="I904" i="8"/>
  <c r="F904" i="8"/>
  <c r="I903" i="8"/>
  <c r="F903" i="8"/>
  <c r="I902" i="8"/>
  <c r="F902" i="8"/>
  <c r="I901" i="8"/>
  <c r="F901" i="8"/>
  <c r="I900" i="8"/>
  <c r="F900" i="8"/>
  <c r="I899" i="8"/>
  <c r="F899" i="8"/>
  <c r="I898" i="8"/>
  <c r="F898" i="8"/>
  <c r="I897" i="8"/>
  <c r="F897" i="8"/>
  <c r="I896" i="8"/>
  <c r="F896" i="8"/>
  <c r="I895" i="8"/>
  <c r="F895" i="8"/>
  <c r="I894" i="8"/>
  <c r="F894" i="8"/>
  <c r="I893" i="8"/>
  <c r="F893" i="8"/>
  <c r="I892" i="8"/>
  <c r="F892" i="8"/>
  <c r="I891" i="8"/>
  <c r="F891" i="8"/>
  <c r="I890" i="8"/>
  <c r="F890" i="8"/>
  <c r="I889" i="8"/>
  <c r="F889" i="8"/>
  <c r="I888" i="8"/>
  <c r="F888" i="8"/>
  <c r="I887" i="8"/>
  <c r="F887" i="8"/>
  <c r="I886" i="8"/>
  <c r="F886" i="8"/>
  <c r="I885" i="8"/>
  <c r="F885" i="8"/>
  <c r="I884" i="8"/>
  <c r="F884" i="8"/>
  <c r="I883" i="8"/>
  <c r="F883" i="8"/>
  <c r="I882" i="8"/>
  <c r="F882" i="8"/>
  <c r="I881" i="8"/>
  <c r="F881" i="8"/>
  <c r="I880" i="8"/>
  <c r="F880" i="8"/>
  <c r="I879" i="8"/>
  <c r="F879" i="8"/>
  <c r="I878" i="8"/>
  <c r="F878" i="8"/>
  <c r="I877" i="8"/>
  <c r="F877" i="8"/>
  <c r="I876" i="8"/>
  <c r="F876" i="8"/>
  <c r="I875" i="8"/>
  <c r="F875" i="8"/>
  <c r="I874" i="8"/>
  <c r="F874" i="8"/>
  <c r="I873" i="8"/>
  <c r="F873" i="8"/>
  <c r="I872" i="8"/>
  <c r="F872" i="8"/>
  <c r="I871" i="8"/>
  <c r="F871" i="8"/>
  <c r="I870" i="8"/>
  <c r="F870" i="8"/>
  <c r="I869" i="8"/>
  <c r="F869" i="8"/>
  <c r="I868" i="8"/>
  <c r="F868" i="8"/>
  <c r="I867" i="8"/>
  <c r="F867" i="8"/>
  <c r="I866" i="8"/>
  <c r="F866" i="8"/>
  <c r="I865" i="8"/>
  <c r="F865" i="8"/>
  <c r="I864" i="8"/>
  <c r="F864" i="8"/>
  <c r="I863" i="8"/>
  <c r="F863" i="8"/>
  <c r="I862" i="8"/>
  <c r="F862" i="8"/>
  <c r="I861" i="8"/>
  <c r="F861" i="8"/>
  <c r="I860" i="8"/>
  <c r="F860" i="8"/>
  <c r="I859" i="8"/>
  <c r="F859" i="8"/>
  <c r="I858" i="8"/>
  <c r="F858" i="8"/>
  <c r="I857" i="8"/>
  <c r="F857" i="8"/>
  <c r="I856" i="8"/>
  <c r="F856" i="8"/>
  <c r="I855" i="8"/>
  <c r="F855" i="8"/>
  <c r="I854" i="8"/>
  <c r="F854" i="8"/>
  <c r="I853" i="8"/>
  <c r="F853" i="8"/>
  <c r="I852" i="8"/>
  <c r="F852" i="8"/>
  <c r="I851" i="8"/>
  <c r="F851" i="8"/>
  <c r="I850" i="8"/>
  <c r="F850" i="8"/>
  <c r="I849" i="8"/>
  <c r="F849" i="8"/>
  <c r="I848" i="8"/>
  <c r="F848" i="8"/>
  <c r="I847" i="8"/>
  <c r="F847" i="8"/>
  <c r="I846" i="8"/>
  <c r="F846" i="8"/>
  <c r="I845" i="8"/>
  <c r="F845" i="8"/>
  <c r="I844" i="8"/>
  <c r="F844" i="8"/>
  <c r="I843" i="8"/>
  <c r="F843" i="8"/>
  <c r="I842" i="8"/>
  <c r="F842" i="8"/>
  <c r="I841" i="8"/>
  <c r="F841" i="8"/>
  <c r="I840" i="8"/>
  <c r="F840" i="8"/>
  <c r="I839" i="8"/>
  <c r="F839" i="8"/>
  <c r="I838" i="8"/>
  <c r="F838" i="8"/>
  <c r="I837" i="8"/>
  <c r="F837" i="8"/>
  <c r="I836" i="8"/>
  <c r="F836" i="8"/>
  <c r="I835" i="8"/>
  <c r="F835" i="8"/>
  <c r="I834" i="8"/>
  <c r="F834" i="8"/>
  <c r="I833" i="8"/>
  <c r="F833" i="8"/>
  <c r="I832" i="8"/>
  <c r="F832" i="8"/>
  <c r="I831" i="8"/>
  <c r="F831" i="8"/>
  <c r="I830" i="8"/>
  <c r="F830" i="8"/>
  <c r="I829" i="8"/>
  <c r="F829" i="8"/>
  <c r="I828" i="8"/>
  <c r="F828" i="8"/>
  <c r="I827" i="8"/>
  <c r="F827" i="8"/>
  <c r="I826" i="8"/>
  <c r="F826" i="8"/>
  <c r="I825" i="8"/>
  <c r="F825" i="8"/>
  <c r="I824" i="8"/>
  <c r="F824" i="8"/>
  <c r="I823" i="8"/>
  <c r="F823" i="8"/>
  <c r="I822" i="8"/>
  <c r="F822" i="8"/>
  <c r="I821" i="8"/>
  <c r="F821" i="8"/>
  <c r="I820" i="8"/>
  <c r="F820" i="8"/>
  <c r="I819" i="8"/>
  <c r="F819" i="8"/>
  <c r="I818" i="8"/>
  <c r="F818" i="8"/>
  <c r="I817" i="8"/>
  <c r="F817" i="8"/>
  <c r="I816" i="8"/>
  <c r="F816" i="8"/>
  <c r="I815" i="8"/>
  <c r="F815" i="8"/>
  <c r="I814" i="8"/>
  <c r="F814" i="8"/>
  <c r="I813" i="8"/>
  <c r="F813" i="8"/>
  <c r="I812" i="8"/>
  <c r="F812" i="8"/>
  <c r="I811" i="8"/>
  <c r="F811" i="8"/>
  <c r="I810" i="8"/>
  <c r="F810" i="8"/>
  <c r="I809" i="8"/>
  <c r="F809" i="8"/>
  <c r="I808" i="8"/>
  <c r="F808" i="8"/>
  <c r="I807" i="8"/>
  <c r="F807" i="8"/>
  <c r="I806" i="8"/>
  <c r="F806" i="8"/>
  <c r="I805" i="8"/>
  <c r="F805" i="8"/>
  <c r="I804" i="8"/>
  <c r="F804" i="8"/>
  <c r="I803" i="8"/>
  <c r="F803" i="8"/>
  <c r="I802" i="8"/>
  <c r="F802" i="8"/>
  <c r="I801" i="8"/>
  <c r="F801" i="8"/>
  <c r="I800" i="8"/>
  <c r="F800" i="8"/>
  <c r="I799" i="8"/>
  <c r="F799" i="8"/>
  <c r="I798" i="8"/>
  <c r="F798" i="8"/>
  <c r="I797" i="8"/>
  <c r="F797" i="8"/>
  <c r="I796" i="8"/>
  <c r="F796" i="8"/>
  <c r="I795" i="8"/>
  <c r="F795" i="8"/>
  <c r="I794" i="8"/>
  <c r="F794" i="8"/>
  <c r="I793" i="8"/>
  <c r="F793" i="8"/>
  <c r="I792" i="8"/>
  <c r="F792" i="8"/>
  <c r="I791" i="8"/>
  <c r="F791" i="8"/>
  <c r="I790" i="8"/>
  <c r="F790" i="8"/>
  <c r="I789" i="8"/>
  <c r="F789" i="8"/>
  <c r="I788" i="8"/>
  <c r="F788" i="8"/>
  <c r="I787" i="8"/>
  <c r="F787" i="8"/>
  <c r="I786" i="8"/>
  <c r="F786" i="8"/>
  <c r="I785" i="8"/>
  <c r="F785" i="8"/>
  <c r="I784" i="8"/>
  <c r="F784" i="8"/>
  <c r="I783" i="8"/>
  <c r="F783" i="8"/>
  <c r="I782" i="8"/>
  <c r="F782" i="8"/>
  <c r="I781" i="8"/>
  <c r="F781" i="8"/>
  <c r="I780" i="8"/>
  <c r="F780" i="8"/>
  <c r="I779" i="8"/>
  <c r="F779" i="8"/>
  <c r="I778" i="8"/>
  <c r="F778" i="8"/>
  <c r="I777" i="8"/>
  <c r="F777" i="8"/>
  <c r="I776" i="8"/>
  <c r="F776" i="8"/>
  <c r="I775" i="8"/>
  <c r="F775" i="8"/>
  <c r="I774" i="8"/>
  <c r="F774" i="8"/>
  <c r="I773" i="8"/>
  <c r="F773" i="8"/>
  <c r="I772" i="8"/>
  <c r="F772" i="8"/>
  <c r="I771" i="8"/>
  <c r="F771" i="8"/>
  <c r="I770" i="8"/>
  <c r="F770" i="8"/>
  <c r="I769" i="8"/>
  <c r="F769" i="8"/>
  <c r="I768" i="8"/>
  <c r="F768" i="8"/>
  <c r="I767" i="8"/>
  <c r="F767" i="8"/>
  <c r="I766" i="8"/>
  <c r="F766" i="8"/>
  <c r="I765" i="8"/>
  <c r="F765" i="8"/>
  <c r="I764" i="8"/>
  <c r="F764" i="8"/>
  <c r="I763" i="8"/>
  <c r="F763" i="8"/>
  <c r="I762" i="8"/>
  <c r="F762" i="8"/>
  <c r="I761" i="8"/>
  <c r="F761" i="8"/>
  <c r="I760" i="8"/>
  <c r="F760" i="8"/>
  <c r="I759" i="8"/>
  <c r="F759" i="8"/>
  <c r="I758" i="8"/>
  <c r="F758" i="8"/>
  <c r="I757" i="8"/>
  <c r="F757" i="8"/>
  <c r="I756" i="8"/>
  <c r="F756" i="8"/>
  <c r="I755" i="8"/>
  <c r="F755" i="8"/>
  <c r="I754" i="8"/>
  <c r="F754" i="8"/>
  <c r="I753" i="8"/>
  <c r="F753" i="8"/>
  <c r="I752" i="8"/>
  <c r="F752" i="8"/>
  <c r="I751" i="8"/>
  <c r="F751" i="8"/>
  <c r="I750" i="8"/>
  <c r="F750" i="8"/>
  <c r="I749" i="8"/>
  <c r="F749" i="8"/>
  <c r="I748" i="8"/>
  <c r="F748" i="8"/>
  <c r="I747" i="8"/>
  <c r="F747" i="8"/>
  <c r="I746" i="8"/>
  <c r="F746" i="8"/>
  <c r="I745" i="8"/>
  <c r="F745" i="8"/>
  <c r="I744" i="8"/>
  <c r="F744" i="8"/>
  <c r="I743" i="8"/>
  <c r="F743" i="8"/>
  <c r="I742" i="8"/>
  <c r="F742" i="8"/>
  <c r="I741" i="8"/>
  <c r="F741" i="8"/>
  <c r="I740" i="8"/>
  <c r="F740" i="8"/>
  <c r="I739" i="8"/>
  <c r="F739" i="8"/>
  <c r="I738" i="8"/>
  <c r="F738" i="8"/>
  <c r="I737" i="8"/>
  <c r="F737" i="8"/>
  <c r="I736" i="8"/>
  <c r="F736" i="8"/>
  <c r="I735" i="8"/>
  <c r="F735" i="8"/>
  <c r="I734" i="8"/>
  <c r="F734" i="8"/>
  <c r="I733" i="8"/>
  <c r="F733" i="8"/>
  <c r="I732" i="8"/>
  <c r="F732" i="8"/>
  <c r="I731" i="8"/>
  <c r="F731" i="8"/>
  <c r="I730" i="8"/>
  <c r="F730" i="8"/>
  <c r="I729" i="8"/>
  <c r="F729" i="8"/>
  <c r="I728" i="8"/>
  <c r="F728" i="8"/>
  <c r="I727" i="8"/>
  <c r="F727" i="8"/>
  <c r="I726" i="8"/>
  <c r="F726" i="8"/>
  <c r="I725" i="8"/>
  <c r="F725" i="8"/>
  <c r="I724" i="8"/>
  <c r="F724" i="8"/>
  <c r="I723" i="8"/>
  <c r="F723" i="8"/>
  <c r="I722" i="8"/>
  <c r="F722" i="8"/>
  <c r="I721" i="8"/>
  <c r="F721" i="8"/>
  <c r="I720" i="8"/>
  <c r="F720" i="8"/>
  <c r="I719" i="8"/>
  <c r="F719" i="8"/>
  <c r="I718" i="8"/>
  <c r="F718" i="8"/>
  <c r="I717" i="8"/>
  <c r="F717" i="8"/>
  <c r="I716" i="8"/>
  <c r="F716" i="8"/>
  <c r="I715" i="8"/>
  <c r="F715" i="8"/>
  <c r="I714" i="8"/>
  <c r="F714" i="8"/>
  <c r="I713" i="8"/>
  <c r="F713" i="8"/>
  <c r="I712" i="8"/>
  <c r="F712" i="8"/>
  <c r="I711" i="8"/>
  <c r="F711" i="8"/>
  <c r="I710" i="8"/>
  <c r="F710" i="8"/>
  <c r="I709" i="8"/>
  <c r="F709" i="8"/>
  <c r="I708" i="8"/>
  <c r="F708" i="8"/>
  <c r="I707" i="8"/>
  <c r="F707" i="8"/>
  <c r="I706" i="8"/>
  <c r="F706" i="8"/>
  <c r="I705" i="8"/>
  <c r="F705" i="8"/>
  <c r="I704" i="8"/>
  <c r="F704" i="8"/>
  <c r="I703" i="8"/>
  <c r="F703" i="8"/>
  <c r="I702" i="8"/>
  <c r="F702" i="8"/>
  <c r="I701" i="8"/>
  <c r="F701" i="8"/>
  <c r="I700" i="8"/>
  <c r="F700" i="8"/>
  <c r="I699" i="8"/>
  <c r="F699" i="8"/>
  <c r="I698" i="8"/>
  <c r="F698" i="8"/>
  <c r="I697" i="8"/>
  <c r="F697" i="8"/>
  <c r="I696" i="8"/>
  <c r="F696" i="8"/>
  <c r="I695" i="8"/>
  <c r="F695" i="8"/>
  <c r="I694" i="8"/>
  <c r="F694" i="8"/>
  <c r="I693" i="8"/>
  <c r="F693" i="8"/>
  <c r="I692" i="8"/>
  <c r="F692" i="8"/>
  <c r="I691" i="8"/>
  <c r="F691" i="8"/>
  <c r="I690" i="8"/>
  <c r="F690" i="8"/>
  <c r="I689" i="8"/>
  <c r="F689" i="8"/>
  <c r="I688" i="8"/>
  <c r="F688" i="8"/>
  <c r="I687" i="8"/>
  <c r="F687" i="8"/>
  <c r="I686" i="8"/>
  <c r="F686" i="8"/>
  <c r="I685" i="8"/>
  <c r="F685" i="8"/>
  <c r="I684" i="8"/>
  <c r="F684" i="8"/>
  <c r="I683" i="8"/>
  <c r="F683" i="8"/>
  <c r="I682" i="8"/>
  <c r="F682" i="8"/>
  <c r="I681" i="8"/>
  <c r="F681" i="8"/>
  <c r="I680" i="8"/>
  <c r="F680" i="8"/>
  <c r="I679" i="8"/>
  <c r="F679" i="8"/>
  <c r="I678" i="8"/>
  <c r="F678" i="8"/>
  <c r="I677" i="8"/>
  <c r="F677" i="8"/>
  <c r="I676" i="8"/>
  <c r="F676" i="8"/>
  <c r="I675" i="8"/>
  <c r="F675" i="8"/>
  <c r="I674" i="8"/>
  <c r="F674" i="8"/>
  <c r="I673" i="8"/>
  <c r="F673" i="8"/>
  <c r="I672" i="8"/>
  <c r="F672" i="8"/>
  <c r="I671" i="8"/>
  <c r="F671" i="8"/>
  <c r="I670" i="8"/>
  <c r="F670" i="8"/>
  <c r="I669" i="8"/>
  <c r="F669" i="8"/>
  <c r="I668" i="8"/>
  <c r="F668" i="8"/>
  <c r="I667" i="8"/>
  <c r="F667" i="8"/>
  <c r="I666" i="8"/>
  <c r="F666" i="8"/>
  <c r="I665" i="8"/>
  <c r="F665" i="8"/>
  <c r="I664" i="8"/>
  <c r="F664" i="8"/>
  <c r="I663" i="8"/>
  <c r="F663" i="8"/>
  <c r="I662" i="8"/>
  <c r="F662" i="8"/>
  <c r="I661" i="8"/>
  <c r="F661" i="8"/>
  <c r="I660" i="8"/>
  <c r="F660" i="8"/>
  <c r="I659" i="8"/>
  <c r="F659" i="8"/>
  <c r="I658" i="8"/>
  <c r="F658" i="8"/>
  <c r="I657" i="8"/>
  <c r="F657" i="8"/>
  <c r="I656" i="8"/>
  <c r="F656" i="8"/>
  <c r="I655" i="8"/>
  <c r="F655" i="8"/>
  <c r="I654" i="8"/>
  <c r="F654" i="8"/>
  <c r="I653" i="8"/>
  <c r="F653" i="8"/>
  <c r="I652" i="8"/>
  <c r="F652" i="8"/>
  <c r="I651" i="8"/>
  <c r="F651" i="8"/>
  <c r="I650" i="8"/>
  <c r="F650" i="8"/>
  <c r="I649" i="8"/>
  <c r="F649" i="8"/>
  <c r="I648" i="8"/>
  <c r="F648" i="8"/>
  <c r="I647" i="8"/>
  <c r="F647" i="8"/>
  <c r="I646" i="8"/>
  <c r="F646" i="8"/>
  <c r="I645" i="8"/>
  <c r="F645" i="8"/>
  <c r="I644" i="8"/>
  <c r="F644" i="8"/>
  <c r="I643" i="8"/>
  <c r="F643" i="8"/>
  <c r="I642" i="8"/>
  <c r="F642" i="8"/>
  <c r="I641" i="8"/>
  <c r="F641" i="8"/>
  <c r="I640" i="8"/>
  <c r="F640" i="8"/>
  <c r="I639" i="8"/>
  <c r="F639" i="8"/>
  <c r="I638" i="8"/>
  <c r="F638" i="8"/>
  <c r="I637" i="8"/>
  <c r="F637" i="8"/>
  <c r="I636" i="8"/>
  <c r="F636" i="8"/>
  <c r="I635" i="8"/>
  <c r="F635" i="8"/>
  <c r="I634" i="8"/>
  <c r="F634" i="8"/>
  <c r="I633" i="8"/>
  <c r="F633" i="8"/>
  <c r="I632" i="8"/>
  <c r="F632" i="8"/>
  <c r="I631" i="8"/>
  <c r="F631" i="8"/>
  <c r="I630" i="8"/>
  <c r="F630" i="8"/>
  <c r="I629" i="8"/>
  <c r="F629" i="8"/>
  <c r="I628" i="8"/>
  <c r="F628" i="8"/>
  <c r="I627" i="8"/>
  <c r="F627" i="8"/>
  <c r="I626" i="8"/>
  <c r="F626" i="8"/>
  <c r="I625" i="8"/>
  <c r="F625" i="8"/>
  <c r="I624" i="8"/>
  <c r="F624" i="8"/>
  <c r="I623" i="8"/>
  <c r="F623" i="8"/>
  <c r="I622" i="8"/>
  <c r="F622" i="8"/>
  <c r="I621" i="8"/>
  <c r="F621" i="8"/>
  <c r="I620" i="8"/>
  <c r="F620" i="8"/>
  <c r="I619" i="8"/>
  <c r="F619" i="8"/>
  <c r="I618" i="8"/>
  <c r="F618" i="8"/>
  <c r="I617" i="8"/>
  <c r="F617" i="8"/>
  <c r="I616" i="8"/>
  <c r="F616" i="8"/>
  <c r="I615" i="8"/>
  <c r="F615" i="8"/>
  <c r="I614" i="8"/>
  <c r="F614" i="8"/>
  <c r="I613" i="8"/>
  <c r="F613" i="8"/>
  <c r="I612" i="8"/>
  <c r="F612" i="8"/>
  <c r="I611" i="8"/>
  <c r="F611" i="8"/>
  <c r="I610" i="8"/>
  <c r="F610" i="8"/>
  <c r="I609" i="8"/>
  <c r="F609" i="8"/>
  <c r="I608" i="8"/>
  <c r="F608" i="8"/>
  <c r="I607" i="8"/>
  <c r="F607" i="8"/>
  <c r="I606" i="8"/>
  <c r="F606" i="8"/>
  <c r="I605" i="8"/>
  <c r="F605" i="8"/>
  <c r="I604" i="8"/>
  <c r="F604" i="8"/>
  <c r="I603" i="8"/>
  <c r="F603" i="8"/>
  <c r="I602" i="8"/>
  <c r="F602" i="8"/>
  <c r="I601" i="8"/>
  <c r="F601" i="8"/>
  <c r="I600" i="8"/>
  <c r="F600" i="8"/>
  <c r="I599" i="8"/>
  <c r="F599" i="8"/>
  <c r="I598" i="8"/>
  <c r="F598" i="8"/>
  <c r="I597" i="8"/>
  <c r="F597" i="8"/>
  <c r="I596" i="8"/>
  <c r="F596" i="8"/>
  <c r="I595" i="8"/>
  <c r="F595" i="8"/>
  <c r="I594" i="8"/>
  <c r="F594" i="8"/>
  <c r="I593" i="8"/>
  <c r="F593" i="8"/>
  <c r="I592" i="8"/>
  <c r="F592" i="8"/>
  <c r="I591" i="8"/>
  <c r="F591" i="8"/>
  <c r="I590" i="8"/>
  <c r="F590" i="8"/>
  <c r="I589" i="8"/>
  <c r="F589" i="8"/>
  <c r="I588" i="8"/>
  <c r="F588" i="8"/>
  <c r="I587" i="8"/>
  <c r="F587" i="8"/>
  <c r="I586" i="8"/>
  <c r="F586" i="8"/>
  <c r="I585" i="8"/>
  <c r="F585" i="8"/>
  <c r="I584" i="8"/>
  <c r="F584" i="8"/>
  <c r="I583" i="8"/>
  <c r="F583" i="8"/>
  <c r="I582" i="8"/>
  <c r="F582" i="8"/>
  <c r="I581" i="8"/>
  <c r="F581" i="8"/>
  <c r="I580" i="8"/>
  <c r="F580" i="8"/>
  <c r="I579" i="8"/>
  <c r="F579" i="8"/>
  <c r="I578" i="8"/>
  <c r="F578" i="8"/>
  <c r="I577" i="8"/>
  <c r="F577" i="8"/>
  <c r="I576" i="8"/>
  <c r="F576" i="8"/>
  <c r="I575" i="8"/>
  <c r="F575" i="8"/>
  <c r="I574" i="8"/>
  <c r="F574" i="8"/>
  <c r="I573" i="8"/>
  <c r="F573" i="8"/>
  <c r="I572" i="8"/>
  <c r="F572" i="8"/>
  <c r="I571" i="8"/>
  <c r="F571" i="8"/>
  <c r="I570" i="8"/>
  <c r="F570" i="8"/>
  <c r="I569" i="8"/>
  <c r="F569" i="8"/>
  <c r="I568" i="8"/>
  <c r="F568" i="8"/>
  <c r="I567" i="8"/>
  <c r="F567" i="8"/>
  <c r="I566" i="8"/>
  <c r="F566" i="8"/>
  <c r="I565" i="8"/>
  <c r="F565" i="8"/>
  <c r="I564" i="8"/>
  <c r="F564" i="8"/>
  <c r="I563" i="8"/>
  <c r="F563" i="8"/>
  <c r="I562" i="8"/>
  <c r="F562" i="8"/>
  <c r="I561" i="8"/>
  <c r="F561" i="8"/>
  <c r="I560" i="8"/>
  <c r="F560" i="8"/>
  <c r="I559" i="8"/>
  <c r="F559" i="8"/>
  <c r="I558" i="8"/>
  <c r="F558" i="8"/>
  <c r="I557" i="8"/>
  <c r="F557" i="8"/>
  <c r="I556" i="8"/>
  <c r="F556" i="8"/>
  <c r="I555" i="8"/>
  <c r="F555" i="8"/>
  <c r="I554" i="8"/>
  <c r="F554" i="8"/>
  <c r="I553" i="8"/>
  <c r="F553" i="8"/>
  <c r="I552" i="8"/>
  <c r="F552" i="8"/>
  <c r="I551" i="8"/>
  <c r="F551" i="8"/>
  <c r="I550" i="8"/>
  <c r="F550" i="8"/>
  <c r="I549" i="8"/>
  <c r="F549" i="8"/>
  <c r="I548" i="8"/>
  <c r="F548" i="8"/>
  <c r="I547" i="8"/>
  <c r="F547" i="8"/>
  <c r="I546" i="8"/>
  <c r="F546" i="8"/>
  <c r="I545" i="8"/>
  <c r="F545" i="8"/>
  <c r="I544" i="8"/>
  <c r="F544" i="8"/>
  <c r="I543" i="8"/>
  <c r="F543" i="8"/>
  <c r="I542" i="8"/>
  <c r="F542" i="8"/>
  <c r="I541" i="8"/>
  <c r="F541" i="8"/>
  <c r="I540" i="8"/>
  <c r="F540" i="8"/>
  <c r="I539" i="8"/>
  <c r="F539" i="8"/>
  <c r="I538" i="8"/>
  <c r="F538" i="8"/>
  <c r="I537" i="8"/>
  <c r="F537" i="8"/>
  <c r="I536" i="8"/>
  <c r="F536" i="8"/>
  <c r="I535" i="8"/>
  <c r="F535" i="8"/>
  <c r="I534" i="8"/>
  <c r="F534" i="8"/>
  <c r="I533" i="8"/>
  <c r="F533" i="8"/>
  <c r="I532" i="8"/>
  <c r="F532" i="8"/>
  <c r="I531" i="8"/>
  <c r="F531" i="8"/>
  <c r="I530" i="8"/>
  <c r="F530" i="8"/>
  <c r="I529" i="8"/>
  <c r="F529" i="8"/>
  <c r="I528" i="8"/>
  <c r="F528" i="8"/>
  <c r="I527" i="8"/>
  <c r="F527" i="8"/>
  <c r="I526" i="8"/>
  <c r="F526" i="8"/>
  <c r="I525" i="8"/>
  <c r="F525" i="8"/>
  <c r="I524" i="8"/>
  <c r="F524" i="8"/>
  <c r="I523" i="8"/>
  <c r="F523" i="8"/>
  <c r="I522" i="8"/>
  <c r="F522" i="8"/>
  <c r="I521" i="8"/>
  <c r="F521" i="8"/>
  <c r="I520" i="8"/>
  <c r="F520" i="8"/>
  <c r="I519" i="8"/>
  <c r="F519" i="8"/>
  <c r="I518" i="8"/>
  <c r="F518" i="8"/>
  <c r="I517" i="8"/>
  <c r="F517" i="8"/>
  <c r="I516" i="8"/>
  <c r="F516" i="8"/>
  <c r="I515" i="8"/>
  <c r="F515" i="8"/>
  <c r="I514" i="8"/>
  <c r="F514" i="8"/>
  <c r="I513" i="8"/>
  <c r="F513" i="8"/>
  <c r="I512" i="8"/>
  <c r="F512" i="8"/>
  <c r="I511" i="8"/>
  <c r="F511" i="8"/>
  <c r="I510" i="8"/>
  <c r="F510" i="8"/>
  <c r="I509" i="8"/>
  <c r="F509" i="8"/>
  <c r="I508" i="8"/>
  <c r="F508" i="8"/>
  <c r="I507" i="8"/>
  <c r="F507" i="8"/>
  <c r="I506" i="8"/>
  <c r="F506" i="8"/>
  <c r="I505" i="8"/>
  <c r="F505" i="8"/>
  <c r="I504" i="8"/>
  <c r="F504" i="8"/>
  <c r="I503" i="8"/>
  <c r="F503" i="8"/>
  <c r="I502" i="8"/>
  <c r="F502" i="8"/>
  <c r="I501" i="8"/>
  <c r="F501" i="8"/>
  <c r="I500" i="8"/>
  <c r="F500" i="8"/>
  <c r="I499" i="8"/>
  <c r="F499" i="8"/>
  <c r="I498" i="8"/>
  <c r="F498" i="8"/>
  <c r="I497" i="8"/>
  <c r="F497" i="8"/>
  <c r="I496" i="8"/>
  <c r="F496" i="8"/>
  <c r="I495" i="8"/>
  <c r="F495" i="8"/>
  <c r="I494" i="8"/>
  <c r="F494" i="8"/>
  <c r="I493" i="8"/>
  <c r="F493" i="8"/>
  <c r="I492" i="8"/>
  <c r="F492" i="8"/>
  <c r="I491" i="8"/>
  <c r="F491" i="8"/>
  <c r="I490" i="8"/>
  <c r="F490" i="8"/>
  <c r="I489" i="8"/>
  <c r="F489" i="8"/>
  <c r="I488" i="8"/>
  <c r="F488" i="8"/>
  <c r="I487" i="8"/>
  <c r="F487" i="8"/>
  <c r="I486" i="8"/>
  <c r="F486" i="8"/>
  <c r="I485" i="8"/>
  <c r="F485" i="8"/>
  <c r="I484" i="8"/>
  <c r="F484" i="8"/>
  <c r="I483" i="8"/>
  <c r="F483" i="8"/>
  <c r="I482" i="8"/>
  <c r="F482" i="8"/>
  <c r="I481" i="8"/>
  <c r="F481" i="8"/>
  <c r="I480" i="8"/>
  <c r="F480" i="8"/>
  <c r="I479" i="8"/>
  <c r="F479" i="8"/>
  <c r="I478" i="8"/>
  <c r="F478" i="8"/>
  <c r="I477" i="8"/>
  <c r="F477" i="8"/>
  <c r="I476" i="8"/>
  <c r="F476" i="8"/>
  <c r="I475" i="8"/>
  <c r="F475" i="8"/>
  <c r="I474" i="8"/>
  <c r="F474" i="8"/>
  <c r="I473" i="8"/>
  <c r="F473" i="8"/>
  <c r="I472" i="8"/>
  <c r="F472" i="8"/>
  <c r="I471" i="8"/>
  <c r="F471" i="8"/>
  <c r="I470" i="8"/>
  <c r="F470" i="8"/>
  <c r="I469" i="8"/>
  <c r="F469" i="8"/>
  <c r="I468" i="8"/>
  <c r="F468" i="8"/>
  <c r="I467" i="8"/>
  <c r="F467" i="8"/>
  <c r="I466" i="8"/>
  <c r="F466" i="8"/>
  <c r="I465" i="8"/>
  <c r="F465" i="8"/>
  <c r="I464" i="8"/>
  <c r="F464" i="8"/>
  <c r="I463" i="8"/>
  <c r="F463" i="8"/>
  <c r="I462" i="8"/>
  <c r="F462" i="8"/>
  <c r="I461" i="8"/>
  <c r="F461" i="8"/>
  <c r="I460" i="8"/>
  <c r="F460" i="8"/>
  <c r="I459" i="8"/>
  <c r="F459" i="8"/>
  <c r="I458" i="8"/>
  <c r="F458" i="8"/>
  <c r="I457" i="8"/>
  <c r="F457" i="8"/>
  <c r="I456" i="8"/>
  <c r="F456" i="8"/>
  <c r="I455" i="8"/>
  <c r="F455" i="8"/>
  <c r="I454" i="8"/>
  <c r="F454" i="8"/>
  <c r="I453" i="8"/>
  <c r="F453" i="8"/>
  <c r="I452" i="8"/>
  <c r="F452" i="8"/>
  <c r="I451" i="8"/>
  <c r="F451" i="8"/>
  <c r="I450" i="8"/>
  <c r="F450" i="8"/>
  <c r="I449" i="8"/>
  <c r="F449" i="8"/>
  <c r="I448" i="8"/>
  <c r="F448" i="8"/>
  <c r="I447" i="8"/>
  <c r="F447" i="8"/>
  <c r="I446" i="8"/>
  <c r="F446" i="8"/>
  <c r="I445" i="8"/>
  <c r="F445" i="8"/>
  <c r="I444" i="8"/>
  <c r="F444" i="8"/>
  <c r="I443" i="8"/>
  <c r="F443" i="8"/>
  <c r="I442" i="8"/>
  <c r="F442" i="8"/>
  <c r="I441" i="8"/>
  <c r="F441" i="8"/>
  <c r="I440" i="8"/>
  <c r="F440" i="8"/>
  <c r="I439" i="8"/>
  <c r="F439" i="8"/>
  <c r="I438" i="8"/>
  <c r="F438" i="8"/>
  <c r="I437" i="8"/>
  <c r="F437" i="8"/>
  <c r="I436" i="8"/>
  <c r="F436" i="8"/>
  <c r="I435" i="8"/>
  <c r="F435" i="8"/>
  <c r="I434" i="8"/>
  <c r="F434" i="8"/>
  <c r="I433" i="8"/>
  <c r="F433" i="8"/>
  <c r="I432" i="8"/>
  <c r="F432" i="8"/>
  <c r="I431" i="8"/>
  <c r="F431" i="8"/>
  <c r="I430" i="8"/>
  <c r="F430" i="8"/>
  <c r="I429" i="8"/>
  <c r="F429" i="8"/>
  <c r="I428" i="8"/>
  <c r="F428" i="8"/>
  <c r="I427" i="8"/>
  <c r="F427" i="8"/>
  <c r="I426" i="8"/>
  <c r="F426" i="8"/>
  <c r="I425" i="8"/>
  <c r="F425" i="8"/>
  <c r="I424" i="8"/>
  <c r="F424" i="8"/>
  <c r="I423" i="8"/>
  <c r="F423" i="8"/>
  <c r="I422" i="8"/>
  <c r="F422" i="8"/>
  <c r="I421" i="8"/>
  <c r="F421" i="8"/>
  <c r="I420" i="8"/>
  <c r="F420" i="8"/>
  <c r="I419" i="8"/>
  <c r="F419" i="8"/>
  <c r="I418" i="8"/>
  <c r="F418" i="8"/>
  <c r="I417" i="8"/>
  <c r="F417" i="8"/>
  <c r="I416" i="8"/>
  <c r="F416" i="8"/>
  <c r="I415" i="8"/>
  <c r="F415" i="8"/>
  <c r="I414" i="8"/>
  <c r="F414" i="8"/>
  <c r="I413" i="8"/>
  <c r="F413" i="8"/>
  <c r="I412" i="8"/>
  <c r="F412" i="8"/>
  <c r="I411" i="8"/>
  <c r="F411" i="8"/>
  <c r="I410" i="8"/>
  <c r="F410" i="8"/>
  <c r="I409" i="8"/>
  <c r="F409" i="8"/>
  <c r="I408" i="8"/>
  <c r="F408" i="8"/>
  <c r="I407" i="8"/>
  <c r="F407" i="8"/>
  <c r="I406" i="8"/>
  <c r="F406" i="8"/>
  <c r="I405" i="8"/>
  <c r="F405" i="8"/>
  <c r="I404" i="8"/>
  <c r="F404" i="8"/>
  <c r="I403" i="8"/>
  <c r="F403" i="8"/>
  <c r="I402" i="8"/>
  <c r="F402" i="8"/>
  <c r="I401" i="8"/>
  <c r="F401" i="8"/>
  <c r="I400" i="8"/>
  <c r="F400" i="8"/>
  <c r="I399" i="8"/>
  <c r="F399" i="8"/>
  <c r="I398" i="8"/>
  <c r="F398" i="8"/>
  <c r="I397" i="8"/>
  <c r="F397" i="8"/>
  <c r="I396" i="8"/>
  <c r="F396" i="8"/>
  <c r="I395" i="8"/>
  <c r="F395" i="8"/>
  <c r="I394" i="8"/>
  <c r="F394" i="8"/>
  <c r="I393" i="8"/>
  <c r="F393" i="8"/>
  <c r="I392" i="8"/>
  <c r="F392" i="8"/>
  <c r="I391" i="8"/>
  <c r="F391" i="8"/>
  <c r="I390" i="8"/>
  <c r="F390" i="8"/>
  <c r="I389" i="8"/>
  <c r="F389" i="8"/>
  <c r="I388" i="8"/>
  <c r="F388" i="8"/>
  <c r="I387" i="8"/>
  <c r="F387" i="8"/>
  <c r="I386" i="8"/>
  <c r="F386" i="8"/>
  <c r="I385" i="8"/>
  <c r="F385" i="8"/>
  <c r="I384" i="8"/>
  <c r="F384" i="8"/>
  <c r="I383" i="8"/>
  <c r="F383" i="8"/>
  <c r="I382" i="8"/>
  <c r="F382" i="8"/>
  <c r="I381" i="8"/>
  <c r="F381" i="8"/>
  <c r="I380" i="8"/>
  <c r="F380" i="8"/>
  <c r="I379" i="8"/>
  <c r="F379" i="8"/>
  <c r="I378" i="8"/>
  <c r="F378" i="8"/>
  <c r="I377" i="8"/>
  <c r="F377" i="8"/>
  <c r="I376" i="8"/>
  <c r="F376" i="8"/>
  <c r="I375" i="8"/>
  <c r="F375" i="8"/>
  <c r="I374" i="8"/>
  <c r="F374" i="8"/>
  <c r="I373" i="8"/>
  <c r="F373" i="8"/>
  <c r="I372" i="8"/>
  <c r="F372" i="8"/>
  <c r="I371" i="8"/>
  <c r="F371" i="8"/>
  <c r="I370" i="8"/>
  <c r="F370" i="8"/>
  <c r="I369" i="8"/>
  <c r="F369" i="8"/>
  <c r="I368" i="8"/>
  <c r="F368" i="8"/>
  <c r="I367" i="8"/>
  <c r="F367" i="8"/>
  <c r="I366" i="8"/>
  <c r="F366" i="8"/>
  <c r="I365" i="8"/>
  <c r="F365" i="8"/>
  <c r="I364" i="8"/>
  <c r="F364" i="8"/>
  <c r="I363" i="8"/>
  <c r="F363" i="8"/>
  <c r="I362" i="8"/>
  <c r="F362" i="8"/>
  <c r="I361" i="8"/>
  <c r="F361" i="8"/>
  <c r="I360" i="8"/>
  <c r="F360" i="8"/>
  <c r="I359" i="8"/>
  <c r="F359" i="8"/>
  <c r="I358" i="8"/>
  <c r="F358" i="8"/>
  <c r="I357" i="8"/>
  <c r="F357" i="8"/>
  <c r="I356" i="8"/>
  <c r="F356" i="8"/>
  <c r="I355" i="8"/>
  <c r="F355" i="8"/>
  <c r="I354" i="8"/>
  <c r="F354" i="8"/>
  <c r="I353" i="8"/>
  <c r="F353" i="8"/>
  <c r="I352" i="8"/>
  <c r="F352" i="8"/>
  <c r="I351" i="8"/>
  <c r="F351" i="8"/>
  <c r="I350" i="8"/>
  <c r="F350" i="8"/>
  <c r="I349" i="8"/>
  <c r="F349" i="8"/>
  <c r="I348" i="8"/>
  <c r="F348" i="8"/>
  <c r="I347" i="8"/>
  <c r="F347" i="8"/>
  <c r="I346" i="8"/>
  <c r="F346" i="8"/>
  <c r="I345" i="8"/>
  <c r="F345" i="8"/>
  <c r="I344" i="8"/>
  <c r="F344" i="8"/>
  <c r="I343" i="8"/>
  <c r="F343" i="8"/>
  <c r="I342" i="8"/>
  <c r="F342" i="8"/>
  <c r="I341" i="8"/>
  <c r="F341" i="8"/>
  <c r="I340" i="8"/>
  <c r="F340" i="8"/>
  <c r="I339" i="8"/>
  <c r="F339" i="8"/>
  <c r="I338" i="8"/>
  <c r="F338" i="8"/>
  <c r="I337" i="8"/>
  <c r="F337" i="8"/>
  <c r="I336" i="8"/>
  <c r="F336" i="8"/>
  <c r="I335" i="8"/>
  <c r="F335" i="8"/>
  <c r="I334" i="8"/>
  <c r="F334" i="8"/>
  <c r="I333" i="8"/>
  <c r="F333" i="8"/>
  <c r="I332" i="8"/>
  <c r="F332" i="8"/>
  <c r="I331" i="8"/>
  <c r="F331" i="8"/>
  <c r="I330" i="8"/>
  <c r="F330" i="8"/>
  <c r="I329" i="8"/>
  <c r="F329" i="8"/>
  <c r="I328" i="8"/>
  <c r="F328" i="8"/>
  <c r="I327" i="8"/>
  <c r="F327" i="8"/>
  <c r="I326" i="8"/>
  <c r="F326" i="8"/>
  <c r="I325" i="8"/>
  <c r="F325" i="8"/>
  <c r="I324" i="8"/>
  <c r="F324" i="8"/>
  <c r="I323" i="8"/>
  <c r="F323" i="8"/>
  <c r="I322" i="8"/>
  <c r="F322" i="8"/>
  <c r="I321" i="8"/>
  <c r="F321" i="8"/>
  <c r="I320" i="8"/>
  <c r="F320" i="8"/>
  <c r="I319" i="8"/>
  <c r="F319" i="8"/>
  <c r="I318" i="8"/>
  <c r="F318" i="8"/>
  <c r="I317" i="8"/>
  <c r="F317" i="8"/>
  <c r="I316" i="8"/>
  <c r="F316" i="8"/>
  <c r="I315" i="8"/>
  <c r="F315" i="8"/>
  <c r="I314" i="8"/>
  <c r="F314" i="8"/>
  <c r="I313" i="8"/>
  <c r="F313" i="8"/>
  <c r="I312" i="8"/>
  <c r="F312" i="8"/>
  <c r="I311" i="8"/>
  <c r="F311" i="8"/>
  <c r="I310" i="8"/>
  <c r="F310" i="8"/>
  <c r="I309" i="8"/>
  <c r="F309" i="8"/>
  <c r="I308" i="8"/>
  <c r="F308" i="8"/>
  <c r="I307" i="8"/>
  <c r="F307" i="8"/>
  <c r="I306" i="8"/>
  <c r="F306" i="8"/>
  <c r="I305" i="8"/>
  <c r="F305" i="8"/>
  <c r="I304" i="8"/>
  <c r="F304" i="8"/>
  <c r="I303" i="8"/>
  <c r="F303" i="8"/>
  <c r="I302" i="8"/>
  <c r="F302" i="8"/>
  <c r="I301" i="8"/>
  <c r="F301" i="8"/>
  <c r="I300" i="8"/>
  <c r="F300" i="8"/>
  <c r="I299" i="8"/>
  <c r="F299" i="8"/>
  <c r="I298" i="8"/>
  <c r="F298" i="8"/>
  <c r="I297" i="8"/>
  <c r="F297" i="8"/>
  <c r="I296" i="8"/>
  <c r="F296" i="8"/>
  <c r="I295" i="8"/>
  <c r="F295" i="8"/>
  <c r="I294" i="8"/>
  <c r="F294" i="8"/>
  <c r="I293" i="8"/>
  <c r="F293" i="8"/>
  <c r="I292" i="8"/>
  <c r="F292" i="8"/>
  <c r="I291" i="8"/>
  <c r="F291" i="8"/>
  <c r="I290" i="8"/>
  <c r="F290" i="8"/>
  <c r="I289" i="8"/>
  <c r="F289" i="8"/>
  <c r="I288" i="8"/>
  <c r="F288" i="8"/>
  <c r="I287" i="8"/>
  <c r="F287" i="8"/>
  <c r="I286" i="8"/>
  <c r="F286" i="8"/>
  <c r="I285" i="8"/>
  <c r="F285" i="8"/>
  <c r="I284" i="8"/>
  <c r="F284" i="8"/>
  <c r="I283" i="8"/>
  <c r="F283" i="8"/>
  <c r="I282" i="8"/>
  <c r="F282" i="8"/>
  <c r="I281" i="8"/>
  <c r="F281" i="8"/>
  <c r="I280" i="8"/>
  <c r="F280" i="8"/>
  <c r="I279" i="8"/>
  <c r="F279" i="8"/>
  <c r="I278" i="8"/>
  <c r="F278" i="8"/>
  <c r="I277" i="8"/>
  <c r="F277" i="8"/>
  <c r="I276" i="8"/>
  <c r="F276" i="8"/>
  <c r="I275" i="8"/>
  <c r="F275" i="8"/>
  <c r="I274" i="8"/>
  <c r="F274" i="8"/>
  <c r="I273" i="8"/>
  <c r="F273" i="8"/>
  <c r="I272" i="8"/>
  <c r="F272" i="8"/>
  <c r="I271" i="8"/>
  <c r="F271" i="8"/>
  <c r="I270" i="8"/>
  <c r="F270" i="8"/>
  <c r="I269" i="8"/>
  <c r="F269" i="8"/>
  <c r="I268" i="8"/>
  <c r="F268" i="8"/>
  <c r="I267" i="8"/>
  <c r="F267" i="8"/>
  <c r="I266" i="8"/>
  <c r="F266" i="8"/>
  <c r="I265" i="8"/>
  <c r="F265" i="8"/>
  <c r="I264" i="8"/>
  <c r="F264" i="8"/>
  <c r="I263" i="8"/>
  <c r="F263" i="8"/>
  <c r="I262" i="8"/>
  <c r="F262" i="8"/>
  <c r="I261" i="8"/>
  <c r="F261" i="8"/>
  <c r="I260" i="8"/>
  <c r="F260" i="8"/>
  <c r="I259" i="8"/>
  <c r="F259" i="8"/>
  <c r="I258" i="8"/>
  <c r="F258" i="8"/>
  <c r="I257" i="8"/>
  <c r="F257" i="8"/>
  <c r="I256" i="8"/>
  <c r="F256" i="8"/>
  <c r="I255" i="8"/>
  <c r="F255" i="8"/>
  <c r="I254" i="8"/>
  <c r="F254" i="8"/>
  <c r="I253" i="8"/>
  <c r="F253" i="8"/>
  <c r="I252" i="8"/>
  <c r="F252" i="8"/>
  <c r="I251" i="8"/>
  <c r="F251" i="8"/>
  <c r="I250" i="8"/>
  <c r="F250" i="8"/>
  <c r="I249" i="8"/>
  <c r="F249" i="8"/>
  <c r="I248" i="8"/>
  <c r="F248" i="8"/>
  <c r="I247" i="8"/>
  <c r="F247" i="8"/>
  <c r="I246" i="8"/>
  <c r="F246" i="8"/>
  <c r="I245" i="8"/>
  <c r="F245" i="8"/>
  <c r="I244" i="8"/>
  <c r="F244" i="8"/>
  <c r="I243" i="8"/>
  <c r="F243" i="8"/>
  <c r="I242" i="8"/>
  <c r="F242" i="8"/>
  <c r="I241" i="8"/>
  <c r="F241" i="8"/>
  <c r="I240" i="8"/>
  <c r="F240" i="8"/>
  <c r="I239" i="8"/>
  <c r="F239" i="8"/>
  <c r="I238" i="8"/>
  <c r="F238" i="8"/>
  <c r="I237" i="8"/>
  <c r="F237" i="8"/>
  <c r="I236" i="8"/>
  <c r="F236" i="8"/>
  <c r="I235" i="8"/>
  <c r="F235" i="8"/>
  <c r="I234" i="8"/>
  <c r="F234" i="8"/>
  <c r="I233" i="8"/>
  <c r="F233" i="8"/>
  <c r="I232" i="8"/>
  <c r="F232" i="8"/>
  <c r="I231" i="8"/>
  <c r="F231" i="8"/>
  <c r="I230" i="8"/>
  <c r="F230" i="8"/>
  <c r="I229" i="8"/>
  <c r="F229" i="8"/>
  <c r="I228" i="8"/>
  <c r="F228" i="8"/>
  <c r="I227" i="8"/>
  <c r="F227" i="8"/>
  <c r="I226" i="8"/>
  <c r="F226" i="8"/>
  <c r="I225" i="8"/>
  <c r="F225" i="8"/>
  <c r="I224" i="8"/>
  <c r="F224" i="8"/>
  <c r="I223" i="8"/>
  <c r="F223" i="8"/>
  <c r="I222" i="8"/>
  <c r="F222" i="8"/>
  <c r="I221" i="8"/>
  <c r="F221" i="8"/>
  <c r="I220" i="8"/>
  <c r="F220" i="8"/>
  <c r="I219" i="8"/>
  <c r="F219" i="8"/>
  <c r="I218" i="8"/>
  <c r="F218" i="8"/>
  <c r="I217" i="8"/>
  <c r="F217" i="8"/>
  <c r="I216" i="8"/>
  <c r="F216" i="8"/>
  <c r="I215" i="8"/>
  <c r="F215" i="8"/>
  <c r="I214" i="8"/>
  <c r="F214" i="8"/>
  <c r="I213" i="8"/>
  <c r="F213" i="8"/>
  <c r="I212" i="8"/>
  <c r="F212" i="8"/>
  <c r="I211" i="8"/>
  <c r="F211" i="8"/>
  <c r="I210" i="8"/>
  <c r="F210" i="8"/>
  <c r="I209" i="8"/>
  <c r="F209" i="8"/>
  <c r="I208" i="8"/>
  <c r="F208" i="8"/>
  <c r="I207" i="8"/>
  <c r="F207" i="8"/>
  <c r="I206" i="8"/>
  <c r="F206" i="8"/>
  <c r="I205" i="8"/>
  <c r="F205" i="8"/>
  <c r="I204" i="8"/>
  <c r="F204" i="8"/>
  <c r="I203" i="8"/>
  <c r="F203" i="8"/>
  <c r="I202" i="8"/>
  <c r="F202" i="8"/>
  <c r="I201" i="8"/>
  <c r="F201" i="8"/>
  <c r="I200" i="8"/>
  <c r="F200" i="8"/>
  <c r="I199" i="8"/>
  <c r="F199" i="8"/>
  <c r="I198" i="8"/>
  <c r="F198" i="8"/>
  <c r="I197" i="8"/>
  <c r="F197" i="8"/>
  <c r="I196" i="8"/>
  <c r="F196" i="8"/>
  <c r="I195" i="8"/>
  <c r="F195" i="8"/>
  <c r="I194" i="8"/>
  <c r="F194" i="8"/>
  <c r="I193" i="8"/>
  <c r="F193" i="8"/>
  <c r="I192" i="8"/>
  <c r="F192" i="8"/>
  <c r="I191" i="8"/>
  <c r="F191" i="8"/>
  <c r="I190" i="8"/>
  <c r="F190" i="8"/>
  <c r="I189" i="8"/>
  <c r="F189" i="8"/>
  <c r="I188" i="8"/>
  <c r="F188" i="8"/>
  <c r="I187" i="8"/>
  <c r="F187" i="8"/>
  <c r="I186" i="8"/>
  <c r="F186" i="8"/>
  <c r="I185" i="8"/>
  <c r="F185" i="8"/>
  <c r="I184" i="8"/>
  <c r="F184" i="8"/>
  <c r="I183" i="8"/>
  <c r="F183" i="8"/>
  <c r="I182" i="8"/>
  <c r="F182" i="8"/>
  <c r="I181" i="8"/>
  <c r="F181" i="8"/>
  <c r="I180" i="8"/>
  <c r="F180" i="8"/>
  <c r="I179" i="8"/>
  <c r="F179" i="8"/>
  <c r="I178" i="8"/>
  <c r="F178" i="8"/>
  <c r="I177" i="8"/>
  <c r="F177" i="8"/>
  <c r="I176" i="8"/>
  <c r="F176" i="8"/>
  <c r="I175" i="8"/>
  <c r="F175" i="8"/>
  <c r="I174" i="8"/>
  <c r="F174" i="8"/>
  <c r="I173" i="8"/>
  <c r="F173" i="8"/>
  <c r="I172" i="8"/>
  <c r="F172" i="8"/>
  <c r="I171" i="8"/>
  <c r="F171" i="8"/>
  <c r="I170" i="8"/>
  <c r="F170" i="8"/>
  <c r="I169" i="8"/>
  <c r="F169" i="8"/>
  <c r="I168" i="8"/>
  <c r="F168" i="8"/>
  <c r="I167" i="8"/>
  <c r="F167" i="8"/>
  <c r="I166" i="8"/>
  <c r="F166" i="8"/>
  <c r="I165" i="8"/>
  <c r="F165" i="8"/>
  <c r="I164" i="8"/>
  <c r="F164" i="8"/>
  <c r="I163" i="8"/>
  <c r="F163" i="8"/>
  <c r="I162" i="8"/>
  <c r="F162" i="8"/>
  <c r="I161" i="8"/>
  <c r="F161" i="8"/>
  <c r="I160" i="8"/>
  <c r="F160" i="8"/>
  <c r="I159" i="8"/>
  <c r="F159" i="8"/>
  <c r="I158" i="8"/>
  <c r="F158" i="8"/>
  <c r="I157" i="8"/>
  <c r="F157" i="8"/>
  <c r="I156" i="8"/>
  <c r="F156" i="8"/>
  <c r="I155" i="8"/>
  <c r="F155" i="8"/>
  <c r="I154" i="8"/>
  <c r="F154" i="8"/>
  <c r="I153" i="8"/>
  <c r="F153" i="8"/>
  <c r="I152" i="8"/>
  <c r="F152" i="8"/>
  <c r="I151" i="8"/>
  <c r="F151" i="8"/>
  <c r="I150" i="8"/>
  <c r="F150" i="8"/>
  <c r="I149" i="8"/>
  <c r="F149" i="8"/>
  <c r="I148" i="8"/>
  <c r="F148" i="8"/>
  <c r="I147" i="8"/>
  <c r="F147" i="8"/>
  <c r="I146" i="8"/>
  <c r="F146" i="8"/>
  <c r="I145" i="8"/>
  <c r="F145" i="8"/>
  <c r="I144" i="8"/>
  <c r="F144" i="8"/>
  <c r="I143" i="8"/>
  <c r="F143" i="8"/>
  <c r="I142" i="8"/>
  <c r="F142" i="8"/>
  <c r="I141" i="8"/>
  <c r="F141" i="8"/>
  <c r="I140" i="8"/>
  <c r="F140" i="8"/>
  <c r="I139" i="8"/>
  <c r="F139" i="8"/>
  <c r="I138" i="8"/>
  <c r="F138" i="8"/>
  <c r="I137" i="8"/>
  <c r="F137" i="8"/>
  <c r="I136" i="8"/>
  <c r="F136" i="8"/>
  <c r="I135" i="8"/>
  <c r="F135" i="8"/>
  <c r="I134" i="8"/>
  <c r="F134" i="8"/>
  <c r="I133" i="8"/>
  <c r="F133" i="8"/>
  <c r="I132" i="8"/>
  <c r="F132" i="8"/>
  <c r="I131" i="8"/>
  <c r="F131" i="8"/>
  <c r="I130" i="8"/>
  <c r="F130" i="8"/>
  <c r="I129" i="8"/>
  <c r="F129" i="8"/>
  <c r="I128" i="8"/>
  <c r="F128" i="8"/>
  <c r="I127" i="8"/>
  <c r="F127" i="8"/>
  <c r="I126" i="8"/>
  <c r="F126" i="8"/>
  <c r="I125" i="8"/>
  <c r="F125" i="8"/>
  <c r="I124" i="8"/>
  <c r="F124" i="8"/>
  <c r="I123" i="8"/>
  <c r="F123" i="8"/>
  <c r="I122" i="8"/>
  <c r="F122" i="8"/>
  <c r="I121" i="8"/>
  <c r="F121" i="8"/>
  <c r="I120" i="8"/>
  <c r="F120" i="8"/>
  <c r="I119" i="8"/>
  <c r="F119" i="8"/>
  <c r="I118" i="8"/>
  <c r="F118" i="8"/>
  <c r="I117" i="8"/>
  <c r="F117" i="8"/>
  <c r="I116" i="8"/>
  <c r="F116" i="8"/>
  <c r="I115" i="8"/>
  <c r="F115" i="8"/>
  <c r="I114" i="8"/>
  <c r="F114" i="8"/>
  <c r="I113" i="8"/>
  <c r="F113" i="8"/>
  <c r="I112" i="8"/>
  <c r="F112" i="8"/>
  <c r="I111" i="8"/>
  <c r="F111" i="8"/>
  <c r="I110" i="8"/>
  <c r="F110" i="8"/>
  <c r="I109" i="8"/>
  <c r="F109" i="8"/>
  <c r="I108" i="8"/>
  <c r="F108" i="8"/>
  <c r="I107" i="8"/>
  <c r="F107" i="8"/>
  <c r="I106" i="8"/>
  <c r="F106" i="8"/>
  <c r="I105" i="8"/>
  <c r="F105" i="8"/>
  <c r="I104" i="8"/>
  <c r="F104" i="8"/>
  <c r="I103" i="8"/>
  <c r="F103" i="8"/>
  <c r="I102" i="8"/>
  <c r="F102" i="8"/>
  <c r="I101" i="8"/>
  <c r="F101" i="8"/>
  <c r="I100" i="8"/>
  <c r="F100" i="8"/>
  <c r="I99" i="8"/>
  <c r="F99" i="8"/>
  <c r="I98" i="8"/>
  <c r="F98" i="8"/>
  <c r="I97" i="8"/>
  <c r="F97" i="8"/>
  <c r="I96" i="8"/>
  <c r="F96" i="8"/>
  <c r="I95" i="8"/>
  <c r="F95" i="8"/>
  <c r="I94" i="8"/>
  <c r="F94" i="8"/>
  <c r="I93" i="8"/>
  <c r="F93" i="8"/>
  <c r="I92" i="8"/>
  <c r="F92" i="8"/>
  <c r="I91" i="8"/>
  <c r="F91" i="8"/>
  <c r="I90" i="8"/>
  <c r="F90" i="8"/>
  <c r="I89" i="8"/>
  <c r="F89" i="8"/>
  <c r="I88" i="8"/>
  <c r="F88" i="8"/>
  <c r="I87" i="8"/>
  <c r="F87" i="8"/>
  <c r="I86" i="8"/>
  <c r="F86" i="8"/>
  <c r="I85" i="8"/>
  <c r="F85" i="8"/>
  <c r="I84" i="8"/>
  <c r="F84" i="8"/>
  <c r="I83" i="8"/>
  <c r="F83" i="8"/>
  <c r="I82" i="8"/>
  <c r="F82" i="8"/>
  <c r="I81" i="8"/>
  <c r="F81" i="8"/>
  <c r="I80" i="8"/>
  <c r="F80" i="8"/>
  <c r="I79" i="8"/>
  <c r="F79" i="8"/>
  <c r="I78" i="8"/>
  <c r="F78" i="8"/>
  <c r="I77" i="8"/>
  <c r="F77" i="8"/>
  <c r="I76" i="8"/>
  <c r="F76" i="8"/>
  <c r="I75" i="8"/>
  <c r="F75" i="8"/>
  <c r="I74" i="8"/>
  <c r="F74" i="8"/>
  <c r="I73" i="8"/>
  <c r="F73" i="8"/>
  <c r="I72" i="8"/>
  <c r="F72" i="8"/>
  <c r="I71" i="8"/>
  <c r="F71" i="8"/>
  <c r="I70" i="8"/>
  <c r="F70" i="8"/>
  <c r="I69" i="8"/>
  <c r="F69" i="8"/>
  <c r="I68" i="8"/>
  <c r="F68" i="8"/>
  <c r="I67" i="8"/>
  <c r="F67" i="8"/>
  <c r="I66" i="8"/>
  <c r="F66" i="8"/>
  <c r="I65" i="8"/>
  <c r="F65" i="8"/>
  <c r="I64" i="8"/>
  <c r="F64" i="8"/>
  <c r="I63" i="8"/>
  <c r="F63" i="8"/>
  <c r="I62" i="8"/>
  <c r="F62" i="8"/>
  <c r="I61" i="8"/>
  <c r="F61" i="8"/>
  <c r="I60" i="8"/>
  <c r="F60" i="8"/>
  <c r="I59" i="8"/>
  <c r="F59" i="8"/>
  <c r="I58" i="8"/>
  <c r="F58" i="8"/>
  <c r="I57" i="8"/>
  <c r="F57" i="8"/>
  <c r="I56" i="8"/>
  <c r="F56" i="8"/>
  <c r="I55" i="8"/>
  <c r="F55" i="8"/>
  <c r="I54" i="8"/>
  <c r="F54" i="8"/>
  <c r="I53" i="8"/>
  <c r="F53" i="8"/>
  <c r="I52" i="8"/>
  <c r="F52" i="8"/>
  <c r="I51" i="8"/>
  <c r="F51" i="8"/>
  <c r="I50" i="8"/>
  <c r="F50" i="8"/>
  <c r="I49" i="8"/>
  <c r="F49" i="8"/>
  <c r="I48" i="8"/>
  <c r="F48" i="8"/>
  <c r="I47" i="8"/>
  <c r="F47" i="8"/>
  <c r="I46" i="8"/>
  <c r="F46" i="8"/>
  <c r="I45" i="8"/>
  <c r="F45" i="8"/>
  <c r="I44" i="8"/>
  <c r="F44" i="8"/>
  <c r="I43" i="8"/>
  <c r="F43" i="8"/>
  <c r="I42" i="8"/>
  <c r="F42" i="8"/>
  <c r="I41" i="8"/>
  <c r="F41" i="8"/>
  <c r="I40" i="8"/>
  <c r="F40" i="8"/>
  <c r="I39" i="8"/>
  <c r="F39" i="8"/>
  <c r="I38" i="8"/>
  <c r="F38" i="8"/>
  <c r="I37" i="8"/>
  <c r="F37" i="8"/>
  <c r="I36" i="8"/>
  <c r="F36" i="8"/>
  <c r="I35" i="8"/>
  <c r="F35" i="8"/>
  <c r="I34" i="8"/>
  <c r="F34" i="8"/>
  <c r="I33" i="8"/>
  <c r="F33" i="8"/>
  <c r="I32" i="8"/>
  <c r="F32" i="8"/>
  <c r="I31" i="8"/>
  <c r="F31" i="8"/>
  <c r="I30" i="8"/>
  <c r="F30" i="8"/>
  <c r="I29" i="8"/>
  <c r="F29" i="8"/>
  <c r="I28" i="8"/>
  <c r="F28" i="8"/>
  <c r="I27" i="8"/>
  <c r="F27" i="8"/>
  <c r="I26" i="8"/>
  <c r="F26" i="8"/>
  <c r="I25" i="8"/>
  <c r="F25" i="8"/>
  <c r="I24" i="8"/>
  <c r="F24" i="8"/>
  <c r="I23" i="8"/>
  <c r="F23" i="8"/>
  <c r="I22" i="8"/>
  <c r="F22" i="8"/>
  <c r="I21" i="8"/>
  <c r="F21" i="8"/>
  <c r="I20" i="8"/>
  <c r="F20" i="8"/>
  <c r="I19" i="8"/>
  <c r="F19" i="8"/>
  <c r="I18" i="8"/>
  <c r="F18" i="8"/>
  <c r="I17" i="8"/>
  <c r="F17" i="8"/>
  <c r="I16" i="8"/>
  <c r="F16" i="8"/>
  <c r="I15" i="8"/>
  <c r="F15" i="8"/>
  <c r="I14" i="8"/>
  <c r="F14" i="8"/>
  <c r="I13" i="8"/>
  <c r="F13" i="8"/>
  <c r="I12" i="8"/>
  <c r="F12" i="8"/>
  <c r="I11" i="8"/>
  <c r="F11" i="8"/>
  <c r="I10" i="8"/>
  <c r="F10" i="8"/>
  <c r="I9" i="8"/>
  <c r="F9" i="8"/>
  <c r="I8" i="8"/>
  <c r="F8" i="8"/>
  <c r="I7" i="8"/>
  <c r="F7" i="8"/>
  <c r="I6" i="8"/>
  <c r="F6" i="8"/>
  <c r="I5" i="8"/>
  <c r="F5" i="8"/>
  <c r="I4" i="8"/>
  <c r="F4" i="8"/>
  <c r="L58" i="33"/>
  <c r="G57" i="33"/>
  <c r="G56" i="33"/>
  <c r="G55" i="33"/>
  <c r="G54" i="33"/>
  <c r="G53" i="33"/>
  <c r="G52" i="33"/>
  <c r="G51" i="33"/>
  <c r="G50" i="33"/>
  <c r="J49" i="33"/>
  <c r="G49" i="33"/>
  <c r="J48" i="33"/>
  <c r="G48" i="33"/>
  <c r="J47" i="33"/>
  <c r="G47" i="33"/>
  <c r="J46" i="33"/>
  <c r="G46" i="33"/>
  <c r="J45" i="33"/>
  <c r="G45" i="33"/>
  <c r="J44" i="33"/>
  <c r="G44" i="33"/>
  <c r="J43" i="33"/>
  <c r="G43" i="33"/>
  <c r="J42" i="33"/>
  <c r="G42" i="33"/>
  <c r="J41" i="33"/>
  <c r="G41" i="33"/>
  <c r="J40" i="33"/>
  <c r="G40" i="33"/>
  <c r="J39" i="33"/>
  <c r="G39" i="33"/>
  <c r="J38" i="33"/>
  <c r="G38" i="33"/>
  <c r="J37" i="33"/>
  <c r="G37" i="33"/>
  <c r="J36" i="33"/>
  <c r="G36" i="33"/>
  <c r="J35" i="33"/>
  <c r="G35" i="33"/>
  <c r="J34" i="33"/>
  <c r="G34" i="33"/>
  <c r="J33" i="33"/>
  <c r="G33" i="33"/>
  <c r="J32" i="33"/>
  <c r="G32" i="33"/>
  <c r="J31" i="33"/>
  <c r="G31" i="33"/>
  <c r="J30" i="33"/>
  <c r="G30" i="33"/>
  <c r="J29" i="33"/>
  <c r="G29" i="33"/>
  <c r="J28" i="33"/>
  <c r="G28" i="33"/>
  <c r="J27" i="33"/>
  <c r="G27" i="33"/>
  <c r="J26" i="33"/>
  <c r="G26" i="33"/>
  <c r="J25" i="33"/>
  <c r="G25" i="33"/>
  <c r="J24" i="33"/>
  <c r="G24" i="33"/>
  <c r="J23" i="33"/>
  <c r="G23" i="33"/>
  <c r="J22" i="33"/>
  <c r="G22" i="33"/>
  <c r="J21" i="33"/>
  <c r="G21" i="33"/>
  <c r="J20" i="33"/>
  <c r="G20" i="33"/>
  <c r="J19" i="33"/>
  <c r="G19" i="33"/>
  <c r="J18" i="33"/>
  <c r="G18" i="33"/>
  <c r="J17" i="33"/>
  <c r="G17" i="33"/>
  <c r="J16" i="33"/>
  <c r="G16" i="33"/>
  <c r="J15" i="33"/>
  <c r="G15" i="33"/>
  <c r="J14" i="33"/>
  <c r="G14" i="33"/>
  <c r="J13" i="33"/>
  <c r="G13" i="33"/>
  <c r="J12" i="33"/>
  <c r="G12" i="33"/>
  <c r="J11" i="33"/>
  <c r="G11" i="33"/>
  <c r="J10" i="33"/>
  <c r="G10" i="33"/>
  <c r="J9" i="33"/>
  <c r="G9" i="33"/>
  <c r="J8" i="33"/>
  <c r="G8" i="33"/>
  <c r="J7" i="33"/>
  <c r="G7" i="33"/>
  <c r="J6" i="33"/>
  <c r="G6" i="33"/>
  <c r="J5" i="33"/>
  <c r="G5" i="33"/>
  <c r="N488" i="6"/>
  <c r="N487" i="6"/>
  <c r="N486" i="6"/>
  <c r="N485" i="6"/>
  <c r="N484" i="6"/>
  <c r="N483" i="6"/>
  <c r="N482" i="6"/>
  <c r="N481" i="6"/>
  <c r="N480" i="6"/>
  <c r="N479" i="6"/>
  <c r="N478" i="6"/>
  <c r="N477" i="6"/>
  <c r="N476" i="6"/>
  <c r="N475" i="6"/>
  <c r="N474" i="6"/>
  <c r="N473" i="6"/>
  <c r="N472" i="6"/>
  <c r="N471" i="6"/>
  <c r="N470" i="6"/>
  <c r="N469" i="6"/>
  <c r="N468" i="6"/>
  <c r="N467" i="6"/>
  <c r="N466" i="6"/>
  <c r="N465" i="6"/>
  <c r="N464" i="6"/>
  <c r="N463" i="6"/>
  <c r="N462" i="6"/>
  <c r="N461" i="6"/>
  <c r="N460" i="6"/>
  <c r="N459" i="6"/>
  <c r="N458" i="6"/>
  <c r="N457" i="6"/>
  <c r="N456" i="6"/>
  <c r="N455" i="6"/>
  <c r="N454" i="6"/>
  <c r="N453" i="6"/>
  <c r="N452" i="6"/>
  <c r="N451" i="6"/>
  <c r="N450" i="6"/>
  <c r="N449" i="6"/>
  <c r="N448" i="6"/>
  <c r="N447" i="6"/>
  <c r="N446" i="6"/>
  <c r="N445" i="6"/>
  <c r="N444" i="6"/>
  <c r="N443" i="6"/>
  <c r="N442" i="6"/>
  <c r="N441" i="6"/>
  <c r="N440" i="6"/>
  <c r="N439" i="6"/>
  <c r="N438" i="6"/>
  <c r="N437" i="6"/>
  <c r="N436" i="6"/>
  <c r="N435" i="6"/>
  <c r="N434" i="6"/>
  <c r="N433" i="6"/>
  <c r="N432" i="6"/>
  <c r="N431" i="6"/>
  <c r="N430" i="6"/>
  <c r="N429" i="6"/>
  <c r="N428" i="6"/>
  <c r="N427" i="6"/>
  <c r="N426" i="6"/>
  <c r="N425" i="6"/>
  <c r="N424" i="6"/>
  <c r="N423" i="6"/>
  <c r="N422" i="6"/>
  <c r="N421" i="6"/>
  <c r="N420" i="6"/>
  <c r="N419" i="6"/>
  <c r="N418" i="6"/>
  <c r="N417" i="6"/>
  <c r="N416" i="6"/>
  <c r="N415" i="6"/>
  <c r="N414" i="6"/>
  <c r="N413" i="6"/>
  <c r="N412" i="6"/>
  <c r="N411" i="6"/>
  <c r="N410" i="6"/>
  <c r="N409" i="6"/>
  <c r="N408" i="6"/>
  <c r="N407" i="6"/>
  <c r="N406" i="6"/>
  <c r="N405" i="6"/>
  <c r="N404" i="6"/>
  <c r="N403" i="6"/>
  <c r="N402" i="6"/>
  <c r="N401" i="6"/>
  <c r="N400" i="6"/>
  <c r="N399" i="6"/>
  <c r="N398" i="6"/>
  <c r="N397" i="6"/>
  <c r="N396" i="6"/>
  <c r="N395" i="6"/>
  <c r="N394" i="6"/>
  <c r="N393" i="6"/>
  <c r="N392" i="6"/>
  <c r="N391" i="6"/>
  <c r="N390" i="6"/>
  <c r="N389" i="6"/>
  <c r="N388" i="6"/>
  <c r="N387" i="6"/>
  <c r="N386" i="6"/>
  <c r="N385" i="6"/>
  <c r="N384" i="6"/>
  <c r="N383" i="6"/>
  <c r="N382" i="6"/>
  <c r="N381" i="6"/>
  <c r="N380" i="6"/>
  <c r="N379" i="6"/>
  <c r="N378" i="6"/>
  <c r="N377" i="6"/>
  <c r="N376" i="6"/>
  <c r="N375" i="6"/>
  <c r="N374" i="6"/>
  <c r="N373" i="6"/>
  <c r="N372" i="6"/>
  <c r="N371" i="6"/>
  <c r="N370" i="6"/>
  <c r="N369" i="6"/>
  <c r="N368" i="6"/>
  <c r="N367" i="6"/>
  <c r="N366" i="6"/>
  <c r="N365" i="6"/>
  <c r="N364" i="6"/>
  <c r="N363" i="6"/>
  <c r="N362" i="6"/>
  <c r="N361" i="6"/>
  <c r="N360" i="6"/>
  <c r="N359" i="6"/>
  <c r="N358" i="6"/>
  <c r="N357" i="6"/>
  <c r="N356" i="6"/>
  <c r="N355" i="6"/>
  <c r="N354" i="6"/>
  <c r="N353" i="6"/>
  <c r="N352" i="6"/>
  <c r="N351" i="6"/>
  <c r="N350" i="6"/>
  <c r="N349" i="6"/>
  <c r="N348" i="6"/>
  <c r="N347" i="6"/>
  <c r="N346" i="6"/>
  <c r="N345" i="6"/>
  <c r="N344" i="6"/>
  <c r="N343" i="6"/>
  <c r="N342" i="6"/>
  <c r="N341" i="6"/>
  <c r="N340" i="6"/>
  <c r="N339" i="6"/>
  <c r="N338" i="6"/>
  <c r="N337" i="6"/>
  <c r="N336" i="6"/>
  <c r="N335" i="6"/>
  <c r="N334" i="6"/>
  <c r="N333" i="6"/>
  <c r="N332" i="6"/>
  <c r="N331" i="6"/>
  <c r="N330" i="6"/>
  <c r="N329" i="6"/>
  <c r="N328" i="6"/>
  <c r="N327" i="6"/>
  <c r="N326" i="6"/>
  <c r="N325" i="6"/>
  <c r="N324" i="6"/>
  <c r="N323" i="6"/>
  <c r="N322" i="6"/>
  <c r="N321" i="6"/>
  <c r="N320" i="6"/>
  <c r="N319" i="6"/>
  <c r="N318" i="6"/>
  <c r="N317" i="6"/>
  <c r="N316" i="6"/>
  <c r="N315" i="6"/>
  <c r="N314" i="6"/>
  <c r="N313" i="6"/>
  <c r="N312" i="6"/>
  <c r="N311" i="6"/>
  <c r="N310" i="6"/>
  <c r="N309" i="6"/>
  <c r="N308" i="6"/>
  <c r="N307" i="6"/>
  <c r="N306" i="6"/>
  <c r="N305" i="6"/>
  <c r="N304" i="6"/>
  <c r="N303" i="6"/>
  <c r="N302" i="6"/>
  <c r="N301" i="6"/>
  <c r="N300" i="6"/>
  <c r="N299" i="6"/>
  <c r="N298" i="6"/>
  <c r="N297" i="6"/>
  <c r="N296" i="6"/>
  <c r="N295" i="6"/>
  <c r="N294" i="6"/>
  <c r="N293" i="6"/>
  <c r="N292" i="6"/>
  <c r="N291" i="6"/>
  <c r="N290" i="6"/>
  <c r="N289" i="6"/>
  <c r="N288" i="6"/>
  <c r="N287" i="6"/>
  <c r="N286" i="6"/>
  <c r="N285" i="6"/>
  <c r="N284" i="6"/>
  <c r="N283" i="6"/>
  <c r="N282" i="6"/>
  <c r="N281" i="6"/>
  <c r="N280" i="6"/>
  <c r="N279" i="6"/>
  <c r="N278" i="6"/>
  <c r="N277" i="6"/>
  <c r="N276" i="6"/>
  <c r="N275" i="6"/>
  <c r="N274" i="6"/>
  <c r="N273" i="6"/>
  <c r="N272" i="6"/>
  <c r="N271" i="6"/>
  <c r="N270" i="6"/>
  <c r="N269" i="6"/>
  <c r="N268" i="6"/>
  <c r="N267" i="6"/>
  <c r="N266" i="6"/>
  <c r="N265" i="6"/>
  <c r="N264" i="6"/>
  <c r="N263" i="6"/>
  <c r="N262" i="6"/>
  <c r="N261" i="6"/>
  <c r="N260" i="6"/>
  <c r="N259" i="6"/>
  <c r="N258" i="6"/>
  <c r="N257" i="6"/>
  <c r="N256" i="6"/>
  <c r="N255" i="6"/>
  <c r="N254" i="6"/>
  <c r="N253" i="6"/>
  <c r="N252" i="6"/>
  <c r="N251" i="6"/>
  <c r="N250" i="6"/>
  <c r="N249" i="6"/>
  <c r="N248" i="6"/>
  <c r="N247" i="6"/>
  <c r="N246" i="6"/>
  <c r="N245" i="6"/>
  <c r="N244" i="6"/>
  <c r="N243" i="6"/>
  <c r="N242" i="6"/>
  <c r="N241" i="6"/>
  <c r="N240" i="6"/>
  <c r="N239" i="6"/>
  <c r="N238" i="6"/>
  <c r="N237" i="6"/>
  <c r="N236" i="6"/>
  <c r="N235" i="6"/>
  <c r="N234" i="6"/>
  <c r="N233" i="6"/>
  <c r="N232" i="6"/>
  <c r="N231" i="6"/>
  <c r="N230" i="6"/>
  <c r="N229" i="6"/>
  <c r="N228" i="6"/>
  <c r="N227" i="6"/>
  <c r="N226" i="6"/>
  <c r="N225" i="6"/>
  <c r="N224" i="6"/>
  <c r="N223" i="6"/>
  <c r="N222" i="6"/>
  <c r="N221" i="6"/>
  <c r="N220" i="6"/>
  <c r="N219" i="6"/>
  <c r="N218" i="6"/>
  <c r="N217" i="6"/>
  <c r="N216" i="6"/>
  <c r="N215" i="6"/>
  <c r="N214" i="6"/>
  <c r="N213" i="6"/>
  <c r="N212" i="6"/>
  <c r="N211" i="6"/>
  <c r="N210" i="6"/>
  <c r="N209" i="6"/>
  <c r="N208" i="6"/>
  <c r="N207" i="6"/>
  <c r="N206" i="6"/>
  <c r="N205" i="6"/>
  <c r="N204" i="6"/>
  <c r="N203" i="6"/>
  <c r="N202" i="6"/>
  <c r="N201" i="6"/>
  <c r="N200" i="6"/>
  <c r="N199" i="6"/>
  <c r="N198" i="6"/>
  <c r="N197" i="6"/>
  <c r="N196" i="6"/>
  <c r="N195" i="6"/>
  <c r="N194" i="6"/>
  <c r="N193" i="6"/>
  <c r="N192" i="6"/>
  <c r="N191" i="6"/>
  <c r="N190" i="6"/>
  <c r="N189" i="6"/>
  <c r="N188" i="6"/>
  <c r="N187" i="6"/>
  <c r="N186" i="6"/>
  <c r="N185" i="6"/>
  <c r="N184" i="6"/>
  <c r="N183" i="6"/>
  <c r="N182" i="6"/>
  <c r="N181" i="6"/>
  <c r="N180" i="6"/>
  <c r="N179" i="6"/>
  <c r="N178" i="6"/>
  <c r="N177" i="6"/>
  <c r="N176" i="6"/>
  <c r="N175" i="6"/>
  <c r="N174" i="6"/>
  <c r="N173" i="6"/>
  <c r="N172" i="6"/>
  <c r="N171" i="6"/>
  <c r="N170" i="6"/>
  <c r="N169" i="6"/>
  <c r="N168" i="6"/>
  <c r="N167" i="6"/>
  <c r="N166" i="6"/>
  <c r="N165" i="6"/>
  <c r="N164" i="6"/>
  <c r="N163" i="6"/>
  <c r="N162" i="6"/>
  <c r="N161" i="6"/>
  <c r="N160" i="6"/>
  <c r="N159" i="6"/>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I488" i="6"/>
  <c r="K488" i="6" s="1"/>
  <c r="L488" i="6" s="1"/>
  <c r="F488" i="6"/>
  <c r="I487" i="6"/>
  <c r="K487" i="6" s="1"/>
  <c r="L487" i="6" s="1"/>
  <c r="F487" i="6"/>
  <c r="I486" i="6"/>
  <c r="K486" i="6" s="1"/>
  <c r="L486" i="6" s="1"/>
  <c r="F486" i="6"/>
  <c r="I485" i="6"/>
  <c r="K485" i="6" s="1"/>
  <c r="L485" i="6" s="1"/>
  <c r="F485" i="6"/>
  <c r="I484" i="6"/>
  <c r="K484" i="6" s="1"/>
  <c r="L484" i="6" s="1"/>
  <c r="F484" i="6"/>
  <c r="I483" i="6"/>
  <c r="K483" i="6" s="1"/>
  <c r="L483" i="6" s="1"/>
  <c r="F483" i="6"/>
  <c r="I482" i="6"/>
  <c r="K482" i="6" s="1"/>
  <c r="L482" i="6" s="1"/>
  <c r="F482" i="6"/>
  <c r="I481" i="6"/>
  <c r="K481" i="6" s="1"/>
  <c r="L481" i="6" s="1"/>
  <c r="F481" i="6"/>
  <c r="I480" i="6"/>
  <c r="K480" i="6" s="1"/>
  <c r="L480" i="6" s="1"/>
  <c r="F480" i="6"/>
  <c r="I479" i="6"/>
  <c r="K479" i="6" s="1"/>
  <c r="L479" i="6" s="1"/>
  <c r="F479" i="6"/>
  <c r="I478" i="6"/>
  <c r="K478" i="6" s="1"/>
  <c r="L478" i="6" s="1"/>
  <c r="F478" i="6"/>
  <c r="I477" i="6"/>
  <c r="K477" i="6" s="1"/>
  <c r="L477" i="6" s="1"/>
  <c r="F477" i="6"/>
  <c r="I476" i="6"/>
  <c r="K476" i="6" s="1"/>
  <c r="L476" i="6" s="1"/>
  <c r="F476" i="6"/>
  <c r="I475" i="6"/>
  <c r="K475" i="6" s="1"/>
  <c r="L475" i="6" s="1"/>
  <c r="F475" i="6"/>
  <c r="I474" i="6"/>
  <c r="K474" i="6" s="1"/>
  <c r="L474" i="6" s="1"/>
  <c r="F474" i="6"/>
  <c r="I473" i="6"/>
  <c r="K473" i="6" s="1"/>
  <c r="L473" i="6" s="1"/>
  <c r="F473" i="6"/>
  <c r="I472" i="6"/>
  <c r="K472" i="6" s="1"/>
  <c r="L472" i="6" s="1"/>
  <c r="F472" i="6"/>
  <c r="I471" i="6"/>
  <c r="K471" i="6" s="1"/>
  <c r="L471" i="6" s="1"/>
  <c r="F471" i="6"/>
  <c r="I470" i="6"/>
  <c r="K470" i="6" s="1"/>
  <c r="L470" i="6" s="1"/>
  <c r="F470" i="6"/>
  <c r="I469" i="6"/>
  <c r="K469" i="6" s="1"/>
  <c r="L469" i="6" s="1"/>
  <c r="F469" i="6"/>
  <c r="I468" i="6"/>
  <c r="K468" i="6" s="1"/>
  <c r="L468" i="6" s="1"/>
  <c r="F468" i="6"/>
  <c r="I467" i="6"/>
  <c r="K467" i="6" s="1"/>
  <c r="L467" i="6" s="1"/>
  <c r="F467" i="6"/>
  <c r="I466" i="6"/>
  <c r="K466" i="6" s="1"/>
  <c r="L466" i="6" s="1"/>
  <c r="F466" i="6"/>
  <c r="I465" i="6"/>
  <c r="K465" i="6" s="1"/>
  <c r="L465" i="6" s="1"/>
  <c r="F465" i="6"/>
  <c r="I464" i="6"/>
  <c r="K464" i="6" s="1"/>
  <c r="L464" i="6" s="1"/>
  <c r="F464" i="6"/>
  <c r="I463" i="6"/>
  <c r="K463" i="6" s="1"/>
  <c r="L463" i="6" s="1"/>
  <c r="F463" i="6"/>
  <c r="I462" i="6"/>
  <c r="K462" i="6" s="1"/>
  <c r="L462" i="6" s="1"/>
  <c r="F462" i="6"/>
  <c r="I461" i="6"/>
  <c r="K461" i="6" s="1"/>
  <c r="L461" i="6" s="1"/>
  <c r="F461" i="6"/>
  <c r="I460" i="6"/>
  <c r="K460" i="6" s="1"/>
  <c r="L460" i="6" s="1"/>
  <c r="F460" i="6"/>
  <c r="I459" i="6"/>
  <c r="K459" i="6" s="1"/>
  <c r="L459" i="6" s="1"/>
  <c r="F459" i="6"/>
  <c r="I458" i="6"/>
  <c r="K458" i="6" s="1"/>
  <c r="L458" i="6" s="1"/>
  <c r="F458" i="6"/>
  <c r="I457" i="6"/>
  <c r="K457" i="6" s="1"/>
  <c r="L457" i="6" s="1"/>
  <c r="F457" i="6"/>
  <c r="I456" i="6"/>
  <c r="K456" i="6" s="1"/>
  <c r="L456" i="6" s="1"/>
  <c r="F456" i="6"/>
  <c r="I455" i="6"/>
  <c r="K455" i="6" s="1"/>
  <c r="L455" i="6" s="1"/>
  <c r="F455" i="6"/>
  <c r="I454" i="6"/>
  <c r="K454" i="6" s="1"/>
  <c r="L454" i="6" s="1"/>
  <c r="F454" i="6"/>
  <c r="I453" i="6"/>
  <c r="K453" i="6" s="1"/>
  <c r="L453" i="6" s="1"/>
  <c r="F453" i="6"/>
  <c r="I452" i="6"/>
  <c r="K452" i="6" s="1"/>
  <c r="L452" i="6" s="1"/>
  <c r="F452" i="6"/>
  <c r="I451" i="6"/>
  <c r="K451" i="6" s="1"/>
  <c r="L451" i="6" s="1"/>
  <c r="F451" i="6"/>
  <c r="I450" i="6"/>
  <c r="K450" i="6" s="1"/>
  <c r="L450" i="6" s="1"/>
  <c r="F450" i="6"/>
  <c r="I449" i="6"/>
  <c r="K449" i="6" s="1"/>
  <c r="L449" i="6" s="1"/>
  <c r="F449" i="6"/>
  <c r="I448" i="6"/>
  <c r="K448" i="6" s="1"/>
  <c r="L448" i="6" s="1"/>
  <c r="F448" i="6"/>
  <c r="I447" i="6"/>
  <c r="K447" i="6" s="1"/>
  <c r="L447" i="6" s="1"/>
  <c r="F447" i="6"/>
  <c r="I446" i="6"/>
  <c r="K446" i="6" s="1"/>
  <c r="L446" i="6" s="1"/>
  <c r="F446" i="6"/>
  <c r="I445" i="6"/>
  <c r="K445" i="6" s="1"/>
  <c r="L445" i="6" s="1"/>
  <c r="F445" i="6"/>
  <c r="I444" i="6"/>
  <c r="K444" i="6" s="1"/>
  <c r="L444" i="6" s="1"/>
  <c r="F444" i="6"/>
  <c r="I443" i="6"/>
  <c r="K443" i="6" s="1"/>
  <c r="L443" i="6" s="1"/>
  <c r="F443" i="6"/>
  <c r="I442" i="6"/>
  <c r="K442" i="6" s="1"/>
  <c r="L442" i="6" s="1"/>
  <c r="F442" i="6"/>
  <c r="I441" i="6"/>
  <c r="K441" i="6" s="1"/>
  <c r="L441" i="6" s="1"/>
  <c r="F441" i="6"/>
  <c r="I440" i="6"/>
  <c r="K440" i="6" s="1"/>
  <c r="L440" i="6" s="1"/>
  <c r="F440" i="6"/>
  <c r="I439" i="6"/>
  <c r="K439" i="6" s="1"/>
  <c r="L439" i="6" s="1"/>
  <c r="F439" i="6"/>
  <c r="I438" i="6"/>
  <c r="K438" i="6" s="1"/>
  <c r="L438" i="6" s="1"/>
  <c r="F438" i="6"/>
  <c r="I437" i="6"/>
  <c r="K437" i="6" s="1"/>
  <c r="L437" i="6" s="1"/>
  <c r="F437" i="6"/>
  <c r="I436" i="6"/>
  <c r="K436" i="6" s="1"/>
  <c r="L436" i="6" s="1"/>
  <c r="F436" i="6"/>
  <c r="I435" i="6"/>
  <c r="K435" i="6" s="1"/>
  <c r="L435" i="6" s="1"/>
  <c r="F435" i="6"/>
  <c r="I434" i="6"/>
  <c r="K434" i="6" s="1"/>
  <c r="L434" i="6" s="1"/>
  <c r="F434" i="6"/>
  <c r="I433" i="6"/>
  <c r="K433" i="6" s="1"/>
  <c r="L433" i="6" s="1"/>
  <c r="F433" i="6"/>
  <c r="I432" i="6"/>
  <c r="K432" i="6" s="1"/>
  <c r="L432" i="6" s="1"/>
  <c r="F432" i="6"/>
  <c r="I431" i="6"/>
  <c r="K431" i="6" s="1"/>
  <c r="L431" i="6" s="1"/>
  <c r="F431" i="6"/>
  <c r="I430" i="6"/>
  <c r="K430" i="6" s="1"/>
  <c r="L430" i="6" s="1"/>
  <c r="F430" i="6"/>
  <c r="I429" i="6"/>
  <c r="K429" i="6" s="1"/>
  <c r="L429" i="6" s="1"/>
  <c r="F429" i="6"/>
  <c r="I428" i="6"/>
  <c r="K428" i="6" s="1"/>
  <c r="L428" i="6" s="1"/>
  <c r="F428" i="6"/>
  <c r="I427" i="6"/>
  <c r="K427" i="6" s="1"/>
  <c r="L427" i="6" s="1"/>
  <c r="F427" i="6"/>
  <c r="I426" i="6"/>
  <c r="K426" i="6" s="1"/>
  <c r="L426" i="6" s="1"/>
  <c r="F426" i="6"/>
  <c r="I425" i="6"/>
  <c r="K425" i="6" s="1"/>
  <c r="L425" i="6" s="1"/>
  <c r="F425" i="6"/>
  <c r="I424" i="6"/>
  <c r="K424" i="6" s="1"/>
  <c r="L424" i="6" s="1"/>
  <c r="F424" i="6"/>
  <c r="I423" i="6"/>
  <c r="K423" i="6" s="1"/>
  <c r="L423" i="6" s="1"/>
  <c r="F423" i="6"/>
  <c r="I422" i="6"/>
  <c r="K422" i="6" s="1"/>
  <c r="L422" i="6" s="1"/>
  <c r="F422" i="6"/>
  <c r="I421" i="6"/>
  <c r="K421" i="6" s="1"/>
  <c r="L421" i="6" s="1"/>
  <c r="F421" i="6"/>
  <c r="I420" i="6"/>
  <c r="K420" i="6" s="1"/>
  <c r="L420" i="6" s="1"/>
  <c r="F420" i="6"/>
  <c r="I419" i="6"/>
  <c r="K419" i="6" s="1"/>
  <c r="L419" i="6" s="1"/>
  <c r="F419" i="6"/>
  <c r="I418" i="6"/>
  <c r="K418" i="6" s="1"/>
  <c r="L418" i="6" s="1"/>
  <c r="F418" i="6"/>
  <c r="I417" i="6"/>
  <c r="K417" i="6" s="1"/>
  <c r="L417" i="6" s="1"/>
  <c r="F417" i="6"/>
  <c r="I416" i="6"/>
  <c r="K416" i="6" s="1"/>
  <c r="L416" i="6" s="1"/>
  <c r="F416" i="6"/>
  <c r="I415" i="6"/>
  <c r="K415" i="6" s="1"/>
  <c r="L415" i="6" s="1"/>
  <c r="F415" i="6"/>
  <c r="I414" i="6"/>
  <c r="K414" i="6" s="1"/>
  <c r="L414" i="6" s="1"/>
  <c r="F414" i="6"/>
  <c r="I413" i="6"/>
  <c r="K413" i="6" s="1"/>
  <c r="L413" i="6" s="1"/>
  <c r="F413" i="6"/>
  <c r="I412" i="6"/>
  <c r="K412" i="6" s="1"/>
  <c r="L412" i="6" s="1"/>
  <c r="F412" i="6"/>
  <c r="I411" i="6"/>
  <c r="K411" i="6" s="1"/>
  <c r="L411" i="6" s="1"/>
  <c r="F411" i="6"/>
  <c r="I410" i="6"/>
  <c r="K410" i="6" s="1"/>
  <c r="L410" i="6" s="1"/>
  <c r="F410" i="6"/>
  <c r="I409" i="6"/>
  <c r="K409" i="6" s="1"/>
  <c r="L409" i="6" s="1"/>
  <c r="F409" i="6"/>
  <c r="I408" i="6"/>
  <c r="K408" i="6" s="1"/>
  <c r="L408" i="6" s="1"/>
  <c r="F408" i="6"/>
  <c r="I407" i="6"/>
  <c r="K407" i="6" s="1"/>
  <c r="L407" i="6" s="1"/>
  <c r="F407" i="6"/>
  <c r="I406" i="6"/>
  <c r="K406" i="6" s="1"/>
  <c r="L406" i="6" s="1"/>
  <c r="F406" i="6"/>
  <c r="I405" i="6"/>
  <c r="K405" i="6" s="1"/>
  <c r="L405" i="6" s="1"/>
  <c r="F405" i="6"/>
  <c r="I404" i="6"/>
  <c r="K404" i="6" s="1"/>
  <c r="L404" i="6" s="1"/>
  <c r="F404" i="6"/>
  <c r="I403" i="6"/>
  <c r="K403" i="6" s="1"/>
  <c r="L403" i="6" s="1"/>
  <c r="F403" i="6"/>
  <c r="I402" i="6"/>
  <c r="K402" i="6" s="1"/>
  <c r="L402" i="6" s="1"/>
  <c r="F402" i="6"/>
  <c r="I401" i="6"/>
  <c r="K401" i="6" s="1"/>
  <c r="L401" i="6" s="1"/>
  <c r="F401" i="6"/>
  <c r="I400" i="6"/>
  <c r="K400" i="6" s="1"/>
  <c r="L400" i="6" s="1"/>
  <c r="F400" i="6"/>
  <c r="I399" i="6"/>
  <c r="K399" i="6" s="1"/>
  <c r="L399" i="6" s="1"/>
  <c r="F399" i="6"/>
  <c r="I398" i="6"/>
  <c r="K398" i="6" s="1"/>
  <c r="L398" i="6" s="1"/>
  <c r="F398" i="6"/>
  <c r="I397" i="6"/>
  <c r="K397" i="6" s="1"/>
  <c r="L397" i="6" s="1"/>
  <c r="F397" i="6"/>
  <c r="I396" i="6"/>
  <c r="K396" i="6" s="1"/>
  <c r="L396" i="6" s="1"/>
  <c r="F396" i="6"/>
  <c r="I395" i="6"/>
  <c r="K395" i="6" s="1"/>
  <c r="L395" i="6" s="1"/>
  <c r="F395" i="6"/>
  <c r="I394" i="6"/>
  <c r="K394" i="6" s="1"/>
  <c r="L394" i="6" s="1"/>
  <c r="F394" i="6"/>
  <c r="I393" i="6"/>
  <c r="K393" i="6" s="1"/>
  <c r="L393" i="6" s="1"/>
  <c r="F393" i="6"/>
  <c r="I392" i="6"/>
  <c r="K392" i="6" s="1"/>
  <c r="L392" i="6" s="1"/>
  <c r="F392" i="6"/>
  <c r="I391" i="6"/>
  <c r="K391" i="6" s="1"/>
  <c r="L391" i="6" s="1"/>
  <c r="F391" i="6"/>
  <c r="I390" i="6"/>
  <c r="K390" i="6" s="1"/>
  <c r="L390" i="6" s="1"/>
  <c r="F390" i="6"/>
  <c r="I389" i="6"/>
  <c r="K389" i="6" s="1"/>
  <c r="L389" i="6" s="1"/>
  <c r="F389" i="6"/>
  <c r="I388" i="6"/>
  <c r="K388" i="6" s="1"/>
  <c r="L388" i="6" s="1"/>
  <c r="F388" i="6"/>
  <c r="I387" i="6"/>
  <c r="K387" i="6" s="1"/>
  <c r="L387" i="6" s="1"/>
  <c r="F387" i="6"/>
  <c r="I386" i="6"/>
  <c r="K386" i="6" s="1"/>
  <c r="L386" i="6" s="1"/>
  <c r="F386" i="6"/>
  <c r="I385" i="6"/>
  <c r="K385" i="6" s="1"/>
  <c r="L385" i="6" s="1"/>
  <c r="F385" i="6"/>
  <c r="I384" i="6"/>
  <c r="K384" i="6" s="1"/>
  <c r="L384" i="6" s="1"/>
  <c r="F384" i="6"/>
  <c r="I383" i="6"/>
  <c r="K383" i="6" s="1"/>
  <c r="L383" i="6" s="1"/>
  <c r="F383" i="6"/>
  <c r="I382" i="6"/>
  <c r="K382" i="6" s="1"/>
  <c r="L382" i="6" s="1"/>
  <c r="F382" i="6"/>
  <c r="I381" i="6"/>
  <c r="K381" i="6" s="1"/>
  <c r="L381" i="6" s="1"/>
  <c r="F381" i="6"/>
  <c r="I380" i="6"/>
  <c r="K380" i="6" s="1"/>
  <c r="L380" i="6" s="1"/>
  <c r="F380" i="6"/>
  <c r="I379" i="6"/>
  <c r="K379" i="6" s="1"/>
  <c r="L379" i="6" s="1"/>
  <c r="F379" i="6"/>
  <c r="I378" i="6"/>
  <c r="K378" i="6" s="1"/>
  <c r="L378" i="6" s="1"/>
  <c r="F378" i="6"/>
  <c r="I377" i="6"/>
  <c r="K377" i="6" s="1"/>
  <c r="L377" i="6" s="1"/>
  <c r="F377" i="6"/>
  <c r="I376" i="6"/>
  <c r="K376" i="6" s="1"/>
  <c r="L376" i="6" s="1"/>
  <c r="F376" i="6"/>
  <c r="I375" i="6"/>
  <c r="K375" i="6" s="1"/>
  <c r="L375" i="6" s="1"/>
  <c r="F375" i="6"/>
  <c r="I374" i="6"/>
  <c r="K374" i="6" s="1"/>
  <c r="L374" i="6" s="1"/>
  <c r="F374" i="6"/>
  <c r="I373" i="6"/>
  <c r="K373" i="6" s="1"/>
  <c r="L373" i="6" s="1"/>
  <c r="F373" i="6"/>
  <c r="I372" i="6"/>
  <c r="K372" i="6" s="1"/>
  <c r="L372" i="6" s="1"/>
  <c r="F372" i="6"/>
  <c r="I371" i="6"/>
  <c r="K371" i="6" s="1"/>
  <c r="L371" i="6" s="1"/>
  <c r="F371" i="6"/>
  <c r="I370" i="6"/>
  <c r="K370" i="6" s="1"/>
  <c r="L370" i="6" s="1"/>
  <c r="F370" i="6"/>
  <c r="I369" i="6"/>
  <c r="K369" i="6" s="1"/>
  <c r="L369" i="6" s="1"/>
  <c r="F369" i="6"/>
  <c r="I368" i="6"/>
  <c r="K368" i="6" s="1"/>
  <c r="L368" i="6" s="1"/>
  <c r="F368" i="6"/>
  <c r="I367" i="6"/>
  <c r="K367" i="6" s="1"/>
  <c r="L367" i="6" s="1"/>
  <c r="F367" i="6"/>
  <c r="I366" i="6"/>
  <c r="K366" i="6" s="1"/>
  <c r="L366" i="6" s="1"/>
  <c r="F366" i="6"/>
  <c r="I365" i="6"/>
  <c r="K365" i="6" s="1"/>
  <c r="L365" i="6" s="1"/>
  <c r="F365" i="6"/>
  <c r="I364" i="6"/>
  <c r="K364" i="6" s="1"/>
  <c r="L364" i="6" s="1"/>
  <c r="F364" i="6"/>
  <c r="I363" i="6"/>
  <c r="K363" i="6" s="1"/>
  <c r="L363" i="6" s="1"/>
  <c r="F363" i="6"/>
  <c r="I362" i="6"/>
  <c r="K362" i="6" s="1"/>
  <c r="L362" i="6" s="1"/>
  <c r="F362" i="6"/>
  <c r="I361" i="6"/>
  <c r="K361" i="6" s="1"/>
  <c r="L361" i="6" s="1"/>
  <c r="F361" i="6"/>
  <c r="I360" i="6"/>
  <c r="K360" i="6" s="1"/>
  <c r="L360" i="6" s="1"/>
  <c r="F360" i="6"/>
  <c r="I359" i="6"/>
  <c r="K359" i="6" s="1"/>
  <c r="L359" i="6" s="1"/>
  <c r="F359" i="6"/>
  <c r="I358" i="6"/>
  <c r="K358" i="6" s="1"/>
  <c r="L358" i="6" s="1"/>
  <c r="F358" i="6"/>
  <c r="I357" i="6"/>
  <c r="K357" i="6" s="1"/>
  <c r="L357" i="6" s="1"/>
  <c r="F357" i="6"/>
  <c r="I356" i="6"/>
  <c r="K356" i="6" s="1"/>
  <c r="L356" i="6" s="1"/>
  <c r="F356" i="6"/>
  <c r="I355" i="6"/>
  <c r="K355" i="6" s="1"/>
  <c r="L355" i="6" s="1"/>
  <c r="F355" i="6"/>
  <c r="I354" i="6"/>
  <c r="K354" i="6" s="1"/>
  <c r="L354" i="6" s="1"/>
  <c r="F354" i="6"/>
  <c r="I353" i="6"/>
  <c r="K353" i="6" s="1"/>
  <c r="L353" i="6" s="1"/>
  <c r="F353" i="6"/>
  <c r="I352" i="6"/>
  <c r="K352" i="6" s="1"/>
  <c r="L352" i="6" s="1"/>
  <c r="F352" i="6"/>
  <c r="I351" i="6"/>
  <c r="K351" i="6" s="1"/>
  <c r="L351" i="6" s="1"/>
  <c r="F351" i="6"/>
  <c r="I350" i="6"/>
  <c r="K350" i="6" s="1"/>
  <c r="L350" i="6" s="1"/>
  <c r="F350" i="6"/>
  <c r="I349" i="6"/>
  <c r="K349" i="6" s="1"/>
  <c r="L349" i="6" s="1"/>
  <c r="F349" i="6"/>
  <c r="I348" i="6"/>
  <c r="K348" i="6" s="1"/>
  <c r="L348" i="6" s="1"/>
  <c r="F348" i="6"/>
  <c r="I347" i="6"/>
  <c r="K347" i="6" s="1"/>
  <c r="L347" i="6" s="1"/>
  <c r="F347" i="6"/>
  <c r="I346" i="6"/>
  <c r="K346" i="6" s="1"/>
  <c r="L346" i="6" s="1"/>
  <c r="F346" i="6"/>
  <c r="I345" i="6"/>
  <c r="K345" i="6" s="1"/>
  <c r="L345" i="6" s="1"/>
  <c r="F345" i="6"/>
  <c r="I344" i="6"/>
  <c r="K344" i="6" s="1"/>
  <c r="L344" i="6" s="1"/>
  <c r="F344" i="6"/>
  <c r="I343" i="6"/>
  <c r="K343" i="6" s="1"/>
  <c r="L343" i="6" s="1"/>
  <c r="F343" i="6"/>
  <c r="I342" i="6"/>
  <c r="K342" i="6" s="1"/>
  <c r="L342" i="6" s="1"/>
  <c r="F342" i="6"/>
  <c r="I341" i="6"/>
  <c r="K341" i="6" s="1"/>
  <c r="L341" i="6" s="1"/>
  <c r="F341" i="6"/>
  <c r="I340" i="6"/>
  <c r="K340" i="6" s="1"/>
  <c r="L340" i="6" s="1"/>
  <c r="F340" i="6"/>
  <c r="I339" i="6"/>
  <c r="K339" i="6" s="1"/>
  <c r="L339" i="6" s="1"/>
  <c r="F339" i="6"/>
  <c r="I338" i="6"/>
  <c r="K338" i="6" s="1"/>
  <c r="L338" i="6" s="1"/>
  <c r="F338" i="6"/>
  <c r="I337" i="6"/>
  <c r="K337" i="6" s="1"/>
  <c r="L337" i="6" s="1"/>
  <c r="F337" i="6"/>
  <c r="I336" i="6"/>
  <c r="K336" i="6" s="1"/>
  <c r="L336" i="6" s="1"/>
  <c r="F336" i="6"/>
  <c r="I335" i="6"/>
  <c r="K335" i="6" s="1"/>
  <c r="L335" i="6" s="1"/>
  <c r="F335" i="6"/>
  <c r="I334" i="6"/>
  <c r="K334" i="6" s="1"/>
  <c r="L334" i="6" s="1"/>
  <c r="F334" i="6"/>
  <c r="I333" i="6"/>
  <c r="K333" i="6" s="1"/>
  <c r="L333" i="6" s="1"/>
  <c r="F333" i="6"/>
  <c r="I332" i="6"/>
  <c r="K332" i="6" s="1"/>
  <c r="L332" i="6" s="1"/>
  <c r="F332" i="6"/>
  <c r="I331" i="6"/>
  <c r="K331" i="6" s="1"/>
  <c r="L331" i="6" s="1"/>
  <c r="F331" i="6"/>
  <c r="I330" i="6"/>
  <c r="K330" i="6" s="1"/>
  <c r="L330" i="6" s="1"/>
  <c r="F330" i="6"/>
  <c r="I329" i="6"/>
  <c r="K329" i="6" s="1"/>
  <c r="L329" i="6" s="1"/>
  <c r="F329" i="6"/>
  <c r="I328" i="6"/>
  <c r="K328" i="6" s="1"/>
  <c r="L328" i="6" s="1"/>
  <c r="F328" i="6"/>
  <c r="I327" i="6"/>
  <c r="K327" i="6" s="1"/>
  <c r="L327" i="6" s="1"/>
  <c r="F327" i="6"/>
  <c r="I326" i="6"/>
  <c r="K326" i="6" s="1"/>
  <c r="L326" i="6" s="1"/>
  <c r="F326" i="6"/>
  <c r="I325" i="6"/>
  <c r="K325" i="6" s="1"/>
  <c r="L325" i="6" s="1"/>
  <c r="F325" i="6"/>
  <c r="I324" i="6"/>
  <c r="K324" i="6" s="1"/>
  <c r="L324" i="6" s="1"/>
  <c r="F324" i="6"/>
  <c r="I323" i="6"/>
  <c r="K323" i="6" s="1"/>
  <c r="L323" i="6" s="1"/>
  <c r="F323" i="6"/>
  <c r="I322" i="6"/>
  <c r="K322" i="6" s="1"/>
  <c r="L322" i="6" s="1"/>
  <c r="F322" i="6"/>
  <c r="I321" i="6"/>
  <c r="K321" i="6" s="1"/>
  <c r="L321" i="6" s="1"/>
  <c r="F321" i="6"/>
  <c r="I320" i="6"/>
  <c r="K320" i="6" s="1"/>
  <c r="L320" i="6" s="1"/>
  <c r="F320" i="6"/>
  <c r="I319" i="6"/>
  <c r="K319" i="6" s="1"/>
  <c r="L319" i="6" s="1"/>
  <c r="F319" i="6"/>
  <c r="I318" i="6"/>
  <c r="K318" i="6" s="1"/>
  <c r="L318" i="6" s="1"/>
  <c r="F318" i="6"/>
  <c r="I317" i="6"/>
  <c r="K317" i="6" s="1"/>
  <c r="L317" i="6" s="1"/>
  <c r="F317" i="6"/>
  <c r="I316" i="6"/>
  <c r="K316" i="6" s="1"/>
  <c r="L316" i="6" s="1"/>
  <c r="F316" i="6"/>
  <c r="I315" i="6"/>
  <c r="K315" i="6" s="1"/>
  <c r="L315" i="6" s="1"/>
  <c r="F315" i="6"/>
  <c r="I314" i="6"/>
  <c r="K314" i="6" s="1"/>
  <c r="L314" i="6" s="1"/>
  <c r="F314" i="6"/>
  <c r="I313" i="6"/>
  <c r="K313" i="6" s="1"/>
  <c r="L313" i="6" s="1"/>
  <c r="F313" i="6"/>
  <c r="I312" i="6"/>
  <c r="K312" i="6" s="1"/>
  <c r="L312" i="6" s="1"/>
  <c r="F312" i="6"/>
  <c r="I311" i="6"/>
  <c r="K311" i="6" s="1"/>
  <c r="L311" i="6" s="1"/>
  <c r="F311" i="6"/>
  <c r="I310" i="6"/>
  <c r="K310" i="6" s="1"/>
  <c r="L310" i="6" s="1"/>
  <c r="F310" i="6"/>
  <c r="I309" i="6"/>
  <c r="K309" i="6" s="1"/>
  <c r="L309" i="6" s="1"/>
  <c r="F309" i="6"/>
  <c r="I308" i="6"/>
  <c r="K308" i="6" s="1"/>
  <c r="L308" i="6" s="1"/>
  <c r="F308" i="6"/>
  <c r="I307" i="6"/>
  <c r="K307" i="6" s="1"/>
  <c r="L307" i="6" s="1"/>
  <c r="F307" i="6"/>
  <c r="I306" i="6"/>
  <c r="K306" i="6" s="1"/>
  <c r="L306" i="6" s="1"/>
  <c r="F306" i="6"/>
  <c r="I305" i="6"/>
  <c r="K305" i="6" s="1"/>
  <c r="L305" i="6" s="1"/>
  <c r="F305" i="6"/>
  <c r="I304" i="6"/>
  <c r="K304" i="6" s="1"/>
  <c r="L304" i="6" s="1"/>
  <c r="F304" i="6"/>
  <c r="I303" i="6"/>
  <c r="K303" i="6" s="1"/>
  <c r="L303" i="6" s="1"/>
  <c r="F303" i="6"/>
  <c r="I302" i="6"/>
  <c r="K302" i="6" s="1"/>
  <c r="L302" i="6" s="1"/>
  <c r="F302" i="6"/>
  <c r="I301" i="6"/>
  <c r="K301" i="6" s="1"/>
  <c r="L301" i="6" s="1"/>
  <c r="F301" i="6"/>
  <c r="I300" i="6"/>
  <c r="K300" i="6" s="1"/>
  <c r="L300" i="6" s="1"/>
  <c r="F300" i="6"/>
  <c r="I299" i="6"/>
  <c r="K299" i="6" s="1"/>
  <c r="L299" i="6" s="1"/>
  <c r="F299" i="6"/>
  <c r="I298" i="6"/>
  <c r="K298" i="6" s="1"/>
  <c r="L298" i="6" s="1"/>
  <c r="F298" i="6"/>
  <c r="I297" i="6"/>
  <c r="K297" i="6" s="1"/>
  <c r="L297" i="6" s="1"/>
  <c r="F297" i="6"/>
  <c r="I296" i="6"/>
  <c r="K296" i="6" s="1"/>
  <c r="L296" i="6" s="1"/>
  <c r="F296" i="6"/>
  <c r="I295" i="6"/>
  <c r="K295" i="6" s="1"/>
  <c r="L295" i="6" s="1"/>
  <c r="F295" i="6"/>
  <c r="I294" i="6"/>
  <c r="K294" i="6" s="1"/>
  <c r="L294" i="6" s="1"/>
  <c r="F294" i="6"/>
  <c r="I293" i="6"/>
  <c r="K293" i="6" s="1"/>
  <c r="L293" i="6" s="1"/>
  <c r="F293" i="6"/>
  <c r="I292" i="6"/>
  <c r="K292" i="6" s="1"/>
  <c r="L292" i="6" s="1"/>
  <c r="F292" i="6"/>
  <c r="I291" i="6"/>
  <c r="K291" i="6" s="1"/>
  <c r="L291" i="6" s="1"/>
  <c r="F291" i="6"/>
  <c r="I290" i="6"/>
  <c r="K290" i="6" s="1"/>
  <c r="L290" i="6" s="1"/>
  <c r="F290" i="6"/>
  <c r="I289" i="6"/>
  <c r="K289" i="6" s="1"/>
  <c r="L289" i="6" s="1"/>
  <c r="F289" i="6"/>
  <c r="I288" i="6"/>
  <c r="K288" i="6" s="1"/>
  <c r="L288" i="6" s="1"/>
  <c r="F288" i="6"/>
  <c r="I287" i="6"/>
  <c r="K287" i="6" s="1"/>
  <c r="L287" i="6" s="1"/>
  <c r="F287" i="6"/>
  <c r="I286" i="6"/>
  <c r="K286" i="6" s="1"/>
  <c r="L286" i="6" s="1"/>
  <c r="F286" i="6"/>
  <c r="I285" i="6"/>
  <c r="K285" i="6" s="1"/>
  <c r="L285" i="6" s="1"/>
  <c r="F285" i="6"/>
  <c r="I284" i="6"/>
  <c r="K284" i="6" s="1"/>
  <c r="L284" i="6" s="1"/>
  <c r="F284" i="6"/>
  <c r="I283" i="6"/>
  <c r="K283" i="6" s="1"/>
  <c r="L283" i="6" s="1"/>
  <c r="F283" i="6"/>
  <c r="I282" i="6"/>
  <c r="K282" i="6" s="1"/>
  <c r="L282" i="6" s="1"/>
  <c r="F282" i="6"/>
  <c r="I281" i="6"/>
  <c r="K281" i="6" s="1"/>
  <c r="L281" i="6" s="1"/>
  <c r="F281" i="6"/>
  <c r="I280" i="6"/>
  <c r="K280" i="6" s="1"/>
  <c r="L280" i="6" s="1"/>
  <c r="F280" i="6"/>
  <c r="I279" i="6"/>
  <c r="K279" i="6" s="1"/>
  <c r="L279" i="6" s="1"/>
  <c r="F279" i="6"/>
  <c r="I278" i="6"/>
  <c r="K278" i="6" s="1"/>
  <c r="L278" i="6" s="1"/>
  <c r="F278" i="6"/>
  <c r="I277" i="6"/>
  <c r="K277" i="6" s="1"/>
  <c r="L277" i="6" s="1"/>
  <c r="F277" i="6"/>
  <c r="I276" i="6"/>
  <c r="K276" i="6" s="1"/>
  <c r="L276" i="6" s="1"/>
  <c r="F276" i="6"/>
  <c r="I275" i="6"/>
  <c r="K275" i="6" s="1"/>
  <c r="L275" i="6" s="1"/>
  <c r="F275" i="6"/>
  <c r="I274" i="6"/>
  <c r="K274" i="6" s="1"/>
  <c r="L274" i="6" s="1"/>
  <c r="F274" i="6"/>
  <c r="I273" i="6"/>
  <c r="K273" i="6" s="1"/>
  <c r="L273" i="6" s="1"/>
  <c r="F273" i="6"/>
  <c r="I272" i="6"/>
  <c r="K272" i="6" s="1"/>
  <c r="L272" i="6" s="1"/>
  <c r="F272" i="6"/>
  <c r="I271" i="6"/>
  <c r="K271" i="6" s="1"/>
  <c r="L271" i="6" s="1"/>
  <c r="F271" i="6"/>
  <c r="I270" i="6"/>
  <c r="K270" i="6" s="1"/>
  <c r="L270" i="6" s="1"/>
  <c r="F270" i="6"/>
  <c r="I269" i="6"/>
  <c r="K269" i="6" s="1"/>
  <c r="L269" i="6" s="1"/>
  <c r="F269" i="6"/>
  <c r="I268" i="6"/>
  <c r="K268" i="6" s="1"/>
  <c r="L268" i="6" s="1"/>
  <c r="F268" i="6"/>
  <c r="I267" i="6"/>
  <c r="K267" i="6" s="1"/>
  <c r="L267" i="6" s="1"/>
  <c r="F267" i="6"/>
  <c r="I266" i="6"/>
  <c r="K266" i="6" s="1"/>
  <c r="L266" i="6" s="1"/>
  <c r="F266" i="6"/>
  <c r="I265" i="6"/>
  <c r="K265" i="6" s="1"/>
  <c r="L265" i="6" s="1"/>
  <c r="F265" i="6"/>
  <c r="I264" i="6"/>
  <c r="K264" i="6" s="1"/>
  <c r="L264" i="6" s="1"/>
  <c r="F264" i="6"/>
  <c r="I263" i="6"/>
  <c r="K263" i="6" s="1"/>
  <c r="L263" i="6" s="1"/>
  <c r="F263" i="6"/>
  <c r="I262" i="6"/>
  <c r="K262" i="6" s="1"/>
  <c r="L262" i="6" s="1"/>
  <c r="F262" i="6"/>
  <c r="I261" i="6"/>
  <c r="K261" i="6" s="1"/>
  <c r="L261" i="6" s="1"/>
  <c r="F261" i="6"/>
  <c r="I260" i="6"/>
  <c r="K260" i="6" s="1"/>
  <c r="L260" i="6" s="1"/>
  <c r="F260" i="6"/>
  <c r="I259" i="6"/>
  <c r="K259" i="6" s="1"/>
  <c r="L259" i="6" s="1"/>
  <c r="F259" i="6"/>
  <c r="I258" i="6"/>
  <c r="K258" i="6" s="1"/>
  <c r="L258" i="6" s="1"/>
  <c r="F258" i="6"/>
  <c r="I257" i="6"/>
  <c r="K257" i="6" s="1"/>
  <c r="L257" i="6" s="1"/>
  <c r="F257" i="6"/>
  <c r="I256" i="6"/>
  <c r="K256" i="6" s="1"/>
  <c r="L256" i="6" s="1"/>
  <c r="F256" i="6"/>
  <c r="I255" i="6"/>
  <c r="K255" i="6" s="1"/>
  <c r="L255" i="6" s="1"/>
  <c r="F255" i="6"/>
  <c r="I254" i="6"/>
  <c r="K254" i="6" s="1"/>
  <c r="L254" i="6" s="1"/>
  <c r="F254" i="6"/>
  <c r="I253" i="6"/>
  <c r="K253" i="6" s="1"/>
  <c r="L253" i="6" s="1"/>
  <c r="F253" i="6"/>
  <c r="I252" i="6"/>
  <c r="K252" i="6" s="1"/>
  <c r="L252" i="6" s="1"/>
  <c r="F252" i="6"/>
  <c r="I251" i="6"/>
  <c r="K251" i="6" s="1"/>
  <c r="L251" i="6" s="1"/>
  <c r="F251" i="6"/>
  <c r="I250" i="6"/>
  <c r="K250" i="6" s="1"/>
  <c r="L250" i="6" s="1"/>
  <c r="F250" i="6"/>
  <c r="I249" i="6"/>
  <c r="K249" i="6" s="1"/>
  <c r="L249" i="6" s="1"/>
  <c r="F249" i="6"/>
  <c r="I248" i="6"/>
  <c r="K248" i="6" s="1"/>
  <c r="L248" i="6" s="1"/>
  <c r="F248" i="6"/>
  <c r="I247" i="6"/>
  <c r="K247" i="6" s="1"/>
  <c r="L247" i="6" s="1"/>
  <c r="F247" i="6"/>
  <c r="I246" i="6"/>
  <c r="K246" i="6" s="1"/>
  <c r="L246" i="6" s="1"/>
  <c r="F246" i="6"/>
  <c r="I245" i="6"/>
  <c r="K245" i="6" s="1"/>
  <c r="L245" i="6" s="1"/>
  <c r="F245" i="6"/>
  <c r="I244" i="6"/>
  <c r="K244" i="6" s="1"/>
  <c r="L244" i="6" s="1"/>
  <c r="F244" i="6"/>
  <c r="I243" i="6"/>
  <c r="K243" i="6" s="1"/>
  <c r="L243" i="6" s="1"/>
  <c r="F243" i="6"/>
  <c r="I242" i="6"/>
  <c r="K242" i="6" s="1"/>
  <c r="L242" i="6" s="1"/>
  <c r="F242" i="6"/>
  <c r="I241" i="6"/>
  <c r="K241" i="6" s="1"/>
  <c r="L241" i="6" s="1"/>
  <c r="F241" i="6"/>
  <c r="I240" i="6"/>
  <c r="K240" i="6" s="1"/>
  <c r="L240" i="6" s="1"/>
  <c r="F240" i="6"/>
  <c r="I239" i="6"/>
  <c r="K239" i="6" s="1"/>
  <c r="L239" i="6" s="1"/>
  <c r="F239" i="6"/>
  <c r="I238" i="6"/>
  <c r="K238" i="6" s="1"/>
  <c r="L238" i="6" s="1"/>
  <c r="F238" i="6"/>
  <c r="I237" i="6"/>
  <c r="K237" i="6" s="1"/>
  <c r="L237" i="6" s="1"/>
  <c r="F237" i="6"/>
  <c r="I236" i="6"/>
  <c r="K236" i="6" s="1"/>
  <c r="L236" i="6" s="1"/>
  <c r="F236" i="6"/>
  <c r="I235" i="6"/>
  <c r="K235" i="6" s="1"/>
  <c r="L235" i="6" s="1"/>
  <c r="F235" i="6"/>
  <c r="I234" i="6"/>
  <c r="K234" i="6" s="1"/>
  <c r="L234" i="6" s="1"/>
  <c r="F234" i="6"/>
  <c r="I233" i="6"/>
  <c r="K233" i="6" s="1"/>
  <c r="L233" i="6" s="1"/>
  <c r="F233" i="6"/>
  <c r="I232" i="6"/>
  <c r="K232" i="6" s="1"/>
  <c r="L232" i="6" s="1"/>
  <c r="F232" i="6"/>
  <c r="I231" i="6"/>
  <c r="K231" i="6" s="1"/>
  <c r="L231" i="6" s="1"/>
  <c r="F231" i="6"/>
  <c r="I230" i="6"/>
  <c r="K230" i="6" s="1"/>
  <c r="L230" i="6" s="1"/>
  <c r="F230" i="6"/>
  <c r="I229" i="6"/>
  <c r="K229" i="6" s="1"/>
  <c r="L229" i="6" s="1"/>
  <c r="F229" i="6"/>
  <c r="I228" i="6"/>
  <c r="K228" i="6" s="1"/>
  <c r="L228" i="6" s="1"/>
  <c r="F228" i="6"/>
  <c r="I227" i="6"/>
  <c r="K227" i="6" s="1"/>
  <c r="L227" i="6" s="1"/>
  <c r="F227" i="6"/>
  <c r="I226" i="6"/>
  <c r="K226" i="6" s="1"/>
  <c r="L226" i="6" s="1"/>
  <c r="F226" i="6"/>
  <c r="I225" i="6"/>
  <c r="K225" i="6" s="1"/>
  <c r="L225" i="6" s="1"/>
  <c r="F225" i="6"/>
  <c r="I224" i="6"/>
  <c r="K224" i="6" s="1"/>
  <c r="L224" i="6" s="1"/>
  <c r="F224" i="6"/>
  <c r="I223" i="6"/>
  <c r="K223" i="6" s="1"/>
  <c r="L223" i="6" s="1"/>
  <c r="F223" i="6"/>
  <c r="I222" i="6"/>
  <c r="K222" i="6" s="1"/>
  <c r="L222" i="6" s="1"/>
  <c r="F222" i="6"/>
  <c r="I221" i="6"/>
  <c r="K221" i="6" s="1"/>
  <c r="L221" i="6" s="1"/>
  <c r="F221" i="6"/>
  <c r="I220" i="6"/>
  <c r="K220" i="6" s="1"/>
  <c r="L220" i="6" s="1"/>
  <c r="F220" i="6"/>
  <c r="I219" i="6"/>
  <c r="K219" i="6" s="1"/>
  <c r="L219" i="6" s="1"/>
  <c r="F219" i="6"/>
  <c r="I218" i="6"/>
  <c r="K218" i="6" s="1"/>
  <c r="L218" i="6" s="1"/>
  <c r="F218" i="6"/>
  <c r="I217" i="6"/>
  <c r="K217" i="6" s="1"/>
  <c r="L217" i="6" s="1"/>
  <c r="F217" i="6"/>
  <c r="I216" i="6"/>
  <c r="K216" i="6" s="1"/>
  <c r="L216" i="6" s="1"/>
  <c r="F216" i="6"/>
  <c r="I215" i="6"/>
  <c r="K215" i="6" s="1"/>
  <c r="L215" i="6" s="1"/>
  <c r="F215" i="6"/>
  <c r="I214" i="6"/>
  <c r="K214" i="6" s="1"/>
  <c r="L214" i="6" s="1"/>
  <c r="F214" i="6"/>
  <c r="I213" i="6"/>
  <c r="K213" i="6" s="1"/>
  <c r="L213" i="6" s="1"/>
  <c r="F213" i="6"/>
  <c r="I212" i="6"/>
  <c r="K212" i="6" s="1"/>
  <c r="L212" i="6" s="1"/>
  <c r="F212" i="6"/>
  <c r="I211" i="6"/>
  <c r="K211" i="6" s="1"/>
  <c r="L211" i="6" s="1"/>
  <c r="F211" i="6"/>
  <c r="I210" i="6"/>
  <c r="K210" i="6" s="1"/>
  <c r="L210" i="6" s="1"/>
  <c r="F210" i="6"/>
  <c r="I209" i="6"/>
  <c r="K209" i="6" s="1"/>
  <c r="L209" i="6" s="1"/>
  <c r="F209" i="6"/>
  <c r="I208" i="6"/>
  <c r="K208" i="6" s="1"/>
  <c r="L208" i="6" s="1"/>
  <c r="F208" i="6"/>
  <c r="I207" i="6"/>
  <c r="K207" i="6" s="1"/>
  <c r="L207" i="6" s="1"/>
  <c r="F207" i="6"/>
  <c r="I206" i="6"/>
  <c r="K206" i="6" s="1"/>
  <c r="L206" i="6" s="1"/>
  <c r="F206" i="6"/>
  <c r="I205" i="6"/>
  <c r="K205" i="6" s="1"/>
  <c r="L205" i="6" s="1"/>
  <c r="F205" i="6"/>
  <c r="I204" i="6"/>
  <c r="K204" i="6" s="1"/>
  <c r="L204" i="6" s="1"/>
  <c r="F204" i="6"/>
  <c r="I203" i="6"/>
  <c r="K203" i="6" s="1"/>
  <c r="L203" i="6" s="1"/>
  <c r="F203" i="6"/>
  <c r="I202" i="6"/>
  <c r="K202" i="6" s="1"/>
  <c r="L202" i="6" s="1"/>
  <c r="F202" i="6"/>
  <c r="I201" i="6"/>
  <c r="K201" i="6" s="1"/>
  <c r="L201" i="6" s="1"/>
  <c r="F201" i="6"/>
  <c r="I200" i="6"/>
  <c r="K200" i="6" s="1"/>
  <c r="L200" i="6" s="1"/>
  <c r="F200" i="6"/>
  <c r="I199" i="6"/>
  <c r="K199" i="6" s="1"/>
  <c r="L199" i="6" s="1"/>
  <c r="F199" i="6"/>
  <c r="I198" i="6"/>
  <c r="K198" i="6" s="1"/>
  <c r="L198" i="6" s="1"/>
  <c r="F198" i="6"/>
  <c r="I197" i="6"/>
  <c r="K197" i="6" s="1"/>
  <c r="L197" i="6" s="1"/>
  <c r="F197" i="6"/>
  <c r="I196" i="6"/>
  <c r="K196" i="6" s="1"/>
  <c r="L196" i="6" s="1"/>
  <c r="F196" i="6"/>
  <c r="I195" i="6"/>
  <c r="K195" i="6" s="1"/>
  <c r="L195" i="6" s="1"/>
  <c r="F195" i="6"/>
  <c r="I194" i="6"/>
  <c r="K194" i="6" s="1"/>
  <c r="L194" i="6" s="1"/>
  <c r="F194" i="6"/>
  <c r="I193" i="6"/>
  <c r="K193" i="6" s="1"/>
  <c r="L193" i="6" s="1"/>
  <c r="F193" i="6"/>
  <c r="I192" i="6"/>
  <c r="K192" i="6" s="1"/>
  <c r="L192" i="6" s="1"/>
  <c r="F192" i="6"/>
  <c r="I191" i="6"/>
  <c r="K191" i="6" s="1"/>
  <c r="L191" i="6" s="1"/>
  <c r="F191" i="6"/>
  <c r="I190" i="6"/>
  <c r="K190" i="6" s="1"/>
  <c r="L190" i="6" s="1"/>
  <c r="F190" i="6"/>
  <c r="I189" i="6"/>
  <c r="K189" i="6" s="1"/>
  <c r="L189" i="6" s="1"/>
  <c r="F189" i="6"/>
  <c r="I188" i="6"/>
  <c r="K188" i="6" s="1"/>
  <c r="L188" i="6" s="1"/>
  <c r="F188" i="6"/>
  <c r="I187" i="6"/>
  <c r="K187" i="6" s="1"/>
  <c r="L187" i="6" s="1"/>
  <c r="F187" i="6"/>
  <c r="I186" i="6"/>
  <c r="K186" i="6" s="1"/>
  <c r="L186" i="6" s="1"/>
  <c r="F186" i="6"/>
  <c r="I185" i="6"/>
  <c r="K185" i="6" s="1"/>
  <c r="L185" i="6" s="1"/>
  <c r="F185" i="6"/>
  <c r="I184" i="6"/>
  <c r="K184" i="6" s="1"/>
  <c r="L184" i="6" s="1"/>
  <c r="F184" i="6"/>
  <c r="I183" i="6"/>
  <c r="K183" i="6" s="1"/>
  <c r="L183" i="6" s="1"/>
  <c r="F183" i="6"/>
  <c r="I182" i="6"/>
  <c r="K182" i="6" s="1"/>
  <c r="L182" i="6" s="1"/>
  <c r="F182" i="6"/>
  <c r="I181" i="6"/>
  <c r="K181" i="6" s="1"/>
  <c r="L181" i="6" s="1"/>
  <c r="F181" i="6"/>
  <c r="I180" i="6"/>
  <c r="K180" i="6" s="1"/>
  <c r="L180" i="6" s="1"/>
  <c r="F180" i="6"/>
  <c r="I179" i="6"/>
  <c r="K179" i="6" s="1"/>
  <c r="L179" i="6" s="1"/>
  <c r="F179" i="6"/>
  <c r="I178" i="6"/>
  <c r="K178" i="6" s="1"/>
  <c r="L178" i="6" s="1"/>
  <c r="F178" i="6"/>
  <c r="I177" i="6"/>
  <c r="K177" i="6" s="1"/>
  <c r="L177" i="6" s="1"/>
  <c r="F177" i="6"/>
  <c r="I176" i="6"/>
  <c r="K176" i="6" s="1"/>
  <c r="L176" i="6" s="1"/>
  <c r="F176" i="6"/>
  <c r="I175" i="6"/>
  <c r="K175" i="6" s="1"/>
  <c r="L175" i="6" s="1"/>
  <c r="F175" i="6"/>
  <c r="I174" i="6"/>
  <c r="K174" i="6" s="1"/>
  <c r="L174" i="6" s="1"/>
  <c r="F174" i="6"/>
  <c r="I173" i="6"/>
  <c r="K173" i="6" s="1"/>
  <c r="L173" i="6" s="1"/>
  <c r="F173" i="6"/>
  <c r="I172" i="6"/>
  <c r="K172" i="6" s="1"/>
  <c r="L172" i="6" s="1"/>
  <c r="F172" i="6"/>
  <c r="I171" i="6"/>
  <c r="K171" i="6" s="1"/>
  <c r="L171" i="6" s="1"/>
  <c r="F171" i="6"/>
  <c r="I170" i="6"/>
  <c r="K170" i="6" s="1"/>
  <c r="L170" i="6" s="1"/>
  <c r="F170" i="6"/>
  <c r="I169" i="6"/>
  <c r="K169" i="6" s="1"/>
  <c r="L169" i="6" s="1"/>
  <c r="F169" i="6"/>
  <c r="I168" i="6"/>
  <c r="K168" i="6" s="1"/>
  <c r="L168" i="6" s="1"/>
  <c r="F168" i="6"/>
  <c r="I167" i="6"/>
  <c r="K167" i="6" s="1"/>
  <c r="L167" i="6" s="1"/>
  <c r="F167" i="6"/>
  <c r="I166" i="6"/>
  <c r="K166" i="6" s="1"/>
  <c r="L166" i="6" s="1"/>
  <c r="F166" i="6"/>
  <c r="I165" i="6"/>
  <c r="K165" i="6" s="1"/>
  <c r="L165" i="6" s="1"/>
  <c r="F165" i="6"/>
  <c r="I164" i="6"/>
  <c r="K164" i="6" s="1"/>
  <c r="L164" i="6" s="1"/>
  <c r="F164" i="6"/>
  <c r="I163" i="6"/>
  <c r="K163" i="6" s="1"/>
  <c r="L163" i="6" s="1"/>
  <c r="F163" i="6"/>
  <c r="I162" i="6"/>
  <c r="K162" i="6" s="1"/>
  <c r="L162" i="6" s="1"/>
  <c r="F162" i="6"/>
  <c r="I161" i="6"/>
  <c r="K161" i="6" s="1"/>
  <c r="L161" i="6" s="1"/>
  <c r="F161" i="6"/>
  <c r="I160" i="6"/>
  <c r="K160" i="6" s="1"/>
  <c r="L160" i="6" s="1"/>
  <c r="F160" i="6"/>
  <c r="I159" i="6"/>
  <c r="K159" i="6" s="1"/>
  <c r="L159" i="6" s="1"/>
  <c r="F159" i="6"/>
  <c r="I158" i="6"/>
  <c r="K158" i="6" s="1"/>
  <c r="L158" i="6" s="1"/>
  <c r="F158" i="6"/>
  <c r="I157" i="6"/>
  <c r="K157" i="6" s="1"/>
  <c r="L157" i="6" s="1"/>
  <c r="F157" i="6"/>
  <c r="I156" i="6"/>
  <c r="K156" i="6" s="1"/>
  <c r="L156" i="6" s="1"/>
  <c r="F156" i="6"/>
  <c r="I155" i="6"/>
  <c r="K155" i="6" s="1"/>
  <c r="L155" i="6" s="1"/>
  <c r="F155" i="6"/>
  <c r="I154" i="6"/>
  <c r="K154" i="6" s="1"/>
  <c r="L154" i="6" s="1"/>
  <c r="F154" i="6"/>
  <c r="I153" i="6"/>
  <c r="K153" i="6" s="1"/>
  <c r="L153" i="6" s="1"/>
  <c r="F153" i="6"/>
  <c r="I152" i="6"/>
  <c r="K152" i="6" s="1"/>
  <c r="L152" i="6" s="1"/>
  <c r="F152" i="6"/>
  <c r="I151" i="6"/>
  <c r="K151" i="6" s="1"/>
  <c r="L151" i="6" s="1"/>
  <c r="F151" i="6"/>
  <c r="I150" i="6"/>
  <c r="K150" i="6" s="1"/>
  <c r="L150" i="6" s="1"/>
  <c r="F150" i="6"/>
  <c r="I149" i="6"/>
  <c r="K149" i="6" s="1"/>
  <c r="L149" i="6" s="1"/>
  <c r="F149" i="6"/>
  <c r="I148" i="6"/>
  <c r="K148" i="6" s="1"/>
  <c r="L148" i="6" s="1"/>
  <c r="F148" i="6"/>
  <c r="I147" i="6"/>
  <c r="K147" i="6" s="1"/>
  <c r="L147" i="6" s="1"/>
  <c r="F147" i="6"/>
  <c r="I146" i="6"/>
  <c r="K146" i="6" s="1"/>
  <c r="L146" i="6" s="1"/>
  <c r="F146" i="6"/>
  <c r="I145" i="6"/>
  <c r="K145" i="6" s="1"/>
  <c r="L145" i="6" s="1"/>
  <c r="F145" i="6"/>
  <c r="I144" i="6"/>
  <c r="K144" i="6" s="1"/>
  <c r="L144" i="6" s="1"/>
  <c r="F144" i="6"/>
  <c r="I143" i="6"/>
  <c r="K143" i="6" s="1"/>
  <c r="L143" i="6" s="1"/>
  <c r="F143" i="6"/>
  <c r="I142" i="6"/>
  <c r="K142" i="6" s="1"/>
  <c r="L142" i="6" s="1"/>
  <c r="F142" i="6"/>
  <c r="I141" i="6"/>
  <c r="K141" i="6" s="1"/>
  <c r="L141" i="6" s="1"/>
  <c r="F141" i="6"/>
  <c r="I140" i="6"/>
  <c r="K140" i="6" s="1"/>
  <c r="L140" i="6" s="1"/>
  <c r="F140" i="6"/>
  <c r="I139" i="6"/>
  <c r="K139" i="6" s="1"/>
  <c r="L139" i="6" s="1"/>
  <c r="F139" i="6"/>
  <c r="I138" i="6"/>
  <c r="K138" i="6" s="1"/>
  <c r="L138" i="6" s="1"/>
  <c r="F138" i="6"/>
  <c r="I137" i="6"/>
  <c r="K137" i="6" s="1"/>
  <c r="L137" i="6" s="1"/>
  <c r="F137" i="6"/>
  <c r="I136" i="6"/>
  <c r="K136" i="6" s="1"/>
  <c r="L136" i="6" s="1"/>
  <c r="F136" i="6"/>
  <c r="I135" i="6"/>
  <c r="K135" i="6" s="1"/>
  <c r="L135" i="6" s="1"/>
  <c r="F135" i="6"/>
  <c r="I134" i="6"/>
  <c r="K134" i="6" s="1"/>
  <c r="L134" i="6" s="1"/>
  <c r="F134" i="6"/>
  <c r="I133" i="6"/>
  <c r="K133" i="6" s="1"/>
  <c r="L133" i="6" s="1"/>
  <c r="F133" i="6"/>
  <c r="I132" i="6"/>
  <c r="K132" i="6" s="1"/>
  <c r="L132" i="6" s="1"/>
  <c r="F132" i="6"/>
  <c r="I131" i="6"/>
  <c r="K131" i="6" s="1"/>
  <c r="L131" i="6" s="1"/>
  <c r="F131" i="6"/>
  <c r="I130" i="6"/>
  <c r="K130" i="6" s="1"/>
  <c r="L130" i="6" s="1"/>
  <c r="F130" i="6"/>
  <c r="I129" i="6"/>
  <c r="K129" i="6" s="1"/>
  <c r="L129" i="6" s="1"/>
  <c r="F129" i="6"/>
  <c r="I128" i="6"/>
  <c r="K128" i="6" s="1"/>
  <c r="L128" i="6" s="1"/>
  <c r="F128" i="6"/>
  <c r="I127" i="6"/>
  <c r="K127" i="6" s="1"/>
  <c r="L127" i="6" s="1"/>
  <c r="F127" i="6"/>
  <c r="I126" i="6"/>
  <c r="K126" i="6" s="1"/>
  <c r="L126" i="6" s="1"/>
  <c r="F126" i="6"/>
  <c r="I125" i="6"/>
  <c r="K125" i="6" s="1"/>
  <c r="L125" i="6" s="1"/>
  <c r="F125" i="6"/>
  <c r="I124" i="6"/>
  <c r="K124" i="6" s="1"/>
  <c r="L124" i="6" s="1"/>
  <c r="F124" i="6"/>
  <c r="I123" i="6"/>
  <c r="K123" i="6" s="1"/>
  <c r="L123" i="6" s="1"/>
  <c r="F123" i="6"/>
  <c r="I122" i="6"/>
  <c r="K122" i="6" s="1"/>
  <c r="L122" i="6" s="1"/>
  <c r="F122" i="6"/>
  <c r="I121" i="6"/>
  <c r="K121" i="6" s="1"/>
  <c r="L121" i="6" s="1"/>
  <c r="F121" i="6"/>
  <c r="I120" i="6"/>
  <c r="K120" i="6" s="1"/>
  <c r="L120" i="6" s="1"/>
  <c r="F120" i="6"/>
  <c r="I119" i="6"/>
  <c r="K119" i="6" s="1"/>
  <c r="L119" i="6" s="1"/>
  <c r="F119" i="6"/>
  <c r="I118" i="6"/>
  <c r="K118" i="6" s="1"/>
  <c r="L118" i="6" s="1"/>
  <c r="F118" i="6"/>
  <c r="I117" i="6"/>
  <c r="K117" i="6" s="1"/>
  <c r="L117" i="6" s="1"/>
  <c r="F117" i="6"/>
  <c r="I116" i="6"/>
  <c r="K116" i="6" s="1"/>
  <c r="L116" i="6" s="1"/>
  <c r="F116" i="6"/>
  <c r="I115" i="6"/>
  <c r="K115" i="6" s="1"/>
  <c r="L115" i="6" s="1"/>
  <c r="F115" i="6"/>
  <c r="I114" i="6"/>
  <c r="K114" i="6" s="1"/>
  <c r="L114" i="6" s="1"/>
  <c r="F114" i="6"/>
  <c r="I113" i="6"/>
  <c r="K113" i="6" s="1"/>
  <c r="L113" i="6" s="1"/>
  <c r="F113" i="6"/>
  <c r="I112" i="6"/>
  <c r="K112" i="6" s="1"/>
  <c r="L112" i="6" s="1"/>
  <c r="F112" i="6"/>
  <c r="I111" i="6"/>
  <c r="K111" i="6" s="1"/>
  <c r="L111" i="6" s="1"/>
  <c r="F111" i="6"/>
  <c r="I110" i="6"/>
  <c r="K110" i="6" s="1"/>
  <c r="L110" i="6" s="1"/>
  <c r="F110" i="6"/>
  <c r="I109" i="6"/>
  <c r="K109" i="6" s="1"/>
  <c r="L109" i="6" s="1"/>
  <c r="F109" i="6"/>
  <c r="I108" i="6"/>
  <c r="K108" i="6" s="1"/>
  <c r="L108" i="6" s="1"/>
  <c r="F108" i="6"/>
  <c r="I107" i="6"/>
  <c r="K107" i="6" s="1"/>
  <c r="L107" i="6" s="1"/>
  <c r="F107" i="6"/>
  <c r="I106" i="6"/>
  <c r="K106" i="6" s="1"/>
  <c r="L106" i="6" s="1"/>
  <c r="F106" i="6"/>
  <c r="I105" i="6"/>
  <c r="K105" i="6" s="1"/>
  <c r="L105" i="6" s="1"/>
  <c r="F105" i="6"/>
  <c r="I104" i="6"/>
  <c r="K104" i="6" s="1"/>
  <c r="L104" i="6" s="1"/>
  <c r="F104" i="6"/>
  <c r="I103" i="6"/>
  <c r="K103" i="6" s="1"/>
  <c r="L103" i="6" s="1"/>
  <c r="F103" i="6"/>
  <c r="I102" i="6"/>
  <c r="K102" i="6" s="1"/>
  <c r="L102" i="6" s="1"/>
  <c r="F102" i="6"/>
  <c r="I101" i="6"/>
  <c r="K101" i="6" s="1"/>
  <c r="L101" i="6" s="1"/>
  <c r="F101" i="6"/>
  <c r="I100" i="6"/>
  <c r="K100" i="6" s="1"/>
  <c r="L100" i="6" s="1"/>
  <c r="F100" i="6"/>
  <c r="I99" i="6"/>
  <c r="K99" i="6" s="1"/>
  <c r="L99" i="6" s="1"/>
  <c r="F99" i="6"/>
  <c r="I98" i="6"/>
  <c r="K98" i="6" s="1"/>
  <c r="L98" i="6" s="1"/>
  <c r="F98" i="6"/>
  <c r="I97" i="6"/>
  <c r="K97" i="6" s="1"/>
  <c r="L97" i="6" s="1"/>
  <c r="F97" i="6"/>
  <c r="I96" i="6"/>
  <c r="K96" i="6" s="1"/>
  <c r="L96" i="6" s="1"/>
  <c r="F96" i="6"/>
  <c r="I95" i="6"/>
  <c r="K95" i="6" s="1"/>
  <c r="L95" i="6" s="1"/>
  <c r="F95" i="6"/>
  <c r="I94" i="6"/>
  <c r="K94" i="6" s="1"/>
  <c r="L94" i="6" s="1"/>
  <c r="F94" i="6"/>
  <c r="I93" i="6"/>
  <c r="K93" i="6" s="1"/>
  <c r="L93" i="6" s="1"/>
  <c r="F93" i="6"/>
  <c r="I92" i="6"/>
  <c r="K92" i="6" s="1"/>
  <c r="L92" i="6" s="1"/>
  <c r="F92" i="6"/>
  <c r="I91" i="6"/>
  <c r="K91" i="6" s="1"/>
  <c r="L91" i="6" s="1"/>
  <c r="F91" i="6"/>
  <c r="I90" i="6"/>
  <c r="K90" i="6" s="1"/>
  <c r="L90" i="6" s="1"/>
  <c r="F90" i="6"/>
  <c r="I89" i="6"/>
  <c r="K89" i="6" s="1"/>
  <c r="L89" i="6" s="1"/>
  <c r="F89" i="6"/>
  <c r="I88" i="6"/>
  <c r="K88" i="6" s="1"/>
  <c r="L88" i="6" s="1"/>
  <c r="F88" i="6"/>
  <c r="I87" i="6"/>
  <c r="K87" i="6" s="1"/>
  <c r="L87" i="6" s="1"/>
  <c r="F87" i="6"/>
  <c r="I86" i="6"/>
  <c r="K86" i="6" s="1"/>
  <c r="L86" i="6" s="1"/>
  <c r="F86" i="6"/>
  <c r="I85" i="6"/>
  <c r="K85" i="6" s="1"/>
  <c r="L85" i="6" s="1"/>
  <c r="F85" i="6"/>
  <c r="I84" i="6"/>
  <c r="K84" i="6" s="1"/>
  <c r="L84" i="6" s="1"/>
  <c r="F84" i="6"/>
  <c r="I83" i="6"/>
  <c r="K83" i="6" s="1"/>
  <c r="L83" i="6" s="1"/>
  <c r="F83" i="6"/>
  <c r="I82" i="6"/>
  <c r="K82" i="6" s="1"/>
  <c r="L82" i="6" s="1"/>
  <c r="F82" i="6"/>
  <c r="I81" i="6"/>
  <c r="K81" i="6" s="1"/>
  <c r="L81" i="6" s="1"/>
  <c r="F81" i="6"/>
  <c r="I80" i="6"/>
  <c r="K80" i="6" s="1"/>
  <c r="L80" i="6" s="1"/>
  <c r="F80" i="6"/>
  <c r="I79" i="6"/>
  <c r="K79" i="6" s="1"/>
  <c r="L79" i="6" s="1"/>
  <c r="F79" i="6"/>
  <c r="I78" i="6"/>
  <c r="K78" i="6" s="1"/>
  <c r="L78" i="6" s="1"/>
  <c r="F78" i="6"/>
  <c r="I77" i="6"/>
  <c r="K77" i="6" s="1"/>
  <c r="L77" i="6" s="1"/>
  <c r="F77" i="6"/>
  <c r="I76" i="6"/>
  <c r="K76" i="6" s="1"/>
  <c r="L76" i="6" s="1"/>
  <c r="F76" i="6"/>
  <c r="I75" i="6"/>
  <c r="K75" i="6" s="1"/>
  <c r="L75" i="6" s="1"/>
  <c r="F75" i="6"/>
  <c r="I74" i="6"/>
  <c r="K74" i="6" s="1"/>
  <c r="L74" i="6" s="1"/>
  <c r="F74" i="6"/>
  <c r="I73" i="6"/>
  <c r="K73" i="6" s="1"/>
  <c r="L73" i="6" s="1"/>
  <c r="F73" i="6"/>
  <c r="I72" i="6"/>
  <c r="K72" i="6" s="1"/>
  <c r="L72" i="6" s="1"/>
  <c r="F72" i="6"/>
  <c r="I71" i="6"/>
  <c r="K71" i="6" s="1"/>
  <c r="L71" i="6" s="1"/>
  <c r="F71" i="6"/>
  <c r="I70" i="6"/>
  <c r="K70" i="6" s="1"/>
  <c r="L70" i="6" s="1"/>
  <c r="F70" i="6"/>
  <c r="I69" i="6"/>
  <c r="K69" i="6" s="1"/>
  <c r="L69" i="6" s="1"/>
  <c r="F69" i="6"/>
  <c r="I68" i="6"/>
  <c r="K68" i="6" s="1"/>
  <c r="L68" i="6" s="1"/>
  <c r="F68" i="6"/>
  <c r="I67" i="6"/>
  <c r="K67" i="6" s="1"/>
  <c r="L67" i="6" s="1"/>
  <c r="F67" i="6"/>
  <c r="I66" i="6"/>
  <c r="K66" i="6" s="1"/>
  <c r="L66" i="6" s="1"/>
  <c r="F66" i="6"/>
  <c r="I65" i="6"/>
  <c r="K65" i="6" s="1"/>
  <c r="L65" i="6" s="1"/>
  <c r="F65" i="6"/>
  <c r="I64" i="6"/>
  <c r="K64" i="6" s="1"/>
  <c r="L64" i="6" s="1"/>
  <c r="F64" i="6"/>
  <c r="I63" i="6"/>
  <c r="K63" i="6" s="1"/>
  <c r="L63" i="6" s="1"/>
  <c r="F63" i="6"/>
  <c r="I62" i="6"/>
  <c r="K62" i="6" s="1"/>
  <c r="L62" i="6" s="1"/>
  <c r="F62" i="6"/>
  <c r="I61" i="6"/>
  <c r="K61" i="6" s="1"/>
  <c r="L61" i="6" s="1"/>
  <c r="F61" i="6"/>
  <c r="I60" i="6"/>
  <c r="K60" i="6" s="1"/>
  <c r="L60" i="6" s="1"/>
  <c r="F60" i="6"/>
  <c r="I59" i="6"/>
  <c r="K59" i="6" s="1"/>
  <c r="L59" i="6" s="1"/>
  <c r="F59" i="6"/>
  <c r="I58" i="6"/>
  <c r="K58" i="6" s="1"/>
  <c r="L58" i="6" s="1"/>
  <c r="F58" i="6"/>
  <c r="I57" i="6"/>
  <c r="K57" i="6" s="1"/>
  <c r="L57" i="6" s="1"/>
  <c r="F57" i="6"/>
  <c r="I56" i="6"/>
  <c r="K56" i="6" s="1"/>
  <c r="L56" i="6" s="1"/>
  <c r="F56" i="6"/>
  <c r="I55" i="6"/>
  <c r="K55" i="6" s="1"/>
  <c r="L55" i="6" s="1"/>
  <c r="F55" i="6"/>
  <c r="I54" i="6"/>
  <c r="K54" i="6" s="1"/>
  <c r="L54" i="6" s="1"/>
  <c r="F54" i="6"/>
  <c r="I53" i="6"/>
  <c r="K53" i="6" s="1"/>
  <c r="L53" i="6" s="1"/>
  <c r="F53" i="6"/>
  <c r="I52" i="6"/>
  <c r="K52" i="6" s="1"/>
  <c r="L52" i="6" s="1"/>
  <c r="F52" i="6"/>
  <c r="I51" i="6"/>
  <c r="K51" i="6" s="1"/>
  <c r="L51" i="6" s="1"/>
  <c r="F51" i="6"/>
  <c r="I50" i="6"/>
  <c r="K50" i="6" s="1"/>
  <c r="L50" i="6" s="1"/>
  <c r="F50" i="6"/>
  <c r="I49" i="6"/>
  <c r="K49" i="6" s="1"/>
  <c r="L49" i="6" s="1"/>
  <c r="F49" i="6"/>
  <c r="I48" i="6"/>
  <c r="K48" i="6" s="1"/>
  <c r="L48" i="6" s="1"/>
  <c r="F48" i="6"/>
  <c r="I47" i="6"/>
  <c r="K47" i="6" s="1"/>
  <c r="L47" i="6" s="1"/>
  <c r="F47" i="6"/>
  <c r="I46" i="6"/>
  <c r="K46" i="6" s="1"/>
  <c r="L46" i="6" s="1"/>
  <c r="F46" i="6"/>
  <c r="I45" i="6"/>
  <c r="K45" i="6" s="1"/>
  <c r="L45" i="6" s="1"/>
  <c r="F45" i="6"/>
  <c r="I44" i="6"/>
  <c r="K44" i="6" s="1"/>
  <c r="L44" i="6" s="1"/>
  <c r="F44" i="6"/>
  <c r="I43" i="6"/>
  <c r="K43" i="6" s="1"/>
  <c r="L43" i="6" s="1"/>
  <c r="F43" i="6"/>
  <c r="I42" i="6"/>
  <c r="K42" i="6" s="1"/>
  <c r="L42" i="6" s="1"/>
  <c r="F42" i="6"/>
  <c r="I41" i="6"/>
  <c r="K41" i="6" s="1"/>
  <c r="L41" i="6" s="1"/>
  <c r="F41" i="6"/>
  <c r="I40" i="6"/>
  <c r="K40" i="6" s="1"/>
  <c r="L40" i="6" s="1"/>
  <c r="F40" i="6"/>
  <c r="I39" i="6"/>
  <c r="K39" i="6" s="1"/>
  <c r="L39" i="6" s="1"/>
  <c r="F39" i="6"/>
  <c r="I38" i="6"/>
  <c r="K38" i="6" s="1"/>
  <c r="L38" i="6" s="1"/>
  <c r="F38" i="6"/>
  <c r="I37" i="6"/>
  <c r="K37" i="6" s="1"/>
  <c r="L37" i="6" s="1"/>
  <c r="F37" i="6"/>
  <c r="I36" i="6"/>
  <c r="K36" i="6" s="1"/>
  <c r="L36" i="6" s="1"/>
  <c r="F36" i="6"/>
  <c r="I35" i="6"/>
  <c r="K35" i="6" s="1"/>
  <c r="L35" i="6" s="1"/>
  <c r="F35" i="6"/>
  <c r="I34" i="6"/>
  <c r="K34" i="6" s="1"/>
  <c r="L34" i="6" s="1"/>
  <c r="F34" i="6"/>
  <c r="I33" i="6"/>
  <c r="K33" i="6" s="1"/>
  <c r="L33" i="6" s="1"/>
  <c r="F33" i="6"/>
  <c r="I32" i="6"/>
  <c r="K32" i="6" s="1"/>
  <c r="L32" i="6" s="1"/>
  <c r="F32" i="6"/>
  <c r="I31" i="6"/>
  <c r="K31" i="6" s="1"/>
  <c r="L31" i="6" s="1"/>
  <c r="F31" i="6"/>
  <c r="I30" i="6"/>
  <c r="K30" i="6" s="1"/>
  <c r="L30" i="6" s="1"/>
  <c r="F30" i="6"/>
  <c r="I29" i="6"/>
  <c r="K29" i="6" s="1"/>
  <c r="L29" i="6" s="1"/>
  <c r="F29" i="6"/>
  <c r="I28" i="6"/>
  <c r="K28" i="6" s="1"/>
  <c r="L28" i="6" s="1"/>
  <c r="F28" i="6"/>
  <c r="I27" i="6"/>
  <c r="K27" i="6" s="1"/>
  <c r="L27" i="6" s="1"/>
  <c r="F27" i="6"/>
  <c r="I26" i="6"/>
  <c r="K26" i="6" s="1"/>
  <c r="L26" i="6" s="1"/>
  <c r="F26" i="6"/>
  <c r="I25" i="6"/>
  <c r="K25" i="6" s="1"/>
  <c r="L25" i="6" s="1"/>
  <c r="F25" i="6"/>
  <c r="I24" i="6"/>
  <c r="K24" i="6" s="1"/>
  <c r="L24" i="6" s="1"/>
  <c r="F24" i="6"/>
  <c r="I23" i="6"/>
  <c r="K23" i="6" s="1"/>
  <c r="L23" i="6" s="1"/>
  <c r="F23" i="6"/>
  <c r="I22" i="6"/>
  <c r="K22" i="6" s="1"/>
  <c r="L22" i="6" s="1"/>
  <c r="F22" i="6"/>
  <c r="I21" i="6"/>
  <c r="K21" i="6" s="1"/>
  <c r="L21" i="6" s="1"/>
  <c r="F21" i="6"/>
  <c r="I20" i="6"/>
  <c r="K20" i="6" s="1"/>
  <c r="L20" i="6" s="1"/>
  <c r="F20" i="6"/>
  <c r="I19" i="6"/>
  <c r="K19" i="6" s="1"/>
  <c r="L19" i="6" s="1"/>
  <c r="F19" i="6"/>
  <c r="I18" i="6"/>
  <c r="K18" i="6" s="1"/>
  <c r="L18" i="6" s="1"/>
  <c r="F18" i="6"/>
  <c r="I17" i="6"/>
  <c r="K17" i="6" s="1"/>
  <c r="L17" i="6" s="1"/>
  <c r="F17" i="6"/>
  <c r="I16" i="6"/>
  <c r="K16" i="6" s="1"/>
  <c r="L16" i="6" s="1"/>
  <c r="F16" i="6"/>
  <c r="I15" i="6"/>
  <c r="K15" i="6" s="1"/>
  <c r="L15" i="6" s="1"/>
  <c r="F15" i="6"/>
  <c r="I14" i="6"/>
  <c r="K14" i="6" s="1"/>
  <c r="L14" i="6" s="1"/>
  <c r="F14" i="6"/>
  <c r="I13" i="6"/>
  <c r="K13" i="6" s="1"/>
  <c r="L13" i="6" s="1"/>
  <c r="F13" i="6"/>
  <c r="I12" i="6"/>
  <c r="K12" i="6" s="1"/>
  <c r="L12" i="6" s="1"/>
  <c r="F12" i="6"/>
  <c r="I11" i="6"/>
  <c r="K11" i="6" s="1"/>
  <c r="L11" i="6" s="1"/>
  <c r="F11" i="6"/>
  <c r="I10" i="6"/>
  <c r="K10" i="6" s="1"/>
  <c r="L10" i="6" s="1"/>
  <c r="F10" i="6"/>
  <c r="I9" i="6"/>
  <c r="K9" i="6" s="1"/>
  <c r="L9" i="6" s="1"/>
  <c r="F9" i="6"/>
  <c r="I8" i="6"/>
  <c r="K8" i="6" s="1"/>
  <c r="L8" i="6" s="1"/>
  <c r="F8" i="6"/>
  <c r="I7" i="6"/>
  <c r="K7" i="6" s="1"/>
  <c r="L7" i="6" s="1"/>
  <c r="F7" i="6"/>
  <c r="I6" i="6"/>
  <c r="K6" i="6" s="1"/>
  <c r="L6" i="6" s="1"/>
  <c r="F6" i="6"/>
  <c r="I5" i="6"/>
  <c r="K5" i="6" s="1"/>
  <c r="L5" i="6" s="1"/>
  <c r="F5" i="6"/>
  <c r="I4" i="6"/>
  <c r="K4" i="6" s="1"/>
  <c r="L4" i="6" s="1"/>
  <c r="F4" i="6"/>
  <c r="K4" i="7" l="1"/>
  <c r="L4" i="7" s="1"/>
  <c r="N4" i="7" s="1"/>
  <c r="K6" i="7"/>
  <c r="L6" i="7" s="1"/>
  <c r="N6" i="7" s="1"/>
  <c r="K8" i="7"/>
  <c r="L8" i="7" s="1"/>
  <c r="N8" i="7" s="1"/>
  <c r="K10" i="7"/>
  <c r="L10" i="7" s="1"/>
  <c r="N10" i="7" s="1"/>
  <c r="K12" i="7"/>
  <c r="L12" i="7" s="1"/>
  <c r="N12" i="7" s="1"/>
  <c r="K14" i="7"/>
  <c r="L14" i="7" s="1"/>
  <c r="N14" i="7" s="1"/>
  <c r="K16" i="7"/>
  <c r="L16" i="7" s="1"/>
  <c r="N16" i="7" s="1"/>
  <c r="K18" i="7"/>
  <c r="L18" i="7" s="1"/>
  <c r="N18" i="7" s="1"/>
  <c r="K20" i="7"/>
  <c r="L20" i="7" s="1"/>
  <c r="N20" i="7" s="1"/>
  <c r="K22" i="7"/>
  <c r="L22" i="7" s="1"/>
  <c r="N22" i="7" s="1"/>
  <c r="K24" i="7"/>
  <c r="L24" i="7" s="1"/>
  <c r="N24" i="7" s="1"/>
  <c r="K26" i="7"/>
  <c r="L26" i="7" s="1"/>
  <c r="N26" i="7" s="1"/>
  <c r="K28" i="7"/>
  <c r="L28" i="7" s="1"/>
  <c r="N28" i="7" s="1"/>
  <c r="K30" i="7"/>
  <c r="L30" i="7" s="1"/>
  <c r="N30" i="7" s="1"/>
  <c r="K32" i="7"/>
  <c r="L32" i="7" s="1"/>
  <c r="N32" i="7" s="1"/>
  <c r="K34" i="7"/>
  <c r="L34" i="7" s="1"/>
  <c r="N34" i="7" s="1"/>
  <c r="K36" i="7"/>
  <c r="L36" i="7" s="1"/>
  <c r="N36" i="7" s="1"/>
  <c r="K38" i="7"/>
  <c r="L38" i="7" s="1"/>
  <c r="N38" i="7" s="1"/>
  <c r="K40" i="7"/>
  <c r="L40" i="7" s="1"/>
  <c r="N40" i="7" s="1"/>
  <c r="K42" i="7"/>
  <c r="L42" i="7" s="1"/>
  <c r="N42" i="7" s="1"/>
  <c r="K44" i="7"/>
  <c r="L44" i="7" s="1"/>
  <c r="N44" i="7" s="1"/>
  <c r="K46" i="7"/>
  <c r="L46" i="7" s="1"/>
  <c r="N46" i="7" s="1"/>
  <c r="K48" i="7"/>
  <c r="L48" i="7" s="1"/>
  <c r="N48" i="7" s="1"/>
  <c r="K50" i="7"/>
  <c r="L50" i="7" s="1"/>
  <c r="N50" i="7" s="1"/>
  <c r="K52" i="7"/>
  <c r="L52" i="7" s="1"/>
  <c r="N52" i="7" s="1"/>
  <c r="K54" i="7"/>
  <c r="L54" i="7" s="1"/>
  <c r="N54" i="7" s="1"/>
  <c r="K56" i="7"/>
  <c r="L56" i="7" s="1"/>
  <c r="N56" i="7" s="1"/>
  <c r="K58" i="7"/>
  <c r="L58" i="7" s="1"/>
  <c r="N58" i="7" s="1"/>
  <c r="K60" i="7"/>
  <c r="L60" i="7" s="1"/>
  <c r="N60" i="7" s="1"/>
  <c r="K62" i="7"/>
  <c r="L62" i="7" s="1"/>
  <c r="N62" i="7" s="1"/>
  <c r="K64" i="7"/>
  <c r="L64" i="7" s="1"/>
  <c r="N64" i="7" s="1"/>
  <c r="K66" i="7"/>
  <c r="L66" i="7" s="1"/>
  <c r="N66" i="7" s="1"/>
  <c r="K68" i="7"/>
  <c r="L68" i="7" s="1"/>
  <c r="N68" i="7" s="1"/>
  <c r="K70" i="7"/>
  <c r="L70" i="7" s="1"/>
  <c r="N70" i="7" s="1"/>
  <c r="K72" i="7"/>
  <c r="L72" i="7" s="1"/>
  <c r="N72" i="7" s="1"/>
  <c r="K74" i="7"/>
  <c r="L74" i="7" s="1"/>
  <c r="N74" i="7" s="1"/>
  <c r="K76" i="7"/>
  <c r="L76" i="7" s="1"/>
  <c r="N76" i="7" s="1"/>
  <c r="K78" i="7"/>
  <c r="L78" i="7" s="1"/>
  <c r="N78" i="7" s="1"/>
  <c r="K80" i="7"/>
  <c r="L80" i="7" s="1"/>
  <c r="N80" i="7" s="1"/>
  <c r="K82" i="7"/>
  <c r="L82" i="7" s="1"/>
  <c r="N82" i="7" s="1"/>
  <c r="K84" i="7"/>
  <c r="L84" i="7" s="1"/>
  <c r="N84" i="7" s="1"/>
  <c r="K86" i="7"/>
  <c r="L86" i="7" s="1"/>
  <c r="N86" i="7" s="1"/>
  <c r="K88" i="7"/>
  <c r="L88" i="7" s="1"/>
  <c r="N88" i="7" s="1"/>
  <c r="K90" i="7"/>
  <c r="L90" i="7" s="1"/>
  <c r="N90" i="7" s="1"/>
  <c r="K92" i="7"/>
  <c r="L92" i="7" s="1"/>
  <c r="N92" i="7" s="1"/>
  <c r="K94" i="7"/>
  <c r="L94" i="7" s="1"/>
  <c r="N94" i="7" s="1"/>
  <c r="K96" i="7"/>
  <c r="L96" i="7" s="1"/>
  <c r="N96" i="7" s="1"/>
  <c r="K98" i="7"/>
  <c r="L98" i="7" s="1"/>
  <c r="N98" i="7" s="1"/>
  <c r="K102" i="7"/>
  <c r="L102" i="7" s="1"/>
  <c r="N102" i="7" s="1"/>
  <c r="K104" i="7"/>
  <c r="L104" i="7" s="1"/>
  <c r="N104" i="7" s="1"/>
  <c r="K106" i="7"/>
  <c r="L106" i="7" s="1"/>
  <c r="N106" i="7" s="1"/>
  <c r="K108" i="7"/>
  <c r="L108" i="7" s="1"/>
  <c r="N108" i="7" s="1"/>
  <c r="K110" i="7"/>
  <c r="L110" i="7" s="1"/>
  <c r="N110" i="7" s="1"/>
  <c r="K112" i="7"/>
  <c r="L112" i="7" s="1"/>
  <c r="N112" i="7" s="1"/>
  <c r="K114" i="7"/>
  <c r="L114" i="7" s="1"/>
  <c r="N114" i="7" s="1"/>
  <c r="K116" i="7"/>
  <c r="L116" i="7" s="1"/>
  <c r="N116" i="7" s="1"/>
  <c r="K118" i="7"/>
  <c r="L118" i="7" s="1"/>
  <c r="N118" i="7" s="1"/>
  <c r="K120" i="7"/>
  <c r="L120" i="7" s="1"/>
  <c r="N120" i="7" s="1"/>
  <c r="K122" i="7"/>
  <c r="L122" i="7" s="1"/>
  <c r="N122" i="7" s="1"/>
  <c r="K124" i="7"/>
  <c r="L124" i="7" s="1"/>
  <c r="N124" i="7" s="1"/>
  <c r="K126" i="7"/>
  <c r="L126" i="7" s="1"/>
  <c r="N126" i="7" s="1"/>
  <c r="K128" i="7"/>
  <c r="L128" i="7" s="1"/>
  <c r="N128" i="7" s="1"/>
  <c r="K130" i="7"/>
  <c r="L130" i="7" s="1"/>
  <c r="N130" i="7" s="1"/>
  <c r="K134" i="7"/>
  <c r="L134" i="7" s="1"/>
  <c r="N134" i="7" s="1"/>
  <c r="K136" i="7"/>
  <c r="L136" i="7" s="1"/>
  <c r="N136" i="7" s="1"/>
  <c r="K138" i="7"/>
  <c r="L138" i="7" s="1"/>
  <c r="N138" i="7" s="1"/>
  <c r="K140" i="7"/>
  <c r="L140" i="7" s="1"/>
  <c r="N140" i="7" s="1"/>
  <c r="K142" i="7"/>
  <c r="L142" i="7" s="1"/>
  <c r="N142" i="7" s="1"/>
  <c r="K144" i="7"/>
  <c r="L144" i="7" s="1"/>
  <c r="N144" i="7" s="1"/>
  <c r="K146" i="7"/>
  <c r="L146" i="7" s="1"/>
  <c r="N146" i="7" s="1"/>
  <c r="K148" i="7"/>
  <c r="L148" i="7" s="1"/>
  <c r="N148" i="7" s="1"/>
  <c r="K154" i="7"/>
  <c r="L154" i="7" s="1"/>
  <c r="N154" i="7" s="1"/>
  <c r="K156" i="7"/>
  <c r="L156" i="7" s="1"/>
  <c r="N156" i="7" s="1"/>
  <c r="K158" i="7"/>
  <c r="L158" i="7" s="1"/>
  <c r="N158" i="7" s="1"/>
  <c r="K160" i="7"/>
  <c r="L160" i="7" s="1"/>
  <c r="N160" i="7" s="1"/>
  <c r="K162" i="7"/>
  <c r="L162" i="7" s="1"/>
  <c r="N162" i="7" s="1"/>
  <c r="K164" i="7"/>
  <c r="L164" i="7" s="1"/>
  <c r="N164" i="7" s="1"/>
  <c r="K166" i="7"/>
  <c r="L166" i="7" s="1"/>
  <c r="N166" i="7" s="1"/>
  <c r="K168" i="7"/>
  <c r="L168" i="7" s="1"/>
  <c r="N168" i="7" s="1"/>
  <c r="K172" i="7"/>
  <c r="L172" i="7" s="1"/>
  <c r="N172" i="7" s="1"/>
  <c r="K174" i="7"/>
  <c r="L174" i="7" s="1"/>
  <c r="N174" i="7" s="1"/>
  <c r="K176" i="7"/>
  <c r="L176" i="7" s="1"/>
  <c r="N176" i="7" s="1"/>
  <c r="K178" i="7"/>
  <c r="L178" i="7" s="1"/>
  <c r="N178" i="7" s="1"/>
  <c r="K180" i="7"/>
  <c r="L180" i="7" s="1"/>
  <c r="N180" i="7" s="1"/>
  <c r="K182" i="7"/>
  <c r="L182" i="7" s="1"/>
  <c r="N182" i="7" s="1"/>
  <c r="K184" i="7"/>
  <c r="L184" i="7" s="1"/>
  <c r="N184" i="7" s="1"/>
  <c r="K186" i="7"/>
  <c r="L186" i="7" s="1"/>
  <c r="N186" i="7" s="1"/>
  <c r="K188" i="7"/>
  <c r="L188" i="7" s="1"/>
  <c r="N188" i="7" s="1"/>
  <c r="K190" i="7"/>
  <c r="L190" i="7" s="1"/>
  <c r="N190" i="7" s="1"/>
  <c r="K192" i="7"/>
  <c r="L192" i="7" s="1"/>
  <c r="N192" i="7" s="1"/>
  <c r="K194" i="7"/>
  <c r="L194" i="7" s="1"/>
  <c r="N194" i="7" s="1"/>
  <c r="K196" i="7"/>
  <c r="L196" i="7" s="1"/>
  <c r="N196" i="7" s="1"/>
  <c r="K198" i="7"/>
  <c r="L198" i="7" s="1"/>
  <c r="N198" i="7" s="1"/>
  <c r="K202" i="7"/>
  <c r="L202" i="7" s="1"/>
  <c r="N202" i="7" s="1"/>
  <c r="K204" i="7"/>
  <c r="L204" i="7" s="1"/>
  <c r="N204" i="7" s="1"/>
  <c r="K206" i="7"/>
  <c r="L206" i="7" s="1"/>
  <c r="N206" i="7" s="1"/>
  <c r="K208" i="7"/>
  <c r="L208" i="7" s="1"/>
  <c r="N208" i="7" s="1"/>
  <c r="K210" i="7"/>
  <c r="L210" i="7" s="1"/>
  <c r="N210" i="7" s="1"/>
  <c r="K212" i="7"/>
  <c r="L212" i="7" s="1"/>
  <c r="N212" i="7" s="1"/>
  <c r="K214" i="7"/>
  <c r="L214" i="7" s="1"/>
  <c r="N214" i="7" s="1"/>
  <c r="K216" i="7"/>
  <c r="L216" i="7" s="1"/>
  <c r="N216" i="7" s="1"/>
  <c r="K218" i="7"/>
  <c r="L218" i="7" s="1"/>
  <c r="N218" i="7" s="1"/>
  <c r="K220" i="7"/>
  <c r="L220" i="7" s="1"/>
  <c r="N220" i="7" s="1"/>
  <c r="K222" i="7"/>
  <c r="L222" i="7" s="1"/>
  <c r="N222" i="7" s="1"/>
  <c r="K226" i="7"/>
  <c r="L226" i="7" s="1"/>
  <c r="N226" i="7" s="1"/>
  <c r="K228" i="7"/>
  <c r="L228" i="7" s="1"/>
  <c r="N228" i="7" s="1"/>
  <c r="K230" i="7"/>
  <c r="L230" i="7" s="1"/>
  <c r="N230" i="7" s="1"/>
  <c r="K232" i="7"/>
  <c r="L232" i="7" s="1"/>
  <c r="N232" i="7" s="1"/>
  <c r="K234" i="7"/>
  <c r="L234" i="7" s="1"/>
  <c r="N234" i="7" s="1"/>
  <c r="K236" i="7"/>
  <c r="L236" i="7" s="1"/>
  <c r="N236" i="7" s="1"/>
  <c r="K240" i="7"/>
  <c r="L240" i="7" s="1"/>
  <c r="N240" i="7" s="1"/>
  <c r="K242" i="7"/>
  <c r="L242" i="7" s="1"/>
  <c r="N242" i="7" s="1"/>
  <c r="K244" i="7"/>
  <c r="L244" i="7" s="1"/>
  <c r="N244" i="7" s="1"/>
  <c r="K248" i="7"/>
  <c r="L248" i="7" s="1"/>
  <c r="N248" i="7" s="1"/>
  <c r="K252" i="7"/>
  <c r="L252" i="7" s="1"/>
  <c r="N252" i="7" s="1"/>
  <c r="K254" i="7"/>
  <c r="L254" i="7" s="1"/>
  <c r="N254" i="7" s="1"/>
  <c r="K258" i="7"/>
  <c r="L258" i="7" s="1"/>
  <c r="N258" i="7" s="1"/>
  <c r="K260" i="7"/>
  <c r="L260" i="7" s="1"/>
  <c r="N260" i="7" s="1"/>
  <c r="K262" i="7"/>
  <c r="L262" i="7" s="1"/>
  <c r="N262" i="7" s="1"/>
  <c r="K264" i="7"/>
  <c r="L264" i="7" s="1"/>
  <c r="N264" i="7" s="1"/>
  <c r="K266" i="7"/>
  <c r="L266" i="7" s="1"/>
  <c r="N266" i="7" s="1"/>
  <c r="K268" i="7"/>
  <c r="L268" i="7" s="1"/>
  <c r="N268" i="7" s="1"/>
  <c r="K270" i="7"/>
  <c r="L270" i="7" s="1"/>
  <c r="N270" i="7" s="1"/>
  <c r="K272" i="7"/>
  <c r="L272" i="7" s="1"/>
  <c r="N272" i="7" s="1"/>
  <c r="K274" i="7"/>
  <c r="L274" i="7" s="1"/>
  <c r="N274" i="7" s="1"/>
  <c r="K276" i="7"/>
  <c r="L276" i="7" s="1"/>
  <c r="N276" i="7" s="1"/>
  <c r="K278" i="7"/>
  <c r="L278" i="7" s="1"/>
  <c r="N278" i="7" s="1"/>
  <c r="K282" i="7"/>
  <c r="L282" i="7" s="1"/>
  <c r="N282" i="7" s="1"/>
  <c r="K284" i="7"/>
  <c r="L284" i="7" s="1"/>
  <c r="N284" i="7" s="1"/>
  <c r="K286" i="7"/>
  <c r="L286" i="7" s="1"/>
  <c r="N286" i="7" s="1"/>
  <c r="K288" i="7"/>
  <c r="L288" i="7" s="1"/>
  <c r="N288" i="7" s="1"/>
  <c r="K290" i="7"/>
  <c r="L290" i="7" s="1"/>
  <c r="N290" i="7" s="1"/>
  <c r="K292" i="7"/>
  <c r="L292" i="7" s="1"/>
  <c r="N292" i="7" s="1"/>
  <c r="K294" i="7"/>
  <c r="L294" i="7" s="1"/>
  <c r="N294" i="7" s="1"/>
  <c r="K296" i="7"/>
  <c r="L296" i="7" s="1"/>
  <c r="N296" i="7" s="1"/>
  <c r="K298" i="7"/>
  <c r="L298" i="7" s="1"/>
  <c r="N298" i="7" s="1"/>
  <c r="K300" i="7"/>
  <c r="L300" i="7" s="1"/>
  <c r="N300" i="7" s="1"/>
  <c r="K302" i="7"/>
  <c r="L302" i="7" s="1"/>
  <c r="N302" i="7" s="1"/>
  <c r="K304" i="7"/>
  <c r="L304" i="7" s="1"/>
  <c r="N304" i="7" s="1"/>
  <c r="K306" i="7"/>
  <c r="L306" i="7" s="1"/>
  <c r="N306" i="7" s="1"/>
  <c r="K308" i="7"/>
  <c r="L308" i="7" s="1"/>
  <c r="N308" i="7" s="1"/>
  <c r="K310" i="7"/>
  <c r="L310" i="7" s="1"/>
  <c r="N310" i="7" s="1"/>
  <c r="K312" i="7"/>
  <c r="L312" i="7" s="1"/>
  <c r="N312" i="7" s="1"/>
  <c r="K314" i="7"/>
  <c r="L314" i="7" s="1"/>
  <c r="N314" i="7" s="1"/>
  <c r="K316" i="7"/>
  <c r="L316" i="7" s="1"/>
  <c r="N316" i="7" s="1"/>
  <c r="K318" i="7"/>
  <c r="L318" i="7" s="1"/>
  <c r="N318" i="7" s="1"/>
  <c r="K320" i="7"/>
  <c r="L320" i="7" s="1"/>
  <c r="N320" i="7" s="1"/>
  <c r="K322" i="7"/>
  <c r="L322" i="7" s="1"/>
  <c r="N322" i="7" s="1"/>
  <c r="K324" i="7"/>
  <c r="L324" i="7" s="1"/>
  <c r="N324" i="7" s="1"/>
  <c r="K326" i="7"/>
  <c r="L326" i="7" s="1"/>
  <c r="N326" i="7" s="1"/>
  <c r="K334" i="7"/>
  <c r="L334" i="7" s="1"/>
  <c r="N334" i="7" s="1"/>
  <c r="K336" i="7"/>
  <c r="L336" i="7" s="1"/>
  <c r="N336" i="7" s="1"/>
  <c r="K338" i="7"/>
  <c r="L338" i="7" s="1"/>
  <c r="N338" i="7" s="1"/>
  <c r="K340" i="7"/>
  <c r="L340" i="7" s="1"/>
  <c r="N340" i="7" s="1"/>
  <c r="K342" i="7"/>
  <c r="L342" i="7" s="1"/>
  <c r="N342" i="7" s="1"/>
  <c r="K344" i="7"/>
  <c r="L344" i="7" s="1"/>
  <c r="N344" i="7" s="1"/>
  <c r="K346" i="7"/>
  <c r="L346" i="7" s="1"/>
  <c r="N346" i="7" s="1"/>
  <c r="K348" i="7"/>
  <c r="L348" i="7" s="1"/>
  <c r="N348" i="7" s="1"/>
  <c r="K350" i="7"/>
  <c r="L350" i="7" s="1"/>
  <c r="N350" i="7" s="1"/>
  <c r="K352" i="7"/>
  <c r="L352" i="7" s="1"/>
  <c r="N352" i="7" s="1"/>
  <c r="K354" i="7"/>
  <c r="L354" i="7" s="1"/>
  <c r="N354" i="7" s="1"/>
  <c r="K358" i="7"/>
  <c r="L358" i="7" s="1"/>
  <c r="N358" i="7" s="1"/>
  <c r="K360" i="7"/>
  <c r="L360" i="7" s="1"/>
  <c r="N360" i="7" s="1"/>
  <c r="K368" i="7"/>
  <c r="L368" i="7" s="1"/>
  <c r="N368" i="7" s="1"/>
  <c r="K372" i="7"/>
  <c r="L372" i="7" s="1"/>
  <c r="N372" i="7" s="1"/>
  <c r="K374" i="7"/>
  <c r="L374" i="7" s="1"/>
  <c r="N374" i="7" s="1"/>
  <c r="K376" i="7"/>
  <c r="L376" i="7" s="1"/>
  <c r="N376" i="7" s="1"/>
  <c r="K378" i="7"/>
  <c r="L378" i="7" s="1"/>
  <c r="N378" i="7" s="1"/>
  <c r="K380" i="7"/>
  <c r="L380" i="7" s="1"/>
  <c r="N380" i="7" s="1"/>
  <c r="K382" i="7"/>
  <c r="L382" i="7" s="1"/>
  <c r="N382" i="7" s="1"/>
  <c r="K384" i="7"/>
  <c r="L384" i="7" s="1"/>
  <c r="N384" i="7" s="1"/>
  <c r="K386" i="7"/>
  <c r="L386" i="7" s="1"/>
  <c r="N386" i="7" s="1"/>
  <c r="K388" i="7"/>
  <c r="L388" i="7" s="1"/>
  <c r="N388" i="7" s="1"/>
  <c r="K392" i="7"/>
  <c r="L392" i="7" s="1"/>
  <c r="N392" i="7" s="1"/>
  <c r="K398" i="7"/>
  <c r="L398" i="7" s="1"/>
  <c r="N398" i="7" s="1"/>
  <c r="K400" i="7"/>
  <c r="L400" i="7" s="1"/>
  <c r="N400" i="7" s="1"/>
  <c r="K404" i="7"/>
  <c r="L404" i="7" s="1"/>
  <c r="N404" i="7" s="1"/>
  <c r="K408" i="7"/>
  <c r="L408" i="7" s="1"/>
  <c r="N408" i="7" s="1"/>
  <c r="K412" i="7"/>
  <c r="L412" i="7" s="1"/>
  <c r="N412" i="7" s="1"/>
  <c r="K416" i="7"/>
  <c r="L416" i="7" s="1"/>
  <c r="N416" i="7" s="1"/>
  <c r="K418" i="7"/>
  <c r="L418" i="7" s="1"/>
  <c r="N418" i="7" s="1"/>
  <c r="K420" i="7"/>
  <c r="L420" i="7" s="1"/>
  <c r="N420" i="7" s="1"/>
  <c r="K422" i="7"/>
  <c r="L422" i="7" s="1"/>
  <c r="N422" i="7" s="1"/>
  <c r="K5" i="7"/>
  <c r="L5" i="7" s="1"/>
  <c r="N5" i="7" s="1"/>
  <c r="K7" i="7"/>
  <c r="L7" i="7" s="1"/>
  <c r="N7" i="7" s="1"/>
  <c r="K9" i="7"/>
  <c r="L9" i="7" s="1"/>
  <c r="N9" i="7" s="1"/>
  <c r="K11" i="7"/>
  <c r="L11" i="7" s="1"/>
  <c r="N11" i="7" s="1"/>
  <c r="K13" i="7"/>
  <c r="L13" i="7" s="1"/>
  <c r="N13" i="7" s="1"/>
  <c r="K15" i="7"/>
  <c r="L15" i="7" s="1"/>
  <c r="N15" i="7" s="1"/>
  <c r="K17" i="7"/>
  <c r="L17" i="7" s="1"/>
  <c r="N17" i="7" s="1"/>
  <c r="K19" i="7"/>
  <c r="L19" i="7" s="1"/>
  <c r="N19" i="7" s="1"/>
  <c r="K25" i="7"/>
  <c r="L25" i="7" s="1"/>
  <c r="N25" i="7" s="1"/>
  <c r="K27" i="7"/>
  <c r="L27" i="7" s="1"/>
  <c r="N27" i="7" s="1"/>
  <c r="K29" i="7"/>
  <c r="L29" i="7" s="1"/>
  <c r="N29" i="7" s="1"/>
  <c r="K31" i="7"/>
  <c r="L31" i="7" s="1"/>
  <c r="N31" i="7" s="1"/>
  <c r="K33" i="7"/>
  <c r="L33" i="7" s="1"/>
  <c r="N33" i="7" s="1"/>
  <c r="K35" i="7"/>
  <c r="L35" i="7" s="1"/>
  <c r="N35" i="7" s="1"/>
  <c r="K37" i="7"/>
  <c r="L37" i="7" s="1"/>
  <c r="N37" i="7" s="1"/>
  <c r="K39" i="7"/>
  <c r="L39" i="7" s="1"/>
  <c r="N39" i="7" s="1"/>
  <c r="K41" i="7"/>
  <c r="L41" i="7" s="1"/>
  <c r="N41" i="7" s="1"/>
  <c r="K43" i="7"/>
  <c r="L43" i="7" s="1"/>
  <c r="N43" i="7" s="1"/>
  <c r="K45" i="7"/>
  <c r="L45" i="7" s="1"/>
  <c r="N45" i="7" s="1"/>
  <c r="K47" i="7"/>
  <c r="L47" i="7" s="1"/>
  <c r="N47" i="7" s="1"/>
  <c r="K49" i="7"/>
  <c r="L49" i="7" s="1"/>
  <c r="N49" i="7" s="1"/>
  <c r="K53" i="7"/>
  <c r="L53" i="7" s="1"/>
  <c r="N53" i="7" s="1"/>
  <c r="K59" i="7"/>
  <c r="L59" i="7" s="1"/>
  <c r="N59" i="7" s="1"/>
  <c r="K61" i="7"/>
  <c r="L61" i="7" s="1"/>
  <c r="N61" i="7" s="1"/>
  <c r="K63" i="7"/>
  <c r="L63" i="7" s="1"/>
  <c r="N63" i="7" s="1"/>
  <c r="L103" i="3"/>
  <c r="L135" i="3"/>
  <c r="M135" i="3" s="1"/>
  <c r="O135" i="3" s="1"/>
  <c r="L143" i="3"/>
  <c r="M143" i="3" s="1"/>
  <c r="O143" i="3" s="1"/>
  <c r="L161" i="3"/>
  <c r="M161" i="3" s="1"/>
  <c r="O161" i="3" s="1"/>
  <c r="L335" i="3"/>
  <c r="M335" i="3" s="1"/>
  <c r="O335" i="3" s="1"/>
  <c r="L147" i="3"/>
  <c r="M147" i="3" s="1"/>
  <c r="O147" i="3" s="1"/>
  <c r="L303" i="3"/>
  <c r="M303" i="3" s="1"/>
  <c r="O303" i="3" s="1"/>
  <c r="L150" i="3"/>
  <c r="M150" i="3" s="1"/>
  <c r="O150" i="3" s="1"/>
  <c r="L164" i="3"/>
  <c r="M164" i="3" s="1"/>
  <c r="O164" i="3" s="1"/>
  <c r="L180" i="3"/>
  <c r="L198" i="3"/>
  <c r="M198" i="3" s="1"/>
  <c r="O198" i="3" s="1"/>
  <c r="L366" i="3"/>
  <c r="M366" i="3" s="1"/>
  <c r="O366" i="3" s="1"/>
  <c r="L402" i="3"/>
  <c r="M402" i="3" s="1"/>
  <c r="O402" i="3" s="1"/>
  <c r="L271" i="3"/>
  <c r="M271" i="3" s="1"/>
  <c r="O271" i="3" s="1"/>
  <c r="L101" i="3"/>
  <c r="M101" i="3" s="1"/>
  <c r="O101" i="3" s="1"/>
  <c r="L133" i="3"/>
  <c r="M133" i="3" s="1"/>
  <c r="O133" i="3" s="1"/>
  <c r="L111" i="3"/>
  <c r="M111" i="3" s="1"/>
  <c r="O111" i="3" s="1"/>
  <c r="L173" i="3"/>
  <c r="M173" i="3" s="1"/>
  <c r="O173" i="3" s="1"/>
  <c r="L375" i="3"/>
  <c r="M375" i="3" s="1"/>
  <c r="O375" i="3" s="1"/>
  <c r="L83" i="3"/>
  <c r="M83" i="3" s="1"/>
  <c r="O83" i="3" s="1"/>
  <c r="L87" i="3"/>
  <c r="L95" i="3"/>
  <c r="L185" i="3"/>
  <c r="M185" i="3" s="1"/>
  <c r="O185" i="3" s="1"/>
  <c r="L205" i="3"/>
  <c r="M205" i="3" s="1"/>
  <c r="O205" i="3" s="1"/>
  <c r="L115" i="3"/>
  <c r="M115" i="3" s="1"/>
  <c r="O115" i="3" s="1"/>
  <c r="L119" i="3"/>
  <c r="M119" i="3" s="1"/>
  <c r="O119" i="3" s="1"/>
  <c r="L127" i="3"/>
  <c r="M127" i="3" s="1"/>
  <c r="O127" i="3" s="1"/>
  <c r="L151" i="3"/>
  <c r="M151" i="3" s="1"/>
  <c r="O151" i="3" s="1"/>
  <c r="L159" i="3"/>
  <c r="M159" i="3" s="1"/>
  <c r="O159" i="3" s="1"/>
  <c r="L89" i="3"/>
  <c r="M89" i="3" s="1"/>
  <c r="O89" i="3" s="1"/>
  <c r="L97" i="3"/>
  <c r="M97" i="3" s="1"/>
  <c r="O97" i="3" s="1"/>
  <c r="L121" i="3"/>
  <c r="M121" i="3" s="1"/>
  <c r="O121" i="3" s="1"/>
  <c r="L129" i="3"/>
  <c r="L137" i="3"/>
  <c r="M137" i="3" s="1"/>
  <c r="O137" i="3" s="1"/>
  <c r="L145" i="3"/>
  <c r="M145" i="3" s="1"/>
  <c r="O145" i="3" s="1"/>
  <c r="L155" i="3"/>
  <c r="M155" i="3" s="1"/>
  <c r="O155" i="3" s="1"/>
  <c r="L175" i="3"/>
  <c r="L197" i="3"/>
  <c r="M197" i="3" s="1"/>
  <c r="O197" i="3" s="1"/>
  <c r="L199" i="3"/>
  <c r="M199" i="3" s="1"/>
  <c r="O199" i="3" s="1"/>
  <c r="L203" i="3"/>
  <c r="M203" i="3" s="1"/>
  <c r="O203" i="3" s="1"/>
  <c r="L279" i="3"/>
  <c r="M279" i="3" s="1"/>
  <c r="O279" i="3" s="1"/>
  <c r="L281" i="3"/>
  <c r="M281" i="3" s="1"/>
  <c r="O281" i="3" s="1"/>
  <c r="L287" i="3"/>
  <c r="M287" i="3" s="1"/>
  <c r="O287" i="3" s="1"/>
  <c r="L297" i="3"/>
  <c r="M297" i="3" s="1"/>
  <c r="O297" i="3" s="1"/>
  <c r="L305" i="3"/>
  <c r="M305" i="3" s="1"/>
  <c r="O305" i="3" s="1"/>
  <c r="L311" i="3"/>
  <c r="M311" i="3" s="1"/>
  <c r="O311" i="3" s="1"/>
  <c r="L313" i="3"/>
  <c r="M313" i="3" s="1"/>
  <c r="O313" i="3" s="1"/>
  <c r="L317" i="3"/>
  <c r="M317" i="3" s="1"/>
  <c r="O317" i="3" s="1"/>
  <c r="L319" i="3"/>
  <c r="M319" i="3" s="1"/>
  <c r="O319" i="3" s="1"/>
  <c r="L323" i="3"/>
  <c r="M323" i="3" s="1"/>
  <c r="O323" i="3" s="1"/>
  <c r="L327" i="3"/>
  <c r="M327" i="3" s="1"/>
  <c r="O327" i="3" s="1"/>
  <c r="L329" i="3"/>
  <c r="M329" i="3" s="1"/>
  <c r="O329" i="3" s="1"/>
  <c r="L333" i="3"/>
  <c r="M333" i="3" s="1"/>
  <c r="O333" i="3" s="1"/>
  <c r="L339" i="3"/>
  <c r="M339" i="3" s="1"/>
  <c r="O339" i="3" s="1"/>
  <c r="L343" i="3"/>
  <c r="M343" i="3" s="1"/>
  <c r="O343" i="3" s="1"/>
  <c r="L355" i="3"/>
  <c r="M355" i="3" s="1"/>
  <c r="O355" i="3" s="1"/>
  <c r="L357" i="3"/>
  <c r="M357" i="3" s="1"/>
  <c r="O357" i="3" s="1"/>
  <c r="L361" i="3"/>
  <c r="M361" i="3" s="1"/>
  <c r="O361" i="3" s="1"/>
  <c r="L369" i="3"/>
  <c r="M369" i="3" s="1"/>
  <c r="O369" i="3" s="1"/>
  <c r="L371" i="3"/>
  <c r="M371" i="3" s="1"/>
  <c r="O371" i="3" s="1"/>
  <c r="L377" i="3"/>
  <c r="M377" i="3" s="1"/>
  <c r="O377" i="3" s="1"/>
  <c r="L387" i="3"/>
  <c r="L745" i="3"/>
  <c r="M745" i="3" s="1"/>
  <c r="O745" i="3" s="1"/>
  <c r="L749" i="3"/>
  <c r="M749" i="3" s="1"/>
  <c r="O749" i="3" s="1"/>
  <c r="L753" i="3"/>
  <c r="M753" i="3" s="1"/>
  <c r="O753" i="3" s="1"/>
  <c r="L757" i="3"/>
  <c r="M757" i="3" s="1"/>
  <c r="O757" i="3" s="1"/>
  <c r="L761" i="3"/>
  <c r="M761" i="3" s="1"/>
  <c r="O761" i="3" s="1"/>
  <c r="L765" i="3"/>
  <c r="M765" i="3" s="1"/>
  <c r="O765" i="3" s="1"/>
  <c r="L769" i="3"/>
  <c r="M769" i="3" s="1"/>
  <c r="O769" i="3" s="1"/>
  <c r="L823" i="3"/>
  <c r="M823" i="3" s="1"/>
  <c r="O823" i="3" s="1"/>
  <c r="L825" i="3"/>
  <c r="M825" i="3" s="1"/>
  <c r="O825" i="3" s="1"/>
  <c r="L827" i="3"/>
  <c r="M827" i="3" s="1"/>
  <c r="O827" i="3" s="1"/>
  <c r="L91" i="3"/>
  <c r="M91" i="3" s="1"/>
  <c r="O91" i="3" s="1"/>
  <c r="L109" i="3"/>
  <c r="L123" i="3"/>
  <c r="M123" i="3" s="1"/>
  <c r="O123" i="3" s="1"/>
  <c r="L141" i="3"/>
  <c r="M141" i="3" s="1"/>
  <c r="O141" i="3" s="1"/>
  <c r="L189" i="3"/>
  <c r="M189" i="3" s="1"/>
  <c r="O189" i="3" s="1"/>
  <c r="L193" i="3"/>
  <c r="L275" i="3"/>
  <c r="M275" i="3" s="1"/>
  <c r="O275" i="3" s="1"/>
  <c r="L763" i="3"/>
  <c r="M763" i="3" s="1"/>
  <c r="O763" i="3" s="1"/>
  <c r="L767" i="3"/>
  <c r="M767" i="3" s="1"/>
  <c r="O767" i="3" s="1"/>
  <c r="L168" i="3"/>
  <c r="M168" i="3" s="1"/>
  <c r="O168" i="3" s="1"/>
  <c r="L178" i="3"/>
  <c r="M178" i="3" s="1"/>
  <c r="O178" i="3" s="1"/>
  <c r="L428" i="3"/>
  <c r="M428" i="3" s="1"/>
  <c r="O428" i="3" s="1"/>
  <c r="L5" i="3"/>
  <c r="M5" i="3" s="1"/>
  <c r="O5" i="3" s="1"/>
  <c r="L13" i="3"/>
  <c r="M13" i="3" s="1"/>
  <c r="O13" i="3" s="1"/>
  <c r="L21" i="3"/>
  <c r="M21" i="3" s="1"/>
  <c r="O21" i="3" s="1"/>
  <c r="L29" i="3"/>
  <c r="M29" i="3" s="1"/>
  <c r="O29" i="3" s="1"/>
  <c r="L37" i="3"/>
  <c r="M37" i="3" s="1"/>
  <c r="O37" i="3" s="1"/>
  <c r="L45" i="3"/>
  <c r="M45" i="3" s="1"/>
  <c r="O45" i="3" s="1"/>
  <c r="L53" i="3"/>
  <c r="M53" i="3" s="1"/>
  <c r="O53" i="3" s="1"/>
  <c r="L61" i="3"/>
  <c r="M61" i="3" s="1"/>
  <c r="O61" i="3" s="1"/>
  <c r="L69" i="3"/>
  <c r="M69" i="3" s="1"/>
  <c r="O69" i="3" s="1"/>
  <c r="L77" i="3"/>
  <c r="M77" i="3" s="1"/>
  <c r="O77" i="3" s="1"/>
  <c r="L85" i="3"/>
  <c r="M85" i="3" s="1"/>
  <c r="O85" i="3" s="1"/>
  <c r="L99" i="3"/>
  <c r="M99" i="3" s="1"/>
  <c r="O99" i="3" s="1"/>
  <c r="L117" i="3"/>
  <c r="M117" i="3" s="1"/>
  <c r="O117" i="3" s="1"/>
  <c r="L131" i="3"/>
  <c r="M131" i="3" s="1"/>
  <c r="O131" i="3" s="1"/>
  <c r="L149" i="3"/>
  <c r="M149" i="3" s="1"/>
  <c r="O149" i="3" s="1"/>
  <c r="L157" i="3"/>
  <c r="M157" i="3" s="1"/>
  <c r="O157" i="3" s="1"/>
  <c r="L183" i="3"/>
  <c r="M183" i="3" s="1"/>
  <c r="O183" i="3" s="1"/>
  <c r="L307" i="3"/>
  <c r="M307" i="3" s="1"/>
  <c r="O307" i="3" s="1"/>
  <c r="L105" i="3"/>
  <c r="M105" i="3" s="1"/>
  <c r="O105" i="3" s="1"/>
  <c r="L113" i="3"/>
  <c r="M113" i="3" s="1"/>
  <c r="O113" i="3" s="1"/>
  <c r="L171" i="3"/>
  <c r="M171" i="3" s="1"/>
  <c r="O171" i="3" s="1"/>
  <c r="L187" i="3"/>
  <c r="M187" i="3" s="1"/>
  <c r="O187" i="3" s="1"/>
  <c r="L201" i="3"/>
  <c r="M201" i="3" s="1"/>
  <c r="O201" i="3" s="1"/>
  <c r="L207" i="3"/>
  <c r="M207" i="3" s="1"/>
  <c r="O207" i="3" s="1"/>
  <c r="L273" i="3"/>
  <c r="M273" i="3" s="1"/>
  <c r="O273" i="3" s="1"/>
  <c r="L289" i="3"/>
  <c r="M289" i="3" s="1"/>
  <c r="O289" i="3" s="1"/>
  <c r="L295" i="3"/>
  <c r="M295" i="3" s="1"/>
  <c r="O295" i="3" s="1"/>
  <c r="L309" i="3"/>
  <c r="M309" i="3" s="1"/>
  <c r="O309" i="3" s="1"/>
  <c r="L315" i="3"/>
  <c r="M315" i="3" s="1"/>
  <c r="O315" i="3" s="1"/>
  <c r="L321" i="3"/>
  <c r="M321" i="3" s="1"/>
  <c r="O321" i="3" s="1"/>
  <c r="L325" i="3"/>
  <c r="M325" i="3" s="1"/>
  <c r="O325" i="3" s="1"/>
  <c r="L331" i="3"/>
  <c r="M331" i="3" s="1"/>
  <c r="O331" i="3" s="1"/>
  <c r="L337" i="3"/>
  <c r="M337" i="3" s="1"/>
  <c r="O337" i="3" s="1"/>
  <c r="L341" i="3"/>
  <c r="M341" i="3" s="1"/>
  <c r="O341" i="3" s="1"/>
  <c r="L359" i="3"/>
  <c r="M359" i="3" s="1"/>
  <c r="O359" i="3" s="1"/>
  <c r="L373" i="3"/>
  <c r="M373" i="3" s="1"/>
  <c r="O373" i="3" s="1"/>
  <c r="L170" i="3"/>
  <c r="M170" i="3" s="1"/>
  <c r="O170" i="3" s="1"/>
  <c r="L182" i="3"/>
  <c r="M182" i="3" s="1"/>
  <c r="O182" i="3" s="1"/>
  <c r="L200" i="3"/>
  <c r="M200" i="3" s="1"/>
  <c r="O200" i="3" s="1"/>
  <c r="L384" i="3"/>
  <c r="M384" i="3" s="1"/>
  <c r="O384" i="3" s="1"/>
  <c r="L93" i="3"/>
  <c r="M93" i="3" s="1"/>
  <c r="O93" i="3" s="1"/>
  <c r="L107" i="3"/>
  <c r="M107" i="3" s="1"/>
  <c r="O107" i="3" s="1"/>
  <c r="L125" i="3"/>
  <c r="M125" i="3" s="1"/>
  <c r="O125" i="3" s="1"/>
  <c r="L139" i="3"/>
  <c r="M139" i="3" s="1"/>
  <c r="O139" i="3" s="1"/>
  <c r="L154" i="3"/>
  <c r="M154" i="3" s="1"/>
  <c r="O154" i="3" s="1"/>
  <c r="L191" i="3"/>
  <c r="M191" i="3" s="1"/>
  <c r="O191" i="3" s="1"/>
  <c r="L293" i="3"/>
  <c r="M293" i="3" s="1"/>
  <c r="O293" i="3" s="1"/>
  <c r="K161" i="8"/>
  <c r="L161" i="8" s="1"/>
  <c r="N161" i="8" s="1"/>
  <c r="K163" i="8"/>
  <c r="L163" i="8" s="1"/>
  <c r="N163" i="8" s="1"/>
  <c r="K165" i="8"/>
  <c r="L165" i="8" s="1"/>
  <c r="N165" i="8" s="1"/>
  <c r="K167" i="8"/>
  <c r="L167" i="8" s="1"/>
  <c r="N167" i="8" s="1"/>
  <c r="K169" i="8"/>
  <c r="L169" i="8" s="1"/>
  <c r="N169" i="8" s="1"/>
  <c r="K171" i="8"/>
  <c r="L171" i="8" s="1"/>
  <c r="N171" i="8" s="1"/>
  <c r="K173" i="8"/>
  <c r="L173" i="8" s="1"/>
  <c r="N173" i="8" s="1"/>
  <c r="K175" i="8"/>
  <c r="L175" i="8" s="1"/>
  <c r="N175" i="8" s="1"/>
  <c r="K177" i="8"/>
  <c r="L177" i="8" s="1"/>
  <c r="N177" i="8" s="1"/>
  <c r="K179" i="8"/>
  <c r="L179" i="8" s="1"/>
  <c r="N179" i="8" s="1"/>
  <c r="K181" i="8"/>
  <c r="L181" i="8" s="1"/>
  <c r="N181" i="8" s="1"/>
  <c r="K183" i="8"/>
  <c r="L183" i="8" s="1"/>
  <c r="N183" i="8" s="1"/>
  <c r="K185" i="8"/>
  <c r="L185" i="8" s="1"/>
  <c r="N185" i="8" s="1"/>
  <c r="K187" i="8"/>
  <c r="L187" i="8" s="1"/>
  <c r="N187" i="8" s="1"/>
  <c r="K189" i="8"/>
  <c r="L189" i="8" s="1"/>
  <c r="N189" i="8" s="1"/>
  <c r="K191" i="8"/>
  <c r="L191" i="8" s="1"/>
  <c r="N191" i="8" s="1"/>
  <c r="K193" i="8"/>
  <c r="L193" i="8" s="1"/>
  <c r="N193" i="8" s="1"/>
  <c r="K195" i="8"/>
  <c r="L195" i="8" s="1"/>
  <c r="N195" i="8" s="1"/>
  <c r="K197" i="8"/>
  <c r="L197" i="8" s="1"/>
  <c r="N197" i="8" s="1"/>
  <c r="K199" i="8"/>
  <c r="L199" i="8" s="1"/>
  <c r="N199" i="8" s="1"/>
  <c r="K201" i="8"/>
  <c r="L201" i="8" s="1"/>
  <c r="N201" i="8" s="1"/>
  <c r="K203" i="8"/>
  <c r="L203" i="8" s="1"/>
  <c r="N203" i="8" s="1"/>
  <c r="K205" i="8"/>
  <c r="L205" i="8" s="1"/>
  <c r="N205" i="8" s="1"/>
  <c r="K207" i="8"/>
  <c r="L207" i="8" s="1"/>
  <c r="N207" i="8" s="1"/>
  <c r="K209" i="8"/>
  <c r="L209" i="8" s="1"/>
  <c r="N209" i="8" s="1"/>
  <c r="K211" i="8"/>
  <c r="L211" i="8" s="1"/>
  <c r="N211" i="8" s="1"/>
  <c r="K213" i="8"/>
  <c r="L213" i="8" s="1"/>
  <c r="N213" i="8" s="1"/>
  <c r="K215" i="8"/>
  <c r="L215" i="8" s="1"/>
  <c r="N215" i="8" s="1"/>
  <c r="K217" i="8"/>
  <c r="L217" i="8" s="1"/>
  <c r="N217" i="8" s="1"/>
  <c r="K219" i="8"/>
  <c r="L219" i="8" s="1"/>
  <c r="N219" i="8" s="1"/>
  <c r="K221" i="8"/>
  <c r="L221" i="8" s="1"/>
  <c r="N221" i="8" s="1"/>
  <c r="K223" i="8"/>
  <c r="L223" i="8" s="1"/>
  <c r="N223" i="8" s="1"/>
  <c r="K225" i="8"/>
  <c r="L225" i="8" s="1"/>
  <c r="N225" i="8" s="1"/>
  <c r="K227" i="8"/>
  <c r="L227" i="8" s="1"/>
  <c r="N227" i="8" s="1"/>
  <c r="K229" i="8"/>
  <c r="L229" i="8" s="1"/>
  <c r="N229" i="8" s="1"/>
  <c r="K231" i="8"/>
  <c r="L231" i="8" s="1"/>
  <c r="N231" i="8" s="1"/>
  <c r="K233" i="8"/>
  <c r="L233" i="8" s="1"/>
  <c r="N233" i="8" s="1"/>
  <c r="K235" i="8"/>
  <c r="L235" i="8" s="1"/>
  <c r="N235" i="8" s="1"/>
  <c r="K237" i="8"/>
  <c r="L237" i="8" s="1"/>
  <c r="N237" i="8" s="1"/>
  <c r="K239" i="8"/>
  <c r="L239" i="8" s="1"/>
  <c r="N239" i="8" s="1"/>
  <c r="K241" i="8"/>
  <c r="L241" i="8" s="1"/>
  <c r="N241" i="8" s="1"/>
  <c r="K243" i="8"/>
  <c r="L243" i="8" s="1"/>
  <c r="N243" i="8" s="1"/>
  <c r="K245" i="8"/>
  <c r="L245" i="8" s="1"/>
  <c r="N245" i="8" s="1"/>
  <c r="K247" i="8"/>
  <c r="L247" i="8" s="1"/>
  <c r="N247" i="8" s="1"/>
  <c r="K249" i="8"/>
  <c r="L249" i="8" s="1"/>
  <c r="N249" i="8" s="1"/>
  <c r="K251" i="8"/>
  <c r="L251" i="8" s="1"/>
  <c r="N251" i="8" s="1"/>
  <c r="K253" i="8"/>
  <c r="L253" i="8" s="1"/>
  <c r="N253" i="8" s="1"/>
  <c r="K255" i="8"/>
  <c r="L255" i="8" s="1"/>
  <c r="N255" i="8" s="1"/>
  <c r="K257" i="8"/>
  <c r="L257" i="8" s="1"/>
  <c r="N257" i="8" s="1"/>
  <c r="K259" i="8"/>
  <c r="L259" i="8" s="1"/>
  <c r="N259" i="8" s="1"/>
  <c r="K261" i="8"/>
  <c r="L261" i="8" s="1"/>
  <c r="N261" i="8" s="1"/>
  <c r="K263" i="8"/>
  <c r="L263" i="8" s="1"/>
  <c r="N263" i="8" s="1"/>
  <c r="K265" i="8"/>
  <c r="L265" i="8" s="1"/>
  <c r="N265" i="8" s="1"/>
  <c r="K267" i="8"/>
  <c r="L267" i="8" s="1"/>
  <c r="N267" i="8" s="1"/>
  <c r="K269" i="8"/>
  <c r="L269" i="8" s="1"/>
  <c r="N269" i="8" s="1"/>
  <c r="K271" i="8"/>
  <c r="L271" i="8" s="1"/>
  <c r="N271" i="8" s="1"/>
  <c r="K273" i="8"/>
  <c r="L273" i="8" s="1"/>
  <c r="N273" i="8" s="1"/>
  <c r="K275" i="8"/>
  <c r="L275" i="8" s="1"/>
  <c r="N275" i="8" s="1"/>
  <c r="K277" i="8"/>
  <c r="L277" i="8" s="1"/>
  <c r="N277" i="8" s="1"/>
  <c r="K279" i="8"/>
  <c r="L279" i="8" s="1"/>
  <c r="N279" i="8" s="1"/>
  <c r="K281" i="8"/>
  <c r="L281" i="8" s="1"/>
  <c r="N281" i="8" s="1"/>
  <c r="K283" i="8"/>
  <c r="L283" i="8" s="1"/>
  <c r="N283" i="8" s="1"/>
  <c r="K285" i="8"/>
  <c r="L285" i="8" s="1"/>
  <c r="N285" i="8" s="1"/>
  <c r="K287" i="8"/>
  <c r="L287" i="8" s="1"/>
  <c r="N287" i="8" s="1"/>
  <c r="K289" i="8"/>
  <c r="L289" i="8" s="1"/>
  <c r="N289" i="8" s="1"/>
  <c r="K291" i="8"/>
  <c r="L291" i="8" s="1"/>
  <c r="N291" i="8" s="1"/>
  <c r="K293" i="8"/>
  <c r="L293" i="8" s="1"/>
  <c r="N293" i="8" s="1"/>
  <c r="K295" i="8"/>
  <c r="L295" i="8" s="1"/>
  <c r="N295" i="8" s="1"/>
  <c r="K297" i="8"/>
  <c r="L297" i="8" s="1"/>
  <c r="N297" i="8" s="1"/>
  <c r="K299" i="8"/>
  <c r="L299" i="8" s="1"/>
  <c r="N299" i="8" s="1"/>
  <c r="K301" i="8"/>
  <c r="L301" i="8" s="1"/>
  <c r="N301" i="8" s="1"/>
  <c r="K303" i="8"/>
  <c r="L303" i="8" s="1"/>
  <c r="N303" i="8" s="1"/>
  <c r="K305" i="8"/>
  <c r="L305" i="8" s="1"/>
  <c r="N305" i="8" s="1"/>
  <c r="K307" i="8"/>
  <c r="L307" i="8" s="1"/>
  <c r="N307" i="8" s="1"/>
  <c r="K309" i="8"/>
  <c r="L309" i="8" s="1"/>
  <c r="N309" i="8" s="1"/>
  <c r="K311" i="8"/>
  <c r="L311" i="8" s="1"/>
  <c r="N311" i="8" s="1"/>
  <c r="K313" i="8"/>
  <c r="L313" i="8" s="1"/>
  <c r="N313" i="8" s="1"/>
  <c r="K315" i="8"/>
  <c r="L315" i="8" s="1"/>
  <c r="N315" i="8" s="1"/>
  <c r="K317" i="8"/>
  <c r="L317" i="8" s="1"/>
  <c r="N317" i="8" s="1"/>
  <c r="K319" i="8"/>
  <c r="L319" i="8" s="1"/>
  <c r="N319" i="8" s="1"/>
  <c r="K321" i="8"/>
  <c r="L321" i="8" s="1"/>
  <c r="N321" i="8" s="1"/>
  <c r="K323" i="8"/>
  <c r="L323" i="8" s="1"/>
  <c r="N323" i="8" s="1"/>
  <c r="K325" i="8"/>
  <c r="L325" i="8" s="1"/>
  <c r="N325" i="8" s="1"/>
  <c r="K327" i="8"/>
  <c r="L327" i="8" s="1"/>
  <c r="N327" i="8" s="1"/>
  <c r="K329" i="8"/>
  <c r="L329" i="8" s="1"/>
  <c r="N329" i="8" s="1"/>
  <c r="K331" i="8"/>
  <c r="L331" i="8" s="1"/>
  <c r="N331" i="8" s="1"/>
  <c r="K333" i="8"/>
  <c r="L333" i="8" s="1"/>
  <c r="N333" i="8" s="1"/>
  <c r="K335" i="8"/>
  <c r="L335" i="8" s="1"/>
  <c r="N335" i="8" s="1"/>
  <c r="K337" i="8"/>
  <c r="L337" i="8" s="1"/>
  <c r="N337" i="8" s="1"/>
  <c r="K339" i="8"/>
  <c r="L339" i="8" s="1"/>
  <c r="N339" i="8" s="1"/>
  <c r="K341" i="8"/>
  <c r="L341" i="8" s="1"/>
  <c r="N341" i="8" s="1"/>
  <c r="K343" i="8"/>
  <c r="L343" i="8" s="1"/>
  <c r="N343" i="8" s="1"/>
  <c r="K345" i="8"/>
  <c r="L345" i="8" s="1"/>
  <c r="N345" i="8" s="1"/>
  <c r="K347" i="8"/>
  <c r="L347" i="8" s="1"/>
  <c r="N347" i="8" s="1"/>
  <c r="K349" i="8"/>
  <c r="L349" i="8" s="1"/>
  <c r="N349" i="8" s="1"/>
  <c r="K351" i="8"/>
  <c r="L351" i="8" s="1"/>
  <c r="N351" i="8" s="1"/>
  <c r="K353" i="8"/>
  <c r="L353" i="8" s="1"/>
  <c r="N353" i="8" s="1"/>
  <c r="K355" i="8"/>
  <c r="L355" i="8" s="1"/>
  <c r="N355" i="8" s="1"/>
  <c r="K357" i="8"/>
  <c r="L357" i="8" s="1"/>
  <c r="N357" i="8" s="1"/>
  <c r="K359" i="8"/>
  <c r="L359" i="8" s="1"/>
  <c r="N359" i="8" s="1"/>
  <c r="K361" i="8"/>
  <c r="L361" i="8" s="1"/>
  <c r="N361" i="8" s="1"/>
  <c r="K363" i="8"/>
  <c r="L363" i="8" s="1"/>
  <c r="N363" i="8" s="1"/>
  <c r="K365" i="8"/>
  <c r="L365" i="8" s="1"/>
  <c r="N365" i="8" s="1"/>
  <c r="K367" i="8"/>
  <c r="L367" i="8" s="1"/>
  <c r="N367" i="8" s="1"/>
  <c r="K369" i="8"/>
  <c r="L369" i="8" s="1"/>
  <c r="N369" i="8" s="1"/>
  <c r="K371" i="8"/>
  <c r="L371" i="8" s="1"/>
  <c r="N371" i="8" s="1"/>
  <c r="K373" i="8"/>
  <c r="L373" i="8" s="1"/>
  <c r="N373" i="8" s="1"/>
  <c r="K375" i="8"/>
  <c r="L375" i="8" s="1"/>
  <c r="N375" i="8" s="1"/>
  <c r="K377" i="8"/>
  <c r="L377" i="8" s="1"/>
  <c r="N377" i="8" s="1"/>
  <c r="K379" i="8"/>
  <c r="L379" i="8" s="1"/>
  <c r="N379" i="8" s="1"/>
  <c r="K381" i="8"/>
  <c r="L381" i="8" s="1"/>
  <c r="N381" i="8" s="1"/>
  <c r="K383" i="8"/>
  <c r="L383" i="8" s="1"/>
  <c r="N383" i="8" s="1"/>
  <c r="K385" i="8"/>
  <c r="L385" i="8" s="1"/>
  <c r="N385" i="8" s="1"/>
  <c r="K387" i="8"/>
  <c r="L387" i="8" s="1"/>
  <c r="N387" i="8" s="1"/>
  <c r="K389" i="8"/>
  <c r="L389" i="8" s="1"/>
  <c r="N389" i="8" s="1"/>
  <c r="K391" i="8"/>
  <c r="L391" i="8" s="1"/>
  <c r="N391" i="8" s="1"/>
  <c r="K393" i="8"/>
  <c r="L393" i="8" s="1"/>
  <c r="N393" i="8" s="1"/>
  <c r="K395" i="8"/>
  <c r="L395" i="8" s="1"/>
  <c r="N395" i="8" s="1"/>
  <c r="K397" i="8"/>
  <c r="L397" i="8" s="1"/>
  <c r="N397" i="8" s="1"/>
  <c r="K399" i="8"/>
  <c r="L399" i="8" s="1"/>
  <c r="N399" i="8" s="1"/>
  <c r="K401" i="8"/>
  <c r="L401" i="8" s="1"/>
  <c r="N401" i="8" s="1"/>
  <c r="K403" i="8"/>
  <c r="L403" i="8" s="1"/>
  <c r="N403" i="8" s="1"/>
  <c r="K405" i="8"/>
  <c r="L405" i="8" s="1"/>
  <c r="N405" i="8" s="1"/>
  <c r="K407" i="8"/>
  <c r="L407" i="8" s="1"/>
  <c r="N407" i="8" s="1"/>
  <c r="K409" i="8"/>
  <c r="L409" i="8" s="1"/>
  <c r="N409" i="8" s="1"/>
  <c r="K411" i="8"/>
  <c r="L411" i="8" s="1"/>
  <c r="N411" i="8" s="1"/>
  <c r="K5" i="8"/>
  <c r="L5" i="8" s="1"/>
  <c r="N5" i="8" s="1"/>
  <c r="K7" i="8"/>
  <c r="L7" i="8" s="1"/>
  <c r="N7" i="8" s="1"/>
  <c r="K9" i="8"/>
  <c r="L9" i="8" s="1"/>
  <c r="N9" i="8" s="1"/>
  <c r="K11" i="8"/>
  <c r="L11" i="8" s="1"/>
  <c r="N11" i="8" s="1"/>
  <c r="K13" i="8"/>
  <c r="L13" i="8" s="1"/>
  <c r="N13" i="8" s="1"/>
  <c r="K15" i="8"/>
  <c r="L15" i="8" s="1"/>
  <c r="N15" i="8" s="1"/>
  <c r="K17" i="8"/>
  <c r="L17" i="8" s="1"/>
  <c r="N17" i="8" s="1"/>
  <c r="K19" i="8"/>
  <c r="L19" i="8" s="1"/>
  <c r="N19" i="8" s="1"/>
  <c r="K21" i="8"/>
  <c r="L21" i="8" s="1"/>
  <c r="N21" i="8" s="1"/>
  <c r="K23" i="8"/>
  <c r="L23" i="8" s="1"/>
  <c r="N23" i="8" s="1"/>
  <c r="K25" i="8"/>
  <c r="L25" i="8" s="1"/>
  <c r="N25" i="8" s="1"/>
  <c r="K27" i="8"/>
  <c r="L27" i="8" s="1"/>
  <c r="N27" i="8" s="1"/>
  <c r="K29" i="8"/>
  <c r="L29" i="8" s="1"/>
  <c r="N29" i="8" s="1"/>
  <c r="K31" i="8"/>
  <c r="L31" i="8" s="1"/>
  <c r="N31" i="8" s="1"/>
  <c r="K33" i="8"/>
  <c r="L33" i="8" s="1"/>
  <c r="N33" i="8" s="1"/>
  <c r="K35" i="8"/>
  <c r="L35" i="8" s="1"/>
  <c r="N35" i="8" s="1"/>
  <c r="K37" i="8"/>
  <c r="L37" i="8" s="1"/>
  <c r="N37" i="8" s="1"/>
  <c r="K39" i="8"/>
  <c r="L39" i="8" s="1"/>
  <c r="N39" i="8" s="1"/>
  <c r="K41" i="8"/>
  <c r="L41" i="8" s="1"/>
  <c r="N41" i="8" s="1"/>
  <c r="K43" i="8"/>
  <c r="L43" i="8" s="1"/>
  <c r="N43" i="8" s="1"/>
  <c r="K45" i="8"/>
  <c r="L45" i="8" s="1"/>
  <c r="N45" i="8" s="1"/>
  <c r="K47" i="8"/>
  <c r="L47" i="8" s="1"/>
  <c r="N47" i="8" s="1"/>
  <c r="K49" i="8"/>
  <c r="L49" i="8" s="1"/>
  <c r="N49" i="8" s="1"/>
  <c r="K51" i="8"/>
  <c r="L51" i="8" s="1"/>
  <c r="N51" i="8" s="1"/>
  <c r="K53" i="8"/>
  <c r="L53" i="8" s="1"/>
  <c r="N53" i="8" s="1"/>
  <c r="K55" i="8"/>
  <c r="L55" i="8" s="1"/>
  <c r="N55" i="8" s="1"/>
  <c r="K57" i="8"/>
  <c r="L57" i="8" s="1"/>
  <c r="N57" i="8" s="1"/>
  <c r="K59" i="8"/>
  <c r="L59" i="8" s="1"/>
  <c r="N59" i="8" s="1"/>
  <c r="K61" i="8"/>
  <c r="L61" i="8" s="1"/>
  <c r="N61" i="8" s="1"/>
  <c r="K63" i="8"/>
  <c r="L63" i="8" s="1"/>
  <c r="N63" i="8" s="1"/>
  <c r="K65" i="8"/>
  <c r="L65" i="8" s="1"/>
  <c r="N65" i="8" s="1"/>
  <c r="K67" i="8"/>
  <c r="L67" i="8" s="1"/>
  <c r="N67" i="8" s="1"/>
  <c r="K69" i="8"/>
  <c r="L69" i="8" s="1"/>
  <c r="N69" i="8" s="1"/>
  <c r="K71" i="8"/>
  <c r="L71" i="8" s="1"/>
  <c r="N71" i="8" s="1"/>
  <c r="K73" i="8"/>
  <c r="L73" i="8" s="1"/>
  <c r="N73" i="8" s="1"/>
  <c r="K75" i="8"/>
  <c r="L75" i="8" s="1"/>
  <c r="N75" i="8" s="1"/>
  <c r="K77" i="8"/>
  <c r="L77" i="8" s="1"/>
  <c r="N77" i="8" s="1"/>
  <c r="K79" i="8"/>
  <c r="L79" i="8" s="1"/>
  <c r="N79" i="8" s="1"/>
  <c r="K81" i="8"/>
  <c r="L81" i="8" s="1"/>
  <c r="N81" i="8" s="1"/>
  <c r="K83" i="8"/>
  <c r="L83" i="8" s="1"/>
  <c r="N83" i="8" s="1"/>
  <c r="K85" i="8"/>
  <c r="L85" i="8" s="1"/>
  <c r="N85" i="8" s="1"/>
  <c r="K87" i="8"/>
  <c r="L87" i="8" s="1"/>
  <c r="N87" i="8" s="1"/>
  <c r="K89" i="8"/>
  <c r="L89" i="8" s="1"/>
  <c r="N89" i="8" s="1"/>
  <c r="K91" i="8"/>
  <c r="L91" i="8" s="1"/>
  <c r="N91" i="8" s="1"/>
  <c r="K93" i="8"/>
  <c r="L93" i="8" s="1"/>
  <c r="N93" i="8" s="1"/>
  <c r="K95" i="8"/>
  <c r="L95" i="8" s="1"/>
  <c r="N95" i="8" s="1"/>
  <c r="K97" i="8"/>
  <c r="L97" i="8" s="1"/>
  <c r="N97" i="8" s="1"/>
  <c r="K99" i="8"/>
  <c r="L99" i="8" s="1"/>
  <c r="N99" i="8" s="1"/>
  <c r="K101" i="8"/>
  <c r="L101" i="8" s="1"/>
  <c r="N101" i="8" s="1"/>
  <c r="K103" i="8"/>
  <c r="L103" i="8" s="1"/>
  <c r="N103" i="8" s="1"/>
  <c r="K105" i="8"/>
  <c r="L105" i="8" s="1"/>
  <c r="N105" i="8" s="1"/>
  <c r="K107" i="8"/>
  <c r="L107" i="8" s="1"/>
  <c r="N107" i="8" s="1"/>
  <c r="K109" i="8"/>
  <c r="L109" i="8" s="1"/>
  <c r="N109" i="8" s="1"/>
  <c r="K111" i="8"/>
  <c r="L111" i="8" s="1"/>
  <c r="N111" i="8" s="1"/>
  <c r="K113" i="8"/>
  <c r="L113" i="8" s="1"/>
  <c r="N113" i="8" s="1"/>
  <c r="K115" i="8"/>
  <c r="L115" i="8" s="1"/>
  <c r="N115" i="8" s="1"/>
  <c r="K117" i="8"/>
  <c r="L117" i="8" s="1"/>
  <c r="N117" i="8" s="1"/>
  <c r="K119" i="8"/>
  <c r="L119" i="8" s="1"/>
  <c r="N119" i="8" s="1"/>
  <c r="K121" i="8"/>
  <c r="L121" i="8" s="1"/>
  <c r="N121" i="8" s="1"/>
  <c r="K123" i="8"/>
  <c r="L123" i="8" s="1"/>
  <c r="N123" i="8" s="1"/>
  <c r="K125" i="8"/>
  <c r="L125" i="8" s="1"/>
  <c r="N125" i="8" s="1"/>
  <c r="K127" i="8"/>
  <c r="L127" i="8" s="1"/>
  <c r="N127" i="8" s="1"/>
  <c r="K129" i="8"/>
  <c r="L129" i="8" s="1"/>
  <c r="N129" i="8" s="1"/>
  <c r="K131" i="8"/>
  <c r="L131" i="8" s="1"/>
  <c r="N131" i="8" s="1"/>
  <c r="K133" i="8"/>
  <c r="L133" i="8" s="1"/>
  <c r="N133" i="8" s="1"/>
  <c r="K135" i="8"/>
  <c r="L135" i="8" s="1"/>
  <c r="N135" i="8" s="1"/>
  <c r="K137" i="8"/>
  <c r="L137" i="8" s="1"/>
  <c r="N137" i="8" s="1"/>
  <c r="K139" i="8"/>
  <c r="L139" i="8" s="1"/>
  <c r="N139" i="8" s="1"/>
  <c r="K141" i="8"/>
  <c r="L141" i="8" s="1"/>
  <c r="N141" i="8" s="1"/>
  <c r="K143" i="8"/>
  <c r="L143" i="8" s="1"/>
  <c r="N143" i="8" s="1"/>
  <c r="K145" i="8"/>
  <c r="L145" i="8" s="1"/>
  <c r="N145" i="8" s="1"/>
  <c r="K147" i="8"/>
  <c r="L147" i="8" s="1"/>
  <c r="N147" i="8" s="1"/>
  <c r="K149" i="8"/>
  <c r="L149" i="8" s="1"/>
  <c r="N149" i="8" s="1"/>
  <c r="K151" i="8"/>
  <c r="L151" i="8" s="1"/>
  <c r="N151" i="8" s="1"/>
  <c r="K153" i="8"/>
  <c r="L153" i="8" s="1"/>
  <c r="N153" i="8" s="1"/>
  <c r="K155" i="8"/>
  <c r="L155" i="8" s="1"/>
  <c r="N155" i="8" s="1"/>
  <c r="K157" i="8"/>
  <c r="L157" i="8" s="1"/>
  <c r="N157" i="8" s="1"/>
  <c r="K159" i="8"/>
  <c r="L159" i="8" s="1"/>
  <c r="N159" i="8" s="1"/>
  <c r="K413" i="8"/>
  <c r="L413" i="8" s="1"/>
  <c r="N413" i="8" s="1"/>
  <c r="K415" i="8"/>
  <c r="L415" i="8" s="1"/>
  <c r="N415" i="8" s="1"/>
  <c r="K417" i="8"/>
  <c r="L417" i="8" s="1"/>
  <c r="N417" i="8" s="1"/>
  <c r="K419" i="8"/>
  <c r="L419" i="8" s="1"/>
  <c r="N419" i="8" s="1"/>
  <c r="K421" i="8"/>
  <c r="L421" i="8" s="1"/>
  <c r="N421" i="8" s="1"/>
  <c r="K423" i="8"/>
  <c r="L423" i="8" s="1"/>
  <c r="N423" i="8" s="1"/>
  <c r="K425" i="8"/>
  <c r="L425" i="8" s="1"/>
  <c r="N425" i="8" s="1"/>
  <c r="K427" i="8"/>
  <c r="L427" i="8" s="1"/>
  <c r="N427" i="8" s="1"/>
  <c r="K429" i="8"/>
  <c r="L429" i="8" s="1"/>
  <c r="N429" i="8" s="1"/>
  <c r="K431" i="8"/>
  <c r="L431" i="8" s="1"/>
  <c r="N431" i="8" s="1"/>
  <c r="K433" i="8"/>
  <c r="L433" i="8" s="1"/>
  <c r="N433" i="8" s="1"/>
  <c r="K435" i="8"/>
  <c r="L435" i="8" s="1"/>
  <c r="N435" i="8" s="1"/>
  <c r="K437" i="8"/>
  <c r="L437" i="8" s="1"/>
  <c r="N437" i="8" s="1"/>
  <c r="K439" i="8"/>
  <c r="L439" i="8" s="1"/>
  <c r="N439" i="8" s="1"/>
  <c r="K441" i="8"/>
  <c r="L441" i="8" s="1"/>
  <c r="N441" i="8" s="1"/>
  <c r="K443" i="8"/>
  <c r="L443" i="8" s="1"/>
  <c r="N443" i="8" s="1"/>
  <c r="K445" i="8"/>
  <c r="L445" i="8" s="1"/>
  <c r="N445" i="8" s="1"/>
  <c r="K447" i="8"/>
  <c r="L447" i="8" s="1"/>
  <c r="N447" i="8" s="1"/>
  <c r="K449" i="8"/>
  <c r="L449" i="8" s="1"/>
  <c r="N449" i="8" s="1"/>
  <c r="K451" i="8"/>
  <c r="L451" i="8" s="1"/>
  <c r="N451" i="8" s="1"/>
  <c r="K453" i="8"/>
  <c r="L453" i="8" s="1"/>
  <c r="N453" i="8" s="1"/>
  <c r="K455" i="8"/>
  <c r="L455" i="8" s="1"/>
  <c r="N455" i="8" s="1"/>
  <c r="K457" i="8"/>
  <c r="L457" i="8" s="1"/>
  <c r="N457" i="8" s="1"/>
  <c r="K459" i="8"/>
  <c r="L459" i="8" s="1"/>
  <c r="N459" i="8" s="1"/>
  <c r="K461" i="8"/>
  <c r="L461" i="8" s="1"/>
  <c r="N461" i="8" s="1"/>
  <c r="K463" i="8"/>
  <c r="L463" i="8" s="1"/>
  <c r="N463" i="8" s="1"/>
  <c r="K465" i="8"/>
  <c r="L465" i="8" s="1"/>
  <c r="N465" i="8" s="1"/>
  <c r="K467" i="8"/>
  <c r="L467" i="8" s="1"/>
  <c r="N467" i="8" s="1"/>
  <c r="K469" i="8"/>
  <c r="L469" i="8" s="1"/>
  <c r="N469" i="8" s="1"/>
  <c r="K471" i="8"/>
  <c r="L471" i="8" s="1"/>
  <c r="N471" i="8" s="1"/>
  <c r="K473" i="8"/>
  <c r="L473" i="8" s="1"/>
  <c r="N473" i="8" s="1"/>
  <c r="K475" i="8"/>
  <c r="L475" i="8" s="1"/>
  <c r="N475" i="8" s="1"/>
  <c r="K477" i="8"/>
  <c r="L477" i="8" s="1"/>
  <c r="N477" i="8" s="1"/>
  <c r="K479" i="8"/>
  <c r="L479" i="8" s="1"/>
  <c r="N479" i="8" s="1"/>
  <c r="K481" i="8"/>
  <c r="L481" i="8" s="1"/>
  <c r="N481" i="8" s="1"/>
  <c r="K483" i="8"/>
  <c r="L483" i="8" s="1"/>
  <c r="N483" i="8" s="1"/>
  <c r="K485" i="8"/>
  <c r="L485" i="8" s="1"/>
  <c r="N485" i="8" s="1"/>
  <c r="K487" i="8"/>
  <c r="L487" i="8" s="1"/>
  <c r="N487" i="8" s="1"/>
  <c r="K489" i="8"/>
  <c r="L489" i="8" s="1"/>
  <c r="N489" i="8" s="1"/>
  <c r="K491" i="8"/>
  <c r="L491" i="8" s="1"/>
  <c r="N491" i="8" s="1"/>
  <c r="K493" i="8"/>
  <c r="L493" i="8" s="1"/>
  <c r="N493" i="8" s="1"/>
  <c r="K495" i="8"/>
  <c r="L495" i="8" s="1"/>
  <c r="N495" i="8" s="1"/>
  <c r="K497" i="8"/>
  <c r="L497" i="8" s="1"/>
  <c r="N497" i="8" s="1"/>
  <c r="K499" i="8"/>
  <c r="L499" i="8" s="1"/>
  <c r="N499" i="8" s="1"/>
  <c r="K501" i="8"/>
  <c r="L501" i="8" s="1"/>
  <c r="N501" i="8" s="1"/>
  <c r="K503" i="8"/>
  <c r="L503" i="8" s="1"/>
  <c r="N503" i="8" s="1"/>
  <c r="K505" i="8"/>
  <c r="L505" i="8" s="1"/>
  <c r="N505" i="8" s="1"/>
  <c r="K507" i="8"/>
  <c r="L507" i="8" s="1"/>
  <c r="N507" i="8" s="1"/>
  <c r="K509" i="8"/>
  <c r="L509" i="8" s="1"/>
  <c r="N509" i="8" s="1"/>
  <c r="K511" i="8"/>
  <c r="L511" i="8" s="1"/>
  <c r="N511" i="8" s="1"/>
  <c r="K513" i="8"/>
  <c r="L513" i="8" s="1"/>
  <c r="N513" i="8" s="1"/>
  <c r="K515" i="8"/>
  <c r="L515" i="8" s="1"/>
  <c r="N515" i="8" s="1"/>
  <c r="K517" i="8"/>
  <c r="L517" i="8" s="1"/>
  <c r="N517" i="8" s="1"/>
  <c r="K519" i="8"/>
  <c r="L519" i="8" s="1"/>
  <c r="N519" i="8" s="1"/>
  <c r="K521" i="8"/>
  <c r="L521" i="8" s="1"/>
  <c r="N521" i="8" s="1"/>
  <c r="K523" i="8"/>
  <c r="L523" i="8" s="1"/>
  <c r="N523" i="8" s="1"/>
  <c r="K525" i="8"/>
  <c r="L525" i="8" s="1"/>
  <c r="N525" i="8" s="1"/>
  <c r="K527" i="8"/>
  <c r="L527" i="8" s="1"/>
  <c r="N527" i="8" s="1"/>
  <c r="K529" i="8"/>
  <c r="L529" i="8" s="1"/>
  <c r="N529" i="8" s="1"/>
  <c r="K531" i="8"/>
  <c r="L531" i="8" s="1"/>
  <c r="N531" i="8" s="1"/>
  <c r="K533" i="8"/>
  <c r="L533" i="8" s="1"/>
  <c r="N533" i="8" s="1"/>
  <c r="K535" i="8"/>
  <c r="L535" i="8" s="1"/>
  <c r="N535" i="8" s="1"/>
  <c r="K537" i="8"/>
  <c r="L537" i="8" s="1"/>
  <c r="N537" i="8" s="1"/>
  <c r="K539" i="8"/>
  <c r="L539" i="8" s="1"/>
  <c r="N539" i="8" s="1"/>
  <c r="K541" i="8"/>
  <c r="L541" i="8" s="1"/>
  <c r="N541" i="8" s="1"/>
  <c r="K543" i="8"/>
  <c r="L543" i="8" s="1"/>
  <c r="N543" i="8" s="1"/>
  <c r="K545" i="8"/>
  <c r="L545" i="8" s="1"/>
  <c r="N545" i="8" s="1"/>
  <c r="K547" i="8"/>
  <c r="L547" i="8" s="1"/>
  <c r="N547" i="8" s="1"/>
  <c r="K549" i="8"/>
  <c r="L549" i="8" s="1"/>
  <c r="N549" i="8" s="1"/>
  <c r="K551" i="8"/>
  <c r="L551" i="8" s="1"/>
  <c r="N551" i="8" s="1"/>
  <c r="K553" i="8"/>
  <c r="L553" i="8" s="1"/>
  <c r="N553" i="8" s="1"/>
  <c r="K555" i="8"/>
  <c r="L555" i="8" s="1"/>
  <c r="N555" i="8" s="1"/>
  <c r="K557" i="8"/>
  <c r="L557" i="8" s="1"/>
  <c r="N557" i="8" s="1"/>
  <c r="K559" i="8"/>
  <c r="L559" i="8" s="1"/>
  <c r="N559" i="8" s="1"/>
  <c r="K561" i="8"/>
  <c r="L561" i="8" s="1"/>
  <c r="N561" i="8" s="1"/>
  <c r="K563" i="8"/>
  <c r="L563" i="8" s="1"/>
  <c r="N563" i="8" s="1"/>
  <c r="K565" i="8"/>
  <c r="L565" i="8" s="1"/>
  <c r="N565" i="8" s="1"/>
  <c r="K567" i="8"/>
  <c r="L567" i="8" s="1"/>
  <c r="N567" i="8" s="1"/>
  <c r="K569" i="8"/>
  <c r="L569" i="8" s="1"/>
  <c r="N569" i="8" s="1"/>
  <c r="K571" i="8"/>
  <c r="L571" i="8" s="1"/>
  <c r="N571" i="8" s="1"/>
  <c r="K573" i="8"/>
  <c r="L573" i="8" s="1"/>
  <c r="N573" i="8" s="1"/>
  <c r="K575" i="8"/>
  <c r="L575" i="8" s="1"/>
  <c r="N575" i="8" s="1"/>
  <c r="K577" i="8"/>
  <c r="L577" i="8" s="1"/>
  <c r="N577" i="8" s="1"/>
  <c r="K579" i="8"/>
  <c r="L579" i="8" s="1"/>
  <c r="N579" i="8" s="1"/>
  <c r="K581" i="8"/>
  <c r="L581" i="8" s="1"/>
  <c r="N581" i="8" s="1"/>
  <c r="K583" i="8"/>
  <c r="L583" i="8" s="1"/>
  <c r="N583" i="8" s="1"/>
  <c r="K585" i="8"/>
  <c r="L585" i="8" s="1"/>
  <c r="N585" i="8" s="1"/>
  <c r="K587" i="8"/>
  <c r="L587" i="8" s="1"/>
  <c r="N587" i="8" s="1"/>
  <c r="K589" i="8"/>
  <c r="L589" i="8" s="1"/>
  <c r="N589" i="8" s="1"/>
  <c r="K591" i="8"/>
  <c r="L591" i="8" s="1"/>
  <c r="N591" i="8" s="1"/>
  <c r="K593" i="8"/>
  <c r="L593" i="8" s="1"/>
  <c r="N593" i="8" s="1"/>
  <c r="K595" i="8"/>
  <c r="L595" i="8" s="1"/>
  <c r="N595" i="8" s="1"/>
  <c r="K597" i="8"/>
  <c r="L597" i="8" s="1"/>
  <c r="N597" i="8" s="1"/>
  <c r="K599" i="8"/>
  <c r="L599" i="8" s="1"/>
  <c r="N599" i="8" s="1"/>
  <c r="K601" i="8"/>
  <c r="L601" i="8" s="1"/>
  <c r="N601" i="8" s="1"/>
  <c r="K603" i="8"/>
  <c r="L603" i="8" s="1"/>
  <c r="N603" i="8" s="1"/>
  <c r="K605" i="8"/>
  <c r="L605" i="8" s="1"/>
  <c r="N605" i="8" s="1"/>
  <c r="K607" i="8"/>
  <c r="L607" i="8" s="1"/>
  <c r="N607" i="8" s="1"/>
  <c r="K609" i="8"/>
  <c r="L609" i="8" s="1"/>
  <c r="N609" i="8" s="1"/>
  <c r="K611" i="8"/>
  <c r="L611" i="8" s="1"/>
  <c r="N611" i="8" s="1"/>
  <c r="K613" i="8"/>
  <c r="L613" i="8" s="1"/>
  <c r="N613" i="8" s="1"/>
  <c r="K615" i="8"/>
  <c r="L615" i="8" s="1"/>
  <c r="N615" i="8" s="1"/>
  <c r="K617" i="8"/>
  <c r="L617" i="8" s="1"/>
  <c r="N617" i="8" s="1"/>
  <c r="K619" i="8"/>
  <c r="L619" i="8" s="1"/>
  <c r="N619" i="8" s="1"/>
  <c r="K621" i="8"/>
  <c r="L621" i="8" s="1"/>
  <c r="N621" i="8" s="1"/>
  <c r="K623" i="8"/>
  <c r="L623" i="8" s="1"/>
  <c r="N623" i="8" s="1"/>
  <c r="K625" i="8"/>
  <c r="L625" i="8" s="1"/>
  <c r="N625" i="8" s="1"/>
  <c r="K627" i="8"/>
  <c r="L627" i="8" s="1"/>
  <c r="N627" i="8" s="1"/>
  <c r="K629" i="8"/>
  <c r="L629" i="8" s="1"/>
  <c r="N629" i="8" s="1"/>
  <c r="K631" i="8"/>
  <c r="L631" i="8" s="1"/>
  <c r="N631" i="8" s="1"/>
  <c r="K633" i="8"/>
  <c r="L633" i="8" s="1"/>
  <c r="N633" i="8" s="1"/>
  <c r="K635" i="8"/>
  <c r="L635" i="8" s="1"/>
  <c r="N635" i="8" s="1"/>
  <c r="K637" i="8"/>
  <c r="L637" i="8" s="1"/>
  <c r="N637" i="8" s="1"/>
  <c r="K639" i="8"/>
  <c r="L639" i="8" s="1"/>
  <c r="N639" i="8" s="1"/>
  <c r="K641" i="8"/>
  <c r="L641" i="8" s="1"/>
  <c r="N641" i="8" s="1"/>
  <c r="K643" i="8"/>
  <c r="L643" i="8" s="1"/>
  <c r="N643" i="8" s="1"/>
  <c r="K645" i="8"/>
  <c r="L645" i="8" s="1"/>
  <c r="N645" i="8" s="1"/>
  <c r="K647" i="8"/>
  <c r="L647" i="8" s="1"/>
  <c r="N647" i="8" s="1"/>
  <c r="K649" i="8"/>
  <c r="L649" i="8" s="1"/>
  <c r="N649" i="8" s="1"/>
  <c r="K651" i="8"/>
  <c r="L651" i="8" s="1"/>
  <c r="N651" i="8" s="1"/>
  <c r="K653" i="8"/>
  <c r="L653" i="8" s="1"/>
  <c r="N653" i="8" s="1"/>
  <c r="K655" i="8"/>
  <c r="L655" i="8" s="1"/>
  <c r="N655" i="8" s="1"/>
  <c r="K657" i="8"/>
  <c r="L657" i="8" s="1"/>
  <c r="N657" i="8" s="1"/>
  <c r="K659" i="8"/>
  <c r="L659" i="8" s="1"/>
  <c r="N659" i="8" s="1"/>
  <c r="K661" i="8"/>
  <c r="L661" i="8" s="1"/>
  <c r="N661" i="8" s="1"/>
  <c r="K663" i="8"/>
  <c r="L663" i="8" s="1"/>
  <c r="N663" i="8" s="1"/>
  <c r="K665" i="8"/>
  <c r="L665" i="8" s="1"/>
  <c r="N665" i="8" s="1"/>
  <c r="K667" i="8"/>
  <c r="L667" i="8" s="1"/>
  <c r="N667" i="8" s="1"/>
  <c r="K669" i="8"/>
  <c r="L669" i="8" s="1"/>
  <c r="N669" i="8" s="1"/>
  <c r="K671" i="8"/>
  <c r="L671" i="8" s="1"/>
  <c r="N671" i="8" s="1"/>
  <c r="K673" i="8"/>
  <c r="L673" i="8" s="1"/>
  <c r="N673" i="8" s="1"/>
  <c r="K675" i="8"/>
  <c r="L675" i="8" s="1"/>
  <c r="N675" i="8" s="1"/>
  <c r="K677" i="8"/>
  <c r="L677" i="8" s="1"/>
  <c r="N677" i="8" s="1"/>
  <c r="K679" i="8"/>
  <c r="L679" i="8" s="1"/>
  <c r="N679" i="8" s="1"/>
  <c r="K681" i="8"/>
  <c r="L681" i="8" s="1"/>
  <c r="N681" i="8" s="1"/>
  <c r="K683" i="8"/>
  <c r="L683" i="8" s="1"/>
  <c r="N683" i="8" s="1"/>
  <c r="K685" i="8"/>
  <c r="L685" i="8" s="1"/>
  <c r="N685" i="8" s="1"/>
  <c r="K687" i="8"/>
  <c r="L687" i="8" s="1"/>
  <c r="N687" i="8" s="1"/>
  <c r="K689" i="8"/>
  <c r="L689" i="8" s="1"/>
  <c r="N689" i="8" s="1"/>
  <c r="K691" i="8"/>
  <c r="L691" i="8" s="1"/>
  <c r="N691" i="8" s="1"/>
  <c r="K693" i="8"/>
  <c r="L693" i="8" s="1"/>
  <c r="N693" i="8" s="1"/>
  <c r="K695" i="8"/>
  <c r="L695" i="8" s="1"/>
  <c r="N695" i="8" s="1"/>
  <c r="K697" i="8"/>
  <c r="L697" i="8" s="1"/>
  <c r="N697" i="8" s="1"/>
  <c r="K699" i="8"/>
  <c r="L699" i="8" s="1"/>
  <c r="N699" i="8" s="1"/>
  <c r="K701" i="8"/>
  <c r="L701" i="8" s="1"/>
  <c r="N701" i="8" s="1"/>
  <c r="K703" i="8"/>
  <c r="L703" i="8" s="1"/>
  <c r="N703" i="8" s="1"/>
  <c r="K705" i="8"/>
  <c r="L705" i="8" s="1"/>
  <c r="N705" i="8" s="1"/>
  <c r="K707" i="8"/>
  <c r="L707" i="8" s="1"/>
  <c r="N707" i="8" s="1"/>
  <c r="K709" i="8"/>
  <c r="L709" i="8" s="1"/>
  <c r="N709" i="8" s="1"/>
  <c r="K711" i="8"/>
  <c r="L711" i="8" s="1"/>
  <c r="N711" i="8" s="1"/>
  <c r="K713" i="8"/>
  <c r="L713" i="8" s="1"/>
  <c r="N713" i="8" s="1"/>
  <c r="K715" i="8"/>
  <c r="L715" i="8" s="1"/>
  <c r="N715" i="8" s="1"/>
  <c r="K717" i="8"/>
  <c r="L717" i="8" s="1"/>
  <c r="N717" i="8" s="1"/>
  <c r="K719" i="8"/>
  <c r="L719" i="8" s="1"/>
  <c r="N719" i="8" s="1"/>
  <c r="K721" i="8"/>
  <c r="L721" i="8" s="1"/>
  <c r="N721" i="8" s="1"/>
  <c r="K723" i="8"/>
  <c r="L723" i="8" s="1"/>
  <c r="N723" i="8" s="1"/>
  <c r="K725" i="8"/>
  <c r="L725" i="8" s="1"/>
  <c r="N725" i="8" s="1"/>
  <c r="K727" i="8"/>
  <c r="L727" i="8" s="1"/>
  <c r="N727" i="8" s="1"/>
  <c r="K729" i="8"/>
  <c r="L729" i="8" s="1"/>
  <c r="N729" i="8" s="1"/>
  <c r="K731" i="8"/>
  <c r="L731" i="8" s="1"/>
  <c r="N731" i="8" s="1"/>
  <c r="K733" i="8"/>
  <c r="L733" i="8" s="1"/>
  <c r="N733" i="8" s="1"/>
  <c r="K735" i="8"/>
  <c r="L735" i="8" s="1"/>
  <c r="N735" i="8" s="1"/>
  <c r="K737" i="8"/>
  <c r="L737" i="8" s="1"/>
  <c r="N737" i="8" s="1"/>
  <c r="K739" i="8"/>
  <c r="L739" i="8" s="1"/>
  <c r="N739" i="8" s="1"/>
  <c r="K741" i="8"/>
  <c r="L741" i="8" s="1"/>
  <c r="N741" i="8" s="1"/>
  <c r="K743" i="8"/>
  <c r="L743" i="8" s="1"/>
  <c r="N743" i="8" s="1"/>
  <c r="K745" i="8"/>
  <c r="L745" i="8" s="1"/>
  <c r="N745" i="8" s="1"/>
  <c r="K747" i="8"/>
  <c r="L747" i="8" s="1"/>
  <c r="N747" i="8" s="1"/>
  <c r="K749" i="8"/>
  <c r="L749" i="8" s="1"/>
  <c r="N749" i="8" s="1"/>
  <c r="K751" i="8"/>
  <c r="L751" i="8" s="1"/>
  <c r="N751" i="8" s="1"/>
  <c r="K753" i="8"/>
  <c r="L753" i="8" s="1"/>
  <c r="N753" i="8" s="1"/>
  <c r="K755" i="8"/>
  <c r="L755" i="8" s="1"/>
  <c r="N755" i="8" s="1"/>
  <c r="K757" i="8"/>
  <c r="L757" i="8" s="1"/>
  <c r="N757" i="8" s="1"/>
  <c r="K759" i="8"/>
  <c r="L759" i="8" s="1"/>
  <c r="N759" i="8" s="1"/>
  <c r="K761" i="8"/>
  <c r="L761" i="8" s="1"/>
  <c r="N761" i="8" s="1"/>
  <c r="K763" i="8"/>
  <c r="L763" i="8" s="1"/>
  <c r="N763" i="8" s="1"/>
  <c r="K765" i="8"/>
  <c r="L765" i="8" s="1"/>
  <c r="N765" i="8" s="1"/>
  <c r="K767" i="8"/>
  <c r="L767" i="8" s="1"/>
  <c r="N767" i="8" s="1"/>
  <c r="K769" i="8"/>
  <c r="L769" i="8" s="1"/>
  <c r="N769" i="8" s="1"/>
  <c r="K771" i="8"/>
  <c r="L771" i="8" s="1"/>
  <c r="N771" i="8" s="1"/>
  <c r="K773" i="8"/>
  <c r="L773" i="8" s="1"/>
  <c r="N773" i="8" s="1"/>
  <c r="K775" i="8"/>
  <c r="L775" i="8" s="1"/>
  <c r="N775" i="8" s="1"/>
  <c r="K777" i="8"/>
  <c r="L777" i="8" s="1"/>
  <c r="N777" i="8" s="1"/>
  <c r="K779" i="8"/>
  <c r="L779" i="8" s="1"/>
  <c r="N779" i="8" s="1"/>
  <c r="K781" i="8"/>
  <c r="L781" i="8" s="1"/>
  <c r="N781" i="8" s="1"/>
  <c r="K783" i="8"/>
  <c r="L783" i="8" s="1"/>
  <c r="N783" i="8" s="1"/>
  <c r="K785" i="8"/>
  <c r="L785" i="8" s="1"/>
  <c r="N785" i="8" s="1"/>
  <c r="K787" i="8"/>
  <c r="L787" i="8" s="1"/>
  <c r="N787" i="8" s="1"/>
  <c r="K789" i="8"/>
  <c r="L789" i="8" s="1"/>
  <c r="N789" i="8" s="1"/>
  <c r="K791" i="8"/>
  <c r="L791" i="8" s="1"/>
  <c r="N791" i="8" s="1"/>
  <c r="K793" i="8"/>
  <c r="L793" i="8" s="1"/>
  <c r="N793" i="8" s="1"/>
  <c r="K795" i="8"/>
  <c r="L795" i="8" s="1"/>
  <c r="N795" i="8" s="1"/>
  <c r="K797" i="8"/>
  <c r="L797" i="8" s="1"/>
  <c r="N797" i="8" s="1"/>
  <c r="K799" i="8"/>
  <c r="L799" i="8" s="1"/>
  <c r="N799" i="8" s="1"/>
  <c r="K801" i="8"/>
  <c r="L801" i="8" s="1"/>
  <c r="N801" i="8" s="1"/>
  <c r="K803" i="8"/>
  <c r="L803" i="8" s="1"/>
  <c r="N803" i="8" s="1"/>
  <c r="K805" i="8"/>
  <c r="L805" i="8" s="1"/>
  <c r="N805" i="8" s="1"/>
  <c r="K807" i="8"/>
  <c r="L807" i="8" s="1"/>
  <c r="N807" i="8" s="1"/>
  <c r="K809" i="8"/>
  <c r="L809" i="8" s="1"/>
  <c r="N809" i="8" s="1"/>
  <c r="K811" i="8"/>
  <c r="L811" i="8" s="1"/>
  <c r="N811" i="8" s="1"/>
  <c r="K813" i="8"/>
  <c r="L813" i="8" s="1"/>
  <c r="N813" i="8" s="1"/>
  <c r="K815" i="8"/>
  <c r="L815" i="8" s="1"/>
  <c r="N815" i="8" s="1"/>
  <c r="K817" i="8"/>
  <c r="L817" i="8" s="1"/>
  <c r="N817" i="8" s="1"/>
  <c r="K819" i="8"/>
  <c r="L819" i="8" s="1"/>
  <c r="N819" i="8" s="1"/>
  <c r="K821" i="8"/>
  <c r="L821" i="8" s="1"/>
  <c r="N821" i="8" s="1"/>
  <c r="K823" i="8"/>
  <c r="L823" i="8" s="1"/>
  <c r="N823" i="8" s="1"/>
  <c r="K825" i="8"/>
  <c r="L825" i="8" s="1"/>
  <c r="N825" i="8" s="1"/>
  <c r="K827" i="8"/>
  <c r="L827" i="8" s="1"/>
  <c r="N827" i="8" s="1"/>
  <c r="K829" i="8"/>
  <c r="L829" i="8" s="1"/>
  <c r="N829" i="8" s="1"/>
  <c r="K831" i="8"/>
  <c r="L831" i="8" s="1"/>
  <c r="N831" i="8" s="1"/>
  <c r="K833" i="8"/>
  <c r="L833" i="8" s="1"/>
  <c r="N833" i="8" s="1"/>
  <c r="K835" i="8"/>
  <c r="L835" i="8" s="1"/>
  <c r="N835" i="8" s="1"/>
  <c r="K837" i="8"/>
  <c r="L837" i="8" s="1"/>
  <c r="N837" i="8" s="1"/>
  <c r="K839" i="8"/>
  <c r="L839" i="8" s="1"/>
  <c r="N839" i="8" s="1"/>
  <c r="K841" i="8"/>
  <c r="L841" i="8" s="1"/>
  <c r="N841" i="8" s="1"/>
  <c r="K843" i="8"/>
  <c r="L843" i="8" s="1"/>
  <c r="N843" i="8" s="1"/>
  <c r="K845" i="8"/>
  <c r="L845" i="8" s="1"/>
  <c r="N845" i="8" s="1"/>
  <c r="K847" i="8"/>
  <c r="L847" i="8" s="1"/>
  <c r="N847" i="8" s="1"/>
  <c r="K849" i="8"/>
  <c r="L849" i="8" s="1"/>
  <c r="N849" i="8" s="1"/>
  <c r="K851" i="8"/>
  <c r="L851" i="8" s="1"/>
  <c r="N851" i="8" s="1"/>
  <c r="K853" i="8"/>
  <c r="L853" i="8" s="1"/>
  <c r="N853" i="8" s="1"/>
  <c r="K855" i="8"/>
  <c r="L855" i="8" s="1"/>
  <c r="N855" i="8" s="1"/>
  <c r="K857" i="8"/>
  <c r="L857" i="8" s="1"/>
  <c r="N857" i="8" s="1"/>
  <c r="K859" i="8"/>
  <c r="L859" i="8" s="1"/>
  <c r="N859" i="8" s="1"/>
  <c r="K861" i="8"/>
  <c r="L861" i="8" s="1"/>
  <c r="N861" i="8" s="1"/>
  <c r="K863" i="8"/>
  <c r="L863" i="8" s="1"/>
  <c r="N863" i="8" s="1"/>
  <c r="K865" i="8"/>
  <c r="L865" i="8" s="1"/>
  <c r="N865" i="8" s="1"/>
  <c r="K867" i="8"/>
  <c r="L867" i="8" s="1"/>
  <c r="N867" i="8" s="1"/>
  <c r="K869" i="8"/>
  <c r="L869" i="8" s="1"/>
  <c r="N869" i="8" s="1"/>
  <c r="K871" i="8"/>
  <c r="L871" i="8" s="1"/>
  <c r="N871" i="8" s="1"/>
  <c r="K873" i="8"/>
  <c r="L873" i="8" s="1"/>
  <c r="N873" i="8" s="1"/>
  <c r="K875" i="8"/>
  <c r="L875" i="8" s="1"/>
  <c r="N875" i="8" s="1"/>
  <c r="K877" i="8"/>
  <c r="L877" i="8" s="1"/>
  <c r="N877" i="8" s="1"/>
  <c r="K879" i="8"/>
  <c r="L879" i="8" s="1"/>
  <c r="N879" i="8" s="1"/>
  <c r="K881" i="8"/>
  <c r="L881" i="8" s="1"/>
  <c r="N881" i="8" s="1"/>
  <c r="K883" i="8"/>
  <c r="L883" i="8" s="1"/>
  <c r="N883" i="8" s="1"/>
  <c r="K885" i="8"/>
  <c r="L885" i="8" s="1"/>
  <c r="N885" i="8" s="1"/>
  <c r="K887" i="8"/>
  <c r="L887" i="8" s="1"/>
  <c r="N887" i="8" s="1"/>
  <c r="K889" i="8"/>
  <c r="L889" i="8" s="1"/>
  <c r="N889" i="8" s="1"/>
  <c r="K891" i="8"/>
  <c r="L891" i="8" s="1"/>
  <c r="N891" i="8" s="1"/>
  <c r="K893" i="8"/>
  <c r="L893" i="8" s="1"/>
  <c r="N893" i="8" s="1"/>
  <c r="K895" i="8"/>
  <c r="L895" i="8" s="1"/>
  <c r="N895" i="8" s="1"/>
  <c r="K897" i="8"/>
  <c r="L897" i="8" s="1"/>
  <c r="N897" i="8" s="1"/>
  <c r="K899" i="8"/>
  <c r="L899" i="8" s="1"/>
  <c r="N899" i="8" s="1"/>
  <c r="K901" i="8"/>
  <c r="L901" i="8" s="1"/>
  <c r="N901" i="8" s="1"/>
  <c r="K903" i="8"/>
  <c r="L903" i="8" s="1"/>
  <c r="N903" i="8" s="1"/>
  <c r="K905" i="8"/>
  <c r="L905" i="8" s="1"/>
  <c r="N905" i="8" s="1"/>
  <c r="K907" i="8"/>
  <c r="L907" i="8" s="1"/>
  <c r="N907" i="8" s="1"/>
  <c r="K909" i="8"/>
  <c r="L909" i="8" s="1"/>
  <c r="N909" i="8" s="1"/>
  <c r="K911" i="8"/>
  <c r="L911" i="8" s="1"/>
  <c r="N911" i="8" s="1"/>
  <c r="K913" i="8"/>
  <c r="L913" i="8" s="1"/>
  <c r="N913" i="8" s="1"/>
  <c r="K915" i="8"/>
  <c r="L915" i="8" s="1"/>
  <c r="N915" i="8" s="1"/>
  <c r="K917" i="8"/>
  <c r="L917" i="8" s="1"/>
  <c r="N917" i="8" s="1"/>
  <c r="K919" i="8"/>
  <c r="L919" i="8" s="1"/>
  <c r="N919" i="8" s="1"/>
  <c r="K921" i="8"/>
  <c r="L921" i="8" s="1"/>
  <c r="N921" i="8" s="1"/>
  <c r="K923" i="8"/>
  <c r="L923" i="8" s="1"/>
  <c r="N923" i="8" s="1"/>
  <c r="K925" i="8"/>
  <c r="L925" i="8" s="1"/>
  <c r="N925" i="8" s="1"/>
  <c r="K927" i="8"/>
  <c r="L927" i="8" s="1"/>
  <c r="N927" i="8" s="1"/>
  <c r="K929" i="8"/>
  <c r="L929" i="8" s="1"/>
  <c r="N929" i="8" s="1"/>
  <c r="K931" i="8"/>
  <c r="L931" i="8" s="1"/>
  <c r="N931" i="8" s="1"/>
  <c r="K933" i="8"/>
  <c r="L933" i="8" s="1"/>
  <c r="N933" i="8" s="1"/>
  <c r="K935" i="8"/>
  <c r="L935" i="8" s="1"/>
  <c r="N935" i="8" s="1"/>
  <c r="K937" i="8"/>
  <c r="L937" i="8" s="1"/>
  <c r="N937" i="8" s="1"/>
  <c r="K939" i="8"/>
  <c r="L939" i="8" s="1"/>
  <c r="N939" i="8" s="1"/>
  <c r="K941" i="8"/>
  <c r="L941" i="8" s="1"/>
  <c r="N941" i="8" s="1"/>
  <c r="K943" i="8"/>
  <c r="L943" i="8" s="1"/>
  <c r="N943" i="8" s="1"/>
  <c r="K945" i="8"/>
  <c r="L945" i="8" s="1"/>
  <c r="N945" i="8" s="1"/>
  <c r="K947" i="8"/>
  <c r="L947" i="8" s="1"/>
  <c r="N947" i="8" s="1"/>
  <c r="K949" i="8"/>
  <c r="L949" i="8" s="1"/>
  <c r="N949" i="8" s="1"/>
  <c r="K951" i="8"/>
  <c r="L951" i="8" s="1"/>
  <c r="N951" i="8" s="1"/>
  <c r="K953" i="8"/>
  <c r="L953" i="8" s="1"/>
  <c r="N953" i="8" s="1"/>
  <c r="K955" i="8"/>
  <c r="L955" i="8" s="1"/>
  <c r="N955" i="8" s="1"/>
  <c r="K957" i="8"/>
  <c r="L957" i="8" s="1"/>
  <c r="N957" i="8" s="1"/>
  <c r="K959" i="8"/>
  <c r="L959" i="8" s="1"/>
  <c r="N959" i="8" s="1"/>
  <c r="K961" i="8"/>
  <c r="L961" i="8" s="1"/>
  <c r="N961" i="8" s="1"/>
  <c r="K963" i="8"/>
  <c r="L963" i="8" s="1"/>
  <c r="N963" i="8" s="1"/>
  <c r="K965" i="8"/>
  <c r="L965" i="8" s="1"/>
  <c r="N965" i="8" s="1"/>
  <c r="K967" i="8"/>
  <c r="L967" i="8" s="1"/>
  <c r="N967" i="8" s="1"/>
  <c r="K969" i="8"/>
  <c r="L969" i="8" s="1"/>
  <c r="N969" i="8" s="1"/>
  <c r="K971" i="8"/>
  <c r="L971" i="8" s="1"/>
  <c r="N971" i="8" s="1"/>
  <c r="K973" i="8"/>
  <c r="L973" i="8" s="1"/>
  <c r="N973" i="8" s="1"/>
  <c r="K975" i="8"/>
  <c r="L975" i="8" s="1"/>
  <c r="N975" i="8" s="1"/>
  <c r="K977" i="8"/>
  <c r="L977" i="8" s="1"/>
  <c r="N977" i="8" s="1"/>
  <c r="K979" i="8"/>
  <c r="L979" i="8" s="1"/>
  <c r="N979" i="8" s="1"/>
  <c r="K981" i="8"/>
  <c r="L981" i="8" s="1"/>
  <c r="N981" i="8" s="1"/>
  <c r="K983" i="8"/>
  <c r="L983" i="8" s="1"/>
  <c r="N983" i="8" s="1"/>
  <c r="K985" i="8"/>
  <c r="L985" i="8" s="1"/>
  <c r="N985" i="8" s="1"/>
  <c r="K987" i="8"/>
  <c r="L987" i="8" s="1"/>
  <c r="N987" i="8" s="1"/>
  <c r="K989" i="8"/>
  <c r="L989" i="8" s="1"/>
  <c r="N989" i="8" s="1"/>
  <c r="K991" i="8"/>
  <c r="L991" i="8" s="1"/>
  <c r="N991" i="8" s="1"/>
  <c r="K993" i="8"/>
  <c r="L993" i="8" s="1"/>
  <c r="N993" i="8" s="1"/>
  <c r="K995" i="8"/>
  <c r="L995" i="8" s="1"/>
  <c r="N995" i="8" s="1"/>
  <c r="K997" i="8"/>
  <c r="L997" i="8" s="1"/>
  <c r="N997" i="8" s="1"/>
  <c r="K999" i="8"/>
  <c r="L999" i="8" s="1"/>
  <c r="N999" i="8" s="1"/>
  <c r="K1001" i="8"/>
  <c r="L1001" i="8" s="1"/>
  <c r="N1001" i="8" s="1"/>
  <c r="K1003" i="8"/>
  <c r="L1003" i="8" s="1"/>
  <c r="N1003" i="8" s="1"/>
  <c r="K1005" i="8"/>
  <c r="L1005" i="8" s="1"/>
  <c r="N1005" i="8" s="1"/>
  <c r="K1007" i="8"/>
  <c r="L1007" i="8" s="1"/>
  <c r="N1007" i="8" s="1"/>
  <c r="K1009" i="8"/>
  <c r="L1009" i="8" s="1"/>
  <c r="N1009" i="8" s="1"/>
  <c r="K1011" i="8"/>
  <c r="L1011" i="8" s="1"/>
  <c r="N1011" i="8" s="1"/>
  <c r="K1013" i="8"/>
  <c r="L1013" i="8" s="1"/>
  <c r="N1013" i="8" s="1"/>
  <c r="K1015" i="8"/>
  <c r="L1015" i="8" s="1"/>
  <c r="N1015" i="8" s="1"/>
  <c r="K1017" i="8"/>
  <c r="L1017" i="8" s="1"/>
  <c r="N1017" i="8" s="1"/>
  <c r="K1019" i="8"/>
  <c r="L1019" i="8" s="1"/>
  <c r="N1019" i="8" s="1"/>
  <c r="K1021" i="8"/>
  <c r="L1021" i="8" s="1"/>
  <c r="N1021" i="8" s="1"/>
  <c r="K1023" i="8"/>
  <c r="L1023" i="8" s="1"/>
  <c r="N1023" i="8" s="1"/>
  <c r="K1025" i="8"/>
  <c r="L1025" i="8" s="1"/>
  <c r="N1025" i="8" s="1"/>
  <c r="K1027" i="8"/>
  <c r="L1027" i="8" s="1"/>
  <c r="N1027" i="8" s="1"/>
  <c r="K1029" i="8"/>
  <c r="L1029" i="8" s="1"/>
  <c r="N1029" i="8" s="1"/>
  <c r="K1031" i="8"/>
  <c r="L1031" i="8" s="1"/>
  <c r="N1031" i="8" s="1"/>
  <c r="K1033" i="8"/>
  <c r="L1033" i="8" s="1"/>
  <c r="N1033" i="8" s="1"/>
  <c r="K1035" i="8"/>
  <c r="L1035" i="8" s="1"/>
  <c r="N1035" i="8" s="1"/>
  <c r="K1037" i="8"/>
  <c r="L1037" i="8" s="1"/>
  <c r="N1037" i="8" s="1"/>
  <c r="K1039" i="8"/>
  <c r="L1039" i="8" s="1"/>
  <c r="N1039" i="8" s="1"/>
  <c r="K1041" i="8"/>
  <c r="L1041" i="8" s="1"/>
  <c r="N1041" i="8" s="1"/>
  <c r="K1043" i="8"/>
  <c r="L1043" i="8" s="1"/>
  <c r="N1043" i="8" s="1"/>
  <c r="K1045" i="8"/>
  <c r="L1045" i="8" s="1"/>
  <c r="N1045" i="8" s="1"/>
  <c r="K1047" i="8"/>
  <c r="L1047" i="8" s="1"/>
  <c r="N1047" i="8" s="1"/>
  <c r="K1049" i="8"/>
  <c r="L1049" i="8" s="1"/>
  <c r="N1049" i="8" s="1"/>
  <c r="K1051" i="8"/>
  <c r="L1051" i="8" s="1"/>
  <c r="N1051" i="8" s="1"/>
  <c r="K1053" i="8"/>
  <c r="L1053" i="8" s="1"/>
  <c r="N1053" i="8" s="1"/>
  <c r="K1055" i="8"/>
  <c r="L1055" i="8" s="1"/>
  <c r="N1055" i="8" s="1"/>
  <c r="K1057" i="8"/>
  <c r="L1057" i="8" s="1"/>
  <c r="N1057" i="8" s="1"/>
  <c r="K1059" i="8"/>
  <c r="L1059" i="8" s="1"/>
  <c r="N1059" i="8" s="1"/>
  <c r="K1061" i="8"/>
  <c r="L1061" i="8" s="1"/>
  <c r="N1061" i="8" s="1"/>
  <c r="K1063" i="8"/>
  <c r="L1063" i="8" s="1"/>
  <c r="N1063" i="8" s="1"/>
  <c r="K1065" i="8"/>
  <c r="L1065" i="8" s="1"/>
  <c r="N1065" i="8" s="1"/>
  <c r="K1067" i="8"/>
  <c r="L1067" i="8" s="1"/>
  <c r="N1067" i="8" s="1"/>
  <c r="K1069" i="8"/>
  <c r="L1069" i="8" s="1"/>
  <c r="N1069" i="8" s="1"/>
  <c r="K1071" i="8"/>
  <c r="L1071" i="8" s="1"/>
  <c r="N1071" i="8" s="1"/>
  <c r="K1073" i="8"/>
  <c r="L1073" i="8" s="1"/>
  <c r="N1073" i="8" s="1"/>
  <c r="K1075" i="8"/>
  <c r="L1075" i="8" s="1"/>
  <c r="N1075" i="8" s="1"/>
  <c r="K1077" i="8"/>
  <c r="L1077" i="8" s="1"/>
  <c r="N1077" i="8" s="1"/>
  <c r="K1079" i="8"/>
  <c r="L1079" i="8" s="1"/>
  <c r="N1079" i="8" s="1"/>
  <c r="K1081" i="8"/>
  <c r="L1081" i="8" s="1"/>
  <c r="N1081" i="8" s="1"/>
  <c r="K1083" i="8"/>
  <c r="L1083" i="8" s="1"/>
  <c r="N1083" i="8" s="1"/>
  <c r="K1085" i="8"/>
  <c r="L1085" i="8" s="1"/>
  <c r="N1085" i="8" s="1"/>
  <c r="K1087" i="8"/>
  <c r="L1087" i="8" s="1"/>
  <c r="N1087" i="8" s="1"/>
  <c r="K1089" i="8"/>
  <c r="L1089" i="8" s="1"/>
  <c r="N1089" i="8" s="1"/>
  <c r="K1091" i="8"/>
  <c r="L1091" i="8" s="1"/>
  <c r="N1091" i="8" s="1"/>
  <c r="K1093" i="8"/>
  <c r="L1093" i="8" s="1"/>
  <c r="N1093" i="8" s="1"/>
  <c r="K1095" i="8"/>
  <c r="L1095" i="8" s="1"/>
  <c r="N1095" i="8" s="1"/>
  <c r="K1097" i="8"/>
  <c r="L1097" i="8" s="1"/>
  <c r="N1097" i="8" s="1"/>
  <c r="K1099" i="8"/>
  <c r="L1099" i="8" s="1"/>
  <c r="N1099" i="8" s="1"/>
  <c r="K1101" i="8"/>
  <c r="L1101" i="8" s="1"/>
  <c r="N1101" i="8" s="1"/>
  <c r="K1103" i="8"/>
  <c r="L1103" i="8" s="1"/>
  <c r="N1103" i="8" s="1"/>
  <c r="K1105" i="8"/>
  <c r="L1105" i="8" s="1"/>
  <c r="N1105" i="8" s="1"/>
  <c r="K1107" i="8"/>
  <c r="L1107" i="8" s="1"/>
  <c r="N1107" i="8" s="1"/>
  <c r="K1109" i="8"/>
  <c r="L1109" i="8" s="1"/>
  <c r="N1109" i="8" s="1"/>
  <c r="K1111" i="8"/>
  <c r="L1111" i="8" s="1"/>
  <c r="N1111" i="8" s="1"/>
  <c r="K1113" i="8"/>
  <c r="L1113" i="8" s="1"/>
  <c r="N1113" i="8" s="1"/>
  <c r="K1115" i="8"/>
  <c r="L1115" i="8" s="1"/>
  <c r="N1115" i="8" s="1"/>
  <c r="K1117" i="8"/>
  <c r="L1117" i="8" s="1"/>
  <c r="N1117" i="8" s="1"/>
  <c r="K1119" i="8"/>
  <c r="L1119" i="8" s="1"/>
  <c r="N1119" i="8" s="1"/>
  <c r="K1121" i="8"/>
  <c r="L1121" i="8" s="1"/>
  <c r="N1121" i="8" s="1"/>
  <c r="K1123" i="8"/>
  <c r="L1123" i="8" s="1"/>
  <c r="N1123" i="8" s="1"/>
  <c r="K1125" i="8"/>
  <c r="L1125" i="8" s="1"/>
  <c r="N1125" i="8" s="1"/>
  <c r="K1127" i="8"/>
  <c r="L1127" i="8" s="1"/>
  <c r="N1127" i="8" s="1"/>
  <c r="K1129" i="8"/>
  <c r="L1129" i="8" s="1"/>
  <c r="N1129" i="8" s="1"/>
  <c r="K1131" i="8"/>
  <c r="L1131" i="8" s="1"/>
  <c r="N1131" i="8" s="1"/>
  <c r="K364" i="8"/>
  <c r="L364" i="8" s="1"/>
  <c r="N364" i="8" s="1"/>
  <c r="K1180" i="8"/>
  <c r="L1180" i="8" s="1"/>
  <c r="N1180" i="8" s="1"/>
  <c r="K4" i="8"/>
  <c r="L4" i="8" s="1"/>
  <c r="N4" i="8" s="1"/>
  <c r="K6" i="8"/>
  <c r="L6" i="8" s="1"/>
  <c r="N6" i="8" s="1"/>
  <c r="K8" i="8"/>
  <c r="L8" i="8" s="1"/>
  <c r="N8" i="8" s="1"/>
  <c r="K10" i="8"/>
  <c r="L10" i="8" s="1"/>
  <c r="N10" i="8" s="1"/>
  <c r="K12" i="8"/>
  <c r="L12" i="8" s="1"/>
  <c r="N12" i="8" s="1"/>
  <c r="K14" i="8"/>
  <c r="L14" i="8" s="1"/>
  <c r="N14" i="8" s="1"/>
  <c r="K16" i="8"/>
  <c r="L16" i="8" s="1"/>
  <c r="N16" i="8" s="1"/>
  <c r="K18" i="8"/>
  <c r="L18" i="8" s="1"/>
  <c r="N18" i="8" s="1"/>
  <c r="K20" i="8"/>
  <c r="L20" i="8" s="1"/>
  <c r="N20" i="8" s="1"/>
  <c r="K22" i="8"/>
  <c r="L22" i="8" s="1"/>
  <c r="N22" i="8" s="1"/>
  <c r="K24" i="8"/>
  <c r="L24" i="8" s="1"/>
  <c r="N24" i="8" s="1"/>
  <c r="K26" i="8"/>
  <c r="L26" i="8" s="1"/>
  <c r="N26" i="8" s="1"/>
  <c r="K28" i="8"/>
  <c r="L28" i="8" s="1"/>
  <c r="N28" i="8" s="1"/>
  <c r="K30" i="8"/>
  <c r="L30" i="8" s="1"/>
  <c r="N30" i="8" s="1"/>
  <c r="K32" i="8"/>
  <c r="L32" i="8" s="1"/>
  <c r="N32" i="8" s="1"/>
  <c r="K34" i="8"/>
  <c r="L34" i="8" s="1"/>
  <c r="N34" i="8" s="1"/>
  <c r="K36" i="8"/>
  <c r="L36" i="8" s="1"/>
  <c r="N36" i="8" s="1"/>
  <c r="K38" i="8"/>
  <c r="L38" i="8" s="1"/>
  <c r="N38" i="8" s="1"/>
  <c r="K40" i="8"/>
  <c r="L40" i="8" s="1"/>
  <c r="N40" i="8" s="1"/>
  <c r="K42" i="8"/>
  <c r="L42" i="8" s="1"/>
  <c r="N42" i="8" s="1"/>
  <c r="K44" i="8"/>
  <c r="L44" i="8" s="1"/>
  <c r="N44" i="8" s="1"/>
  <c r="K46" i="8"/>
  <c r="L46" i="8" s="1"/>
  <c r="N46" i="8" s="1"/>
  <c r="K48" i="8"/>
  <c r="L48" i="8" s="1"/>
  <c r="N48" i="8" s="1"/>
  <c r="K50" i="8"/>
  <c r="L50" i="8" s="1"/>
  <c r="N50" i="8" s="1"/>
  <c r="K52" i="8"/>
  <c r="L52" i="8" s="1"/>
  <c r="N52" i="8" s="1"/>
  <c r="K54" i="8"/>
  <c r="L54" i="8" s="1"/>
  <c r="N54" i="8" s="1"/>
  <c r="K56" i="8"/>
  <c r="L56" i="8" s="1"/>
  <c r="N56" i="8" s="1"/>
  <c r="K58" i="8"/>
  <c r="L58" i="8" s="1"/>
  <c r="N58" i="8" s="1"/>
  <c r="K60" i="8"/>
  <c r="L60" i="8" s="1"/>
  <c r="N60" i="8" s="1"/>
  <c r="K62" i="8"/>
  <c r="L62" i="8" s="1"/>
  <c r="N62" i="8" s="1"/>
  <c r="K64" i="8"/>
  <c r="L64" i="8" s="1"/>
  <c r="N64" i="8" s="1"/>
  <c r="K66" i="8"/>
  <c r="L66" i="8" s="1"/>
  <c r="N66" i="8" s="1"/>
  <c r="K68" i="8"/>
  <c r="L68" i="8" s="1"/>
  <c r="N68" i="8" s="1"/>
  <c r="K70" i="8"/>
  <c r="L70" i="8" s="1"/>
  <c r="N70" i="8" s="1"/>
  <c r="K72" i="8"/>
  <c r="L72" i="8" s="1"/>
  <c r="N72" i="8" s="1"/>
  <c r="K74" i="8"/>
  <c r="L74" i="8" s="1"/>
  <c r="N74" i="8" s="1"/>
  <c r="K76" i="8"/>
  <c r="L76" i="8" s="1"/>
  <c r="N76" i="8" s="1"/>
  <c r="K78" i="8"/>
  <c r="L78" i="8" s="1"/>
  <c r="N78" i="8" s="1"/>
  <c r="K80" i="8"/>
  <c r="L80" i="8" s="1"/>
  <c r="N80" i="8" s="1"/>
  <c r="K82" i="8"/>
  <c r="L82" i="8" s="1"/>
  <c r="N82" i="8" s="1"/>
  <c r="K84" i="8"/>
  <c r="L84" i="8" s="1"/>
  <c r="N84" i="8" s="1"/>
  <c r="K86" i="8"/>
  <c r="L86" i="8" s="1"/>
  <c r="N86" i="8" s="1"/>
  <c r="K88" i="8"/>
  <c r="L88" i="8" s="1"/>
  <c r="N88" i="8" s="1"/>
  <c r="K90" i="8"/>
  <c r="L90" i="8" s="1"/>
  <c r="N90" i="8" s="1"/>
  <c r="K92" i="8"/>
  <c r="L92" i="8" s="1"/>
  <c r="N92" i="8" s="1"/>
  <c r="K94" i="8"/>
  <c r="L94" i="8" s="1"/>
  <c r="N94" i="8" s="1"/>
  <c r="K96" i="8"/>
  <c r="L96" i="8" s="1"/>
  <c r="N96" i="8" s="1"/>
  <c r="K98" i="8"/>
  <c r="L98" i="8" s="1"/>
  <c r="N98" i="8" s="1"/>
  <c r="K100" i="8"/>
  <c r="L100" i="8" s="1"/>
  <c r="N100" i="8" s="1"/>
  <c r="K102" i="8"/>
  <c r="L102" i="8" s="1"/>
  <c r="N102" i="8" s="1"/>
  <c r="K104" i="8"/>
  <c r="L104" i="8" s="1"/>
  <c r="N104" i="8" s="1"/>
  <c r="K106" i="8"/>
  <c r="L106" i="8" s="1"/>
  <c r="N106" i="8" s="1"/>
  <c r="K108" i="8"/>
  <c r="L108" i="8" s="1"/>
  <c r="N108" i="8" s="1"/>
  <c r="K110" i="8"/>
  <c r="L110" i="8" s="1"/>
  <c r="N110" i="8" s="1"/>
  <c r="K112" i="8"/>
  <c r="L112" i="8" s="1"/>
  <c r="N112" i="8" s="1"/>
  <c r="K114" i="8"/>
  <c r="L114" i="8" s="1"/>
  <c r="N114" i="8" s="1"/>
  <c r="K116" i="8"/>
  <c r="L116" i="8" s="1"/>
  <c r="N116" i="8" s="1"/>
  <c r="K118" i="8"/>
  <c r="L118" i="8" s="1"/>
  <c r="N118" i="8" s="1"/>
  <c r="K120" i="8"/>
  <c r="L120" i="8" s="1"/>
  <c r="N120" i="8" s="1"/>
  <c r="K122" i="8"/>
  <c r="L122" i="8" s="1"/>
  <c r="N122" i="8" s="1"/>
  <c r="K124" i="8"/>
  <c r="L124" i="8" s="1"/>
  <c r="N124" i="8" s="1"/>
  <c r="K126" i="8"/>
  <c r="L126" i="8" s="1"/>
  <c r="N126" i="8" s="1"/>
  <c r="K128" i="8"/>
  <c r="L128" i="8" s="1"/>
  <c r="N128" i="8" s="1"/>
  <c r="K130" i="8"/>
  <c r="L130" i="8" s="1"/>
  <c r="N130" i="8" s="1"/>
  <c r="K132" i="8"/>
  <c r="L132" i="8" s="1"/>
  <c r="N132" i="8" s="1"/>
  <c r="K134" i="8"/>
  <c r="L134" i="8" s="1"/>
  <c r="N134" i="8" s="1"/>
  <c r="K136" i="8"/>
  <c r="L136" i="8" s="1"/>
  <c r="N136" i="8" s="1"/>
  <c r="K138" i="8"/>
  <c r="L138" i="8" s="1"/>
  <c r="N138" i="8" s="1"/>
  <c r="K140" i="8"/>
  <c r="L140" i="8" s="1"/>
  <c r="N140" i="8" s="1"/>
  <c r="K142" i="8"/>
  <c r="L142" i="8" s="1"/>
  <c r="N142" i="8" s="1"/>
  <c r="K144" i="8"/>
  <c r="L144" i="8" s="1"/>
  <c r="N144" i="8" s="1"/>
  <c r="K146" i="8"/>
  <c r="L146" i="8" s="1"/>
  <c r="N146" i="8" s="1"/>
  <c r="K148" i="8"/>
  <c r="L148" i="8" s="1"/>
  <c r="N148" i="8" s="1"/>
  <c r="K150" i="8"/>
  <c r="L150" i="8" s="1"/>
  <c r="N150" i="8" s="1"/>
  <c r="K152" i="8"/>
  <c r="L152" i="8" s="1"/>
  <c r="N152" i="8" s="1"/>
  <c r="K154" i="8"/>
  <c r="L154" i="8" s="1"/>
  <c r="N154" i="8" s="1"/>
  <c r="K156" i="8"/>
  <c r="L156" i="8" s="1"/>
  <c r="N156" i="8" s="1"/>
  <c r="K158" i="8"/>
  <c r="L158" i="8" s="1"/>
  <c r="N158" i="8" s="1"/>
  <c r="K160" i="8"/>
  <c r="L160" i="8" s="1"/>
  <c r="N160" i="8" s="1"/>
  <c r="K162" i="8"/>
  <c r="L162" i="8" s="1"/>
  <c r="N162" i="8" s="1"/>
  <c r="K164" i="8"/>
  <c r="L164" i="8" s="1"/>
  <c r="N164" i="8" s="1"/>
  <c r="K166" i="8"/>
  <c r="L166" i="8" s="1"/>
  <c r="N166" i="8" s="1"/>
  <c r="K168" i="8"/>
  <c r="L168" i="8" s="1"/>
  <c r="N168" i="8" s="1"/>
  <c r="K170" i="8"/>
  <c r="L170" i="8" s="1"/>
  <c r="N170" i="8" s="1"/>
  <c r="K172" i="8"/>
  <c r="L172" i="8" s="1"/>
  <c r="N172" i="8" s="1"/>
  <c r="K174" i="8"/>
  <c r="L174" i="8" s="1"/>
  <c r="N174" i="8" s="1"/>
  <c r="K176" i="8"/>
  <c r="L176" i="8" s="1"/>
  <c r="N176" i="8" s="1"/>
  <c r="K178" i="8"/>
  <c r="L178" i="8" s="1"/>
  <c r="N178" i="8" s="1"/>
  <c r="K180" i="8"/>
  <c r="L180" i="8" s="1"/>
  <c r="N180" i="8" s="1"/>
  <c r="K182" i="8"/>
  <c r="L182" i="8" s="1"/>
  <c r="N182" i="8" s="1"/>
  <c r="K184" i="8"/>
  <c r="L184" i="8" s="1"/>
  <c r="N184" i="8" s="1"/>
  <c r="K186" i="8"/>
  <c r="L186" i="8" s="1"/>
  <c r="N186" i="8" s="1"/>
  <c r="K188" i="8"/>
  <c r="L188" i="8" s="1"/>
  <c r="N188" i="8" s="1"/>
  <c r="K190" i="8"/>
  <c r="L190" i="8" s="1"/>
  <c r="N190" i="8" s="1"/>
  <c r="K192" i="8"/>
  <c r="L192" i="8" s="1"/>
  <c r="N192" i="8" s="1"/>
  <c r="K194" i="8"/>
  <c r="L194" i="8" s="1"/>
  <c r="N194" i="8" s="1"/>
  <c r="K196" i="8"/>
  <c r="L196" i="8" s="1"/>
  <c r="N196" i="8" s="1"/>
  <c r="K198" i="8"/>
  <c r="L198" i="8" s="1"/>
  <c r="N198" i="8" s="1"/>
  <c r="K200" i="8"/>
  <c r="L200" i="8" s="1"/>
  <c r="N200" i="8" s="1"/>
  <c r="K202" i="8"/>
  <c r="L202" i="8" s="1"/>
  <c r="N202" i="8" s="1"/>
  <c r="K204" i="8"/>
  <c r="L204" i="8" s="1"/>
  <c r="N204" i="8" s="1"/>
  <c r="K206" i="8"/>
  <c r="L206" i="8" s="1"/>
  <c r="N206" i="8" s="1"/>
  <c r="K208" i="8"/>
  <c r="L208" i="8" s="1"/>
  <c r="N208" i="8" s="1"/>
  <c r="K210" i="8"/>
  <c r="L210" i="8" s="1"/>
  <c r="N210" i="8" s="1"/>
  <c r="K212" i="8"/>
  <c r="L212" i="8" s="1"/>
  <c r="N212" i="8" s="1"/>
  <c r="K214" i="8"/>
  <c r="L214" i="8" s="1"/>
  <c r="N214" i="8" s="1"/>
  <c r="K216" i="8"/>
  <c r="L216" i="8" s="1"/>
  <c r="N216" i="8" s="1"/>
  <c r="K218" i="8"/>
  <c r="L218" i="8" s="1"/>
  <c r="N218" i="8" s="1"/>
  <c r="K220" i="8"/>
  <c r="L220" i="8" s="1"/>
  <c r="N220" i="8" s="1"/>
  <c r="K222" i="8"/>
  <c r="L222" i="8" s="1"/>
  <c r="N222" i="8" s="1"/>
  <c r="K224" i="8"/>
  <c r="L224" i="8" s="1"/>
  <c r="N224" i="8" s="1"/>
  <c r="K226" i="8"/>
  <c r="L226" i="8" s="1"/>
  <c r="N226" i="8" s="1"/>
  <c r="K228" i="8"/>
  <c r="L228" i="8" s="1"/>
  <c r="N228" i="8" s="1"/>
  <c r="K230" i="8"/>
  <c r="L230" i="8" s="1"/>
  <c r="N230" i="8" s="1"/>
  <c r="K232" i="8"/>
  <c r="L232" i="8" s="1"/>
  <c r="N232" i="8" s="1"/>
  <c r="K234" i="8"/>
  <c r="L234" i="8" s="1"/>
  <c r="N234" i="8" s="1"/>
  <c r="K236" i="8"/>
  <c r="L236" i="8" s="1"/>
  <c r="N236" i="8" s="1"/>
  <c r="K238" i="8"/>
  <c r="L238" i="8" s="1"/>
  <c r="N238" i="8" s="1"/>
  <c r="K240" i="8"/>
  <c r="L240" i="8" s="1"/>
  <c r="N240" i="8" s="1"/>
  <c r="K242" i="8"/>
  <c r="L242" i="8" s="1"/>
  <c r="N242" i="8" s="1"/>
  <c r="K244" i="8"/>
  <c r="L244" i="8" s="1"/>
  <c r="N244" i="8" s="1"/>
  <c r="K246" i="8"/>
  <c r="L246" i="8" s="1"/>
  <c r="N246" i="8" s="1"/>
  <c r="K248" i="8"/>
  <c r="L248" i="8" s="1"/>
  <c r="N248" i="8" s="1"/>
  <c r="K250" i="8"/>
  <c r="L250" i="8" s="1"/>
  <c r="N250" i="8" s="1"/>
  <c r="K252" i="8"/>
  <c r="L252" i="8" s="1"/>
  <c r="N252" i="8" s="1"/>
  <c r="K254" i="8"/>
  <c r="L254" i="8" s="1"/>
  <c r="N254" i="8" s="1"/>
  <c r="K256" i="8"/>
  <c r="L256" i="8" s="1"/>
  <c r="N256" i="8" s="1"/>
  <c r="K258" i="8"/>
  <c r="L258" i="8" s="1"/>
  <c r="N258" i="8" s="1"/>
  <c r="K260" i="8"/>
  <c r="L260" i="8" s="1"/>
  <c r="N260" i="8" s="1"/>
  <c r="K262" i="8"/>
  <c r="L262" i="8" s="1"/>
  <c r="N262" i="8" s="1"/>
  <c r="K264" i="8"/>
  <c r="L264" i="8" s="1"/>
  <c r="N264" i="8" s="1"/>
  <c r="K266" i="8"/>
  <c r="L266" i="8" s="1"/>
  <c r="N266" i="8" s="1"/>
  <c r="K268" i="8"/>
  <c r="L268" i="8" s="1"/>
  <c r="N268" i="8" s="1"/>
  <c r="K270" i="8"/>
  <c r="L270" i="8" s="1"/>
  <c r="N270" i="8" s="1"/>
  <c r="K272" i="8"/>
  <c r="L272" i="8" s="1"/>
  <c r="N272" i="8" s="1"/>
  <c r="K274" i="8"/>
  <c r="L274" i="8" s="1"/>
  <c r="N274" i="8" s="1"/>
  <c r="K276" i="8"/>
  <c r="L276" i="8" s="1"/>
  <c r="N276" i="8" s="1"/>
  <c r="K278" i="8"/>
  <c r="L278" i="8" s="1"/>
  <c r="N278" i="8" s="1"/>
  <c r="K280" i="8"/>
  <c r="L280" i="8" s="1"/>
  <c r="N280" i="8" s="1"/>
  <c r="K282" i="8"/>
  <c r="L282" i="8" s="1"/>
  <c r="N282" i="8" s="1"/>
  <c r="K284" i="8"/>
  <c r="L284" i="8" s="1"/>
  <c r="N284" i="8" s="1"/>
  <c r="K286" i="8"/>
  <c r="L286" i="8" s="1"/>
  <c r="N286" i="8" s="1"/>
  <c r="K288" i="8"/>
  <c r="L288" i="8" s="1"/>
  <c r="N288" i="8" s="1"/>
  <c r="K290" i="8"/>
  <c r="L290" i="8" s="1"/>
  <c r="N290" i="8" s="1"/>
  <c r="K292" i="8"/>
  <c r="L292" i="8" s="1"/>
  <c r="N292" i="8" s="1"/>
  <c r="K294" i="8"/>
  <c r="L294" i="8" s="1"/>
  <c r="N294" i="8" s="1"/>
  <c r="K296" i="8"/>
  <c r="L296" i="8" s="1"/>
  <c r="N296" i="8" s="1"/>
  <c r="K298" i="8"/>
  <c r="L298" i="8" s="1"/>
  <c r="N298" i="8" s="1"/>
  <c r="K300" i="8"/>
  <c r="L300" i="8" s="1"/>
  <c r="N300" i="8" s="1"/>
  <c r="K302" i="8"/>
  <c r="L302" i="8" s="1"/>
  <c r="N302" i="8" s="1"/>
  <c r="K304" i="8"/>
  <c r="L304" i="8" s="1"/>
  <c r="N304" i="8" s="1"/>
  <c r="K306" i="8"/>
  <c r="L306" i="8" s="1"/>
  <c r="N306" i="8" s="1"/>
  <c r="K308" i="8"/>
  <c r="L308" i="8" s="1"/>
  <c r="N308" i="8" s="1"/>
  <c r="K310" i="8"/>
  <c r="L310" i="8" s="1"/>
  <c r="N310" i="8" s="1"/>
  <c r="K312" i="8"/>
  <c r="L312" i="8" s="1"/>
  <c r="N312" i="8" s="1"/>
  <c r="K314" i="8"/>
  <c r="L314" i="8" s="1"/>
  <c r="N314" i="8" s="1"/>
  <c r="K316" i="8"/>
  <c r="L316" i="8" s="1"/>
  <c r="N316" i="8" s="1"/>
  <c r="K318" i="8"/>
  <c r="L318" i="8" s="1"/>
  <c r="N318" i="8" s="1"/>
  <c r="K320" i="8"/>
  <c r="L320" i="8" s="1"/>
  <c r="N320" i="8" s="1"/>
  <c r="K322" i="8"/>
  <c r="L322" i="8" s="1"/>
  <c r="N322" i="8" s="1"/>
  <c r="K324" i="8"/>
  <c r="L324" i="8" s="1"/>
  <c r="N324" i="8" s="1"/>
  <c r="K326" i="8"/>
  <c r="L326" i="8" s="1"/>
  <c r="N326" i="8" s="1"/>
  <c r="K328" i="8"/>
  <c r="L328" i="8" s="1"/>
  <c r="N328" i="8" s="1"/>
  <c r="K330" i="8"/>
  <c r="L330" i="8" s="1"/>
  <c r="N330" i="8" s="1"/>
  <c r="K332" i="8"/>
  <c r="L332" i="8" s="1"/>
  <c r="N332" i="8" s="1"/>
  <c r="K334" i="8"/>
  <c r="L334" i="8" s="1"/>
  <c r="N334" i="8" s="1"/>
  <c r="K336" i="8"/>
  <c r="L336" i="8" s="1"/>
  <c r="N336" i="8" s="1"/>
  <c r="K338" i="8"/>
  <c r="L338" i="8" s="1"/>
  <c r="N338" i="8" s="1"/>
  <c r="K340" i="8"/>
  <c r="L340" i="8" s="1"/>
  <c r="N340" i="8" s="1"/>
  <c r="K342" i="8"/>
  <c r="L342" i="8" s="1"/>
  <c r="N342" i="8" s="1"/>
  <c r="K344" i="8"/>
  <c r="L344" i="8" s="1"/>
  <c r="N344" i="8" s="1"/>
  <c r="K346" i="8"/>
  <c r="L346" i="8" s="1"/>
  <c r="N346" i="8" s="1"/>
  <c r="K348" i="8"/>
  <c r="L348" i="8" s="1"/>
  <c r="N348" i="8" s="1"/>
  <c r="K350" i="8"/>
  <c r="L350" i="8" s="1"/>
  <c r="N350" i="8" s="1"/>
  <c r="K352" i="8"/>
  <c r="L352" i="8" s="1"/>
  <c r="N352" i="8" s="1"/>
  <c r="K354" i="8"/>
  <c r="L354" i="8" s="1"/>
  <c r="N354" i="8" s="1"/>
  <c r="K356" i="8"/>
  <c r="L356" i="8" s="1"/>
  <c r="N356" i="8" s="1"/>
  <c r="K358" i="8"/>
  <c r="L358" i="8" s="1"/>
  <c r="N358" i="8" s="1"/>
  <c r="K360" i="8"/>
  <c r="L360" i="8" s="1"/>
  <c r="N360" i="8" s="1"/>
  <c r="K362" i="8"/>
  <c r="L362" i="8" s="1"/>
  <c r="N362" i="8" s="1"/>
  <c r="K366" i="8"/>
  <c r="L366" i="8" s="1"/>
  <c r="N366" i="8" s="1"/>
  <c r="K710" i="8"/>
  <c r="L710" i="8" s="1"/>
  <c r="N710" i="8" s="1"/>
  <c r="K368" i="8"/>
  <c r="L368" i="8" s="1"/>
  <c r="N368" i="8" s="1"/>
  <c r="K370" i="8"/>
  <c r="L370" i="8" s="1"/>
  <c r="N370" i="8" s="1"/>
  <c r="K372" i="8"/>
  <c r="L372" i="8" s="1"/>
  <c r="N372" i="8" s="1"/>
  <c r="K374" i="8"/>
  <c r="L374" i="8" s="1"/>
  <c r="N374" i="8" s="1"/>
  <c r="K376" i="8"/>
  <c r="L376" i="8" s="1"/>
  <c r="N376" i="8" s="1"/>
  <c r="K378" i="8"/>
  <c r="L378" i="8" s="1"/>
  <c r="N378" i="8" s="1"/>
  <c r="K380" i="8"/>
  <c r="L380" i="8" s="1"/>
  <c r="N380" i="8" s="1"/>
  <c r="K382" i="8"/>
  <c r="L382" i="8" s="1"/>
  <c r="N382" i="8" s="1"/>
  <c r="K384" i="8"/>
  <c r="L384" i="8" s="1"/>
  <c r="N384" i="8" s="1"/>
  <c r="K386" i="8"/>
  <c r="L386" i="8" s="1"/>
  <c r="N386" i="8" s="1"/>
  <c r="K388" i="8"/>
  <c r="L388" i="8" s="1"/>
  <c r="N388" i="8" s="1"/>
  <c r="K390" i="8"/>
  <c r="L390" i="8" s="1"/>
  <c r="N390" i="8" s="1"/>
  <c r="K392" i="8"/>
  <c r="L392" i="8" s="1"/>
  <c r="N392" i="8" s="1"/>
  <c r="K394" i="8"/>
  <c r="L394" i="8" s="1"/>
  <c r="N394" i="8" s="1"/>
  <c r="K396" i="8"/>
  <c r="L396" i="8" s="1"/>
  <c r="N396" i="8" s="1"/>
  <c r="K398" i="8"/>
  <c r="L398" i="8" s="1"/>
  <c r="N398" i="8" s="1"/>
  <c r="K400" i="8"/>
  <c r="L400" i="8" s="1"/>
  <c r="N400" i="8" s="1"/>
  <c r="K402" i="8"/>
  <c r="L402" i="8" s="1"/>
  <c r="N402" i="8" s="1"/>
  <c r="K404" i="8"/>
  <c r="L404" i="8" s="1"/>
  <c r="N404" i="8" s="1"/>
  <c r="K406" i="8"/>
  <c r="L406" i="8" s="1"/>
  <c r="N406" i="8" s="1"/>
  <c r="K408" i="8"/>
  <c r="L408" i="8" s="1"/>
  <c r="N408" i="8" s="1"/>
  <c r="K410" i="8"/>
  <c r="L410" i="8" s="1"/>
  <c r="N410" i="8" s="1"/>
  <c r="K412" i="8"/>
  <c r="L412" i="8" s="1"/>
  <c r="N412" i="8" s="1"/>
  <c r="K414" i="8"/>
  <c r="L414" i="8" s="1"/>
  <c r="N414" i="8" s="1"/>
  <c r="K416" i="8"/>
  <c r="L416" i="8" s="1"/>
  <c r="N416" i="8" s="1"/>
  <c r="K418" i="8"/>
  <c r="L418" i="8" s="1"/>
  <c r="N418" i="8" s="1"/>
  <c r="K420" i="8"/>
  <c r="L420" i="8" s="1"/>
  <c r="N420" i="8" s="1"/>
  <c r="K422" i="8"/>
  <c r="L422" i="8" s="1"/>
  <c r="N422" i="8" s="1"/>
  <c r="K424" i="8"/>
  <c r="L424" i="8" s="1"/>
  <c r="N424" i="8" s="1"/>
  <c r="K426" i="8"/>
  <c r="L426" i="8" s="1"/>
  <c r="N426" i="8" s="1"/>
  <c r="K428" i="8"/>
  <c r="L428" i="8" s="1"/>
  <c r="N428" i="8" s="1"/>
  <c r="K430" i="8"/>
  <c r="L430" i="8" s="1"/>
  <c r="N430" i="8" s="1"/>
  <c r="K432" i="8"/>
  <c r="L432" i="8" s="1"/>
  <c r="N432" i="8" s="1"/>
  <c r="K434" i="8"/>
  <c r="L434" i="8" s="1"/>
  <c r="N434" i="8" s="1"/>
  <c r="K436" i="8"/>
  <c r="L436" i="8" s="1"/>
  <c r="N436" i="8" s="1"/>
  <c r="K438" i="8"/>
  <c r="L438" i="8" s="1"/>
  <c r="N438" i="8" s="1"/>
  <c r="K440" i="8"/>
  <c r="L440" i="8" s="1"/>
  <c r="N440" i="8" s="1"/>
  <c r="K442" i="8"/>
  <c r="L442" i="8" s="1"/>
  <c r="N442" i="8" s="1"/>
  <c r="K444" i="8"/>
  <c r="L444" i="8" s="1"/>
  <c r="N444" i="8" s="1"/>
  <c r="K446" i="8"/>
  <c r="L446" i="8" s="1"/>
  <c r="N446" i="8" s="1"/>
  <c r="K448" i="8"/>
  <c r="L448" i="8" s="1"/>
  <c r="N448" i="8" s="1"/>
  <c r="K450" i="8"/>
  <c r="L450" i="8" s="1"/>
  <c r="N450" i="8" s="1"/>
  <c r="K452" i="8"/>
  <c r="L452" i="8" s="1"/>
  <c r="N452" i="8" s="1"/>
  <c r="K454" i="8"/>
  <c r="L454" i="8" s="1"/>
  <c r="N454" i="8" s="1"/>
  <c r="K456" i="8"/>
  <c r="L456" i="8" s="1"/>
  <c r="N456" i="8" s="1"/>
  <c r="K458" i="8"/>
  <c r="L458" i="8" s="1"/>
  <c r="N458" i="8" s="1"/>
  <c r="K460" i="8"/>
  <c r="L460" i="8" s="1"/>
  <c r="N460" i="8" s="1"/>
  <c r="K462" i="8"/>
  <c r="L462" i="8" s="1"/>
  <c r="N462" i="8" s="1"/>
  <c r="K464" i="8"/>
  <c r="L464" i="8" s="1"/>
  <c r="N464" i="8" s="1"/>
  <c r="K466" i="8"/>
  <c r="L466" i="8" s="1"/>
  <c r="N466" i="8" s="1"/>
  <c r="K468" i="8"/>
  <c r="L468" i="8" s="1"/>
  <c r="N468" i="8" s="1"/>
  <c r="K470" i="8"/>
  <c r="L470" i="8" s="1"/>
  <c r="N470" i="8" s="1"/>
  <c r="K472" i="8"/>
  <c r="L472" i="8" s="1"/>
  <c r="N472" i="8" s="1"/>
  <c r="K474" i="8"/>
  <c r="L474" i="8" s="1"/>
  <c r="N474" i="8" s="1"/>
  <c r="K476" i="8"/>
  <c r="L476" i="8" s="1"/>
  <c r="N476" i="8" s="1"/>
  <c r="K478" i="8"/>
  <c r="L478" i="8" s="1"/>
  <c r="N478" i="8" s="1"/>
  <c r="K480" i="8"/>
  <c r="L480" i="8" s="1"/>
  <c r="N480" i="8" s="1"/>
  <c r="K482" i="8"/>
  <c r="L482" i="8" s="1"/>
  <c r="N482" i="8" s="1"/>
  <c r="K484" i="8"/>
  <c r="L484" i="8" s="1"/>
  <c r="N484" i="8" s="1"/>
  <c r="K486" i="8"/>
  <c r="L486" i="8" s="1"/>
  <c r="N486" i="8" s="1"/>
  <c r="K488" i="8"/>
  <c r="L488" i="8" s="1"/>
  <c r="N488" i="8" s="1"/>
  <c r="K490" i="8"/>
  <c r="L490" i="8" s="1"/>
  <c r="N490" i="8" s="1"/>
  <c r="K492" i="8"/>
  <c r="L492" i="8" s="1"/>
  <c r="N492" i="8" s="1"/>
  <c r="K494" i="8"/>
  <c r="L494" i="8" s="1"/>
  <c r="N494" i="8" s="1"/>
  <c r="K496" i="8"/>
  <c r="L496" i="8" s="1"/>
  <c r="N496" i="8" s="1"/>
  <c r="K498" i="8"/>
  <c r="L498" i="8" s="1"/>
  <c r="N498" i="8" s="1"/>
  <c r="K500" i="8"/>
  <c r="L500" i="8" s="1"/>
  <c r="N500" i="8" s="1"/>
  <c r="K502" i="8"/>
  <c r="L502" i="8" s="1"/>
  <c r="N502" i="8" s="1"/>
  <c r="K504" i="8"/>
  <c r="L504" i="8" s="1"/>
  <c r="N504" i="8" s="1"/>
  <c r="K506" i="8"/>
  <c r="L506" i="8" s="1"/>
  <c r="N506" i="8" s="1"/>
  <c r="K508" i="8"/>
  <c r="L508" i="8" s="1"/>
  <c r="N508" i="8" s="1"/>
  <c r="K510" i="8"/>
  <c r="L510" i="8" s="1"/>
  <c r="N510" i="8" s="1"/>
  <c r="K512" i="8"/>
  <c r="L512" i="8" s="1"/>
  <c r="N512" i="8" s="1"/>
  <c r="K514" i="8"/>
  <c r="L514" i="8" s="1"/>
  <c r="N514" i="8" s="1"/>
  <c r="K516" i="8"/>
  <c r="L516" i="8" s="1"/>
  <c r="N516" i="8" s="1"/>
  <c r="K518" i="8"/>
  <c r="L518" i="8" s="1"/>
  <c r="N518" i="8" s="1"/>
  <c r="K520" i="8"/>
  <c r="L520" i="8" s="1"/>
  <c r="N520" i="8" s="1"/>
  <c r="K522" i="8"/>
  <c r="L522" i="8" s="1"/>
  <c r="N522" i="8" s="1"/>
  <c r="K524" i="8"/>
  <c r="L524" i="8" s="1"/>
  <c r="N524" i="8" s="1"/>
  <c r="K526" i="8"/>
  <c r="L526" i="8" s="1"/>
  <c r="N526" i="8" s="1"/>
  <c r="K528" i="8"/>
  <c r="L528" i="8" s="1"/>
  <c r="N528" i="8" s="1"/>
  <c r="K530" i="8"/>
  <c r="L530" i="8" s="1"/>
  <c r="N530" i="8" s="1"/>
  <c r="K532" i="8"/>
  <c r="L532" i="8" s="1"/>
  <c r="N532" i="8" s="1"/>
  <c r="K534" i="8"/>
  <c r="L534" i="8" s="1"/>
  <c r="N534" i="8" s="1"/>
  <c r="K536" i="8"/>
  <c r="L536" i="8" s="1"/>
  <c r="N536" i="8" s="1"/>
  <c r="K538" i="8"/>
  <c r="L538" i="8" s="1"/>
  <c r="N538" i="8" s="1"/>
  <c r="K540" i="8"/>
  <c r="L540" i="8" s="1"/>
  <c r="N540" i="8" s="1"/>
  <c r="K542" i="8"/>
  <c r="L542" i="8" s="1"/>
  <c r="N542" i="8" s="1"/>
  <c r="K544" i="8"/>
  <c r="L544" i="8" s="1"/>
  <c r="N544" i="8" s="1"/>
  <c r="K546" i="8"/>
  <c r="L546" i="8" s="1"/>
  <c r="N546" i="8" s="1"/>
  <c r="K548" i="8"/>
  <c r="L548" i="8" s="1"/>
  <c r="N548" i="8" s="1"/>
  <c r="K550" i="8"/>
  <c r="L550" i="8" s="1"/>
  <c r="N550" i="8" s="1"/>
  <c r="K552" i="8"/>
  <c r="L552" i="8" s="1"/>
  <c r="N552" i="8" s="1"/>
  <c r="K554" i="8"/>
  <c r="L554" i="8" s="1"/>
  <c r="N554" i="8" s="1"/>
  <c r="K556" i="8"/>
  <c r="L556" i="8" s="1"/>
  <c r="N556" i="8" s="1"/>
  <c r="K558" i="8"/>
  <c r="L558" i="8" s="1"/>
  <c r="N558" i="8" s="1"/>
  <c r="K560" i="8"/>
  <c r="L560" i="8" s="1"/>
  <c r="N560" i="8" s="1"/>
  <c r="K562" i="8"/>
  <c r="L562" i="8" s="1"/>
  <c r="N562" i="8" s="1"/>
  <c r="K564" i="8"/>
  <c r="L564" i="8" s="1"/>
  <c r="N564" i="8" s="1"/>
  <c r="K566" i="8"/>
  <c r="L566" i="8" s="1"/>
  <c r="N566" i="8" s="1"/>
  <c r="K568" i="8"/>
  <c r="L568" i="8" s="1"/>
  <c r="N568" i="8" s="1"/>
  <c r="K570" i="8"/>
  <c r="L570" i="8" s="1"/>
  <c r="N570" i="8" s="1"/>
  <c r="K572" i="8"/>
  <c r="L572" i="8" s="1"/>
  <c r="N572" i="8" s="1"/>
  <c r="K574" i="8"/>
  <c r="L574" i="8" s="1"/>
  <c r="N574" i="8" s="1"/>
  <c r="K576" i="8"/>
  <c r="L576" i="8" s="1"/>
  <c r="N576" i="8" s="1"/>
  <c r="K578" i="8"/>
  <c r="L578" i="8" s="1"/>
  <c r="N578" i="8" s="1"/>
  <c r="K580" i="8"/>
  <c r="L580" i="8" s="1"/>
  <c r="N580" i="8" s="1"/>
  <c r="K582" i="8"/>
  <c r="L582" i="8" s="1"/>
  <c r="N582" i="8" s="1"/>
  <c r="K584" i="8"/>
  <c r="L584" i="8" s="1"/>
  <c r="N584" i="8" s="1"/>
  <c r="K586" i="8"/>
  <c r="L586" i="8" s="1"/>
  <c r="N586" i="8" s="1"/>
  <c r="K588" i="8"/>
  <c r="L588" i="8" s="1"/>
  <c r="N588" i="8" s="1"/>
  <c r="K590" i="8"/>
  <c r="L590" i="8" s="1"/>
  <c r="N590" i="8" s="1"/>
  <c r="K592" i="8"/>
  <c r="L592" i="8" s="1"/>
  <c r="N592" i="8" s="1"/>
  <c r="K594" i="8"/>
  <c r="L594" i="8" s="1"/>
  <c r="N594" i="8" s="1"/>
  <c r="K596" i="8"/>
  <c r="L596" i="8" s="1"/>
  <c r="N596" i="8" s="1"/>
  <c r="K598" i="8"/>
  <c r="L598" i="8" s="1"/>
  <c r="N598" i="8" s="1"/>
  <c r="K600" i="8"/>
  <c r="L600" i="8" s="1"/>
  <c r="N600" i="8" s="1"/>
  <c r="K602" i="8"/>
  <c r="L602" i="8" s="1"/>
  <c r="N602" i="8" s="1"/>
  <c r="K604" i="8"/>
  <c r="L604" i="8" s="1"/>
  <c r="N604" i="8" s="1"/>
  <c r="K606" i="8"/>
  <c r="L606" i="8" s="1"/>
  <c r="N606" i="8" s="1"/>
  <c r="K608" i="8"/>
  <c r="L608" i="8" s="1"/>
  <c r="N608" i="8" s="1"/>
  <c r="K610" i="8"/>
  <c r="L610" i="8" s="1"/>
  <c r="N610" i="8" s="1"/>
  <c r="K612" i="8"/>
  <c r="L612" i="8" s="1"/>
  <c r="N612" i="8" s="1"/>
  <c r="K614" i="8"/>
  <c r="L614" i="8" s="1"/>
  <c r="N614" i="8" s="1"/>
  <c r="K616" i="8"/>
  <c r="L616" i="8" s="1"/>
  <c r="N616" i="8" s="1"/>
  <c r="K618" i="8"/>
  <c r="L618" i="8" s="1"/>
  <c r="N618" i="8" s="1"/>
  <c r="K620" i="8"/>
  <c r="L620" i="8" s="1"/>
  <c r="N620" i="8" s="1"/>
  <c r="K622" i="8"/>
  <c r="L622" i="8" s="1"/>
  <c r="N622" i="8" s="1"/>
  <c r="K624" i="8"/>
  <c r="L624" i="8" s="1"/>
  <c r="N624" i="8" s="1"/>
  <c r="K626" i="8"/>
  <c r="L626" i="8" s="1"/>
  <c r="N626" i="8" s="1"/>
  <c r="K628" i="8"/>
  <c r="L628" i="8" s="1"/>
  <c r="N628" i="8" s="1"/>
  <c r="K630" i="8"/>
  <c r="L630" i="8" s="1"/>
  <c r="N630" i="8" s="1"/>
  <c r="K632" i="8"/>
  <c r="L632" i="8" s="1"/>
  <c r="N632" i="8" s="1"/>
  <c r="K634" i="8"/>
  <c r="L634" i="8" s="1"/>
  <c r="N634" i="8" s="1"/>
  <c r="K636" i="8"/>
  <c r="L636" i="8" s="1"/>
  <c r="N636" i="8" s="1"/>
  <c r="K638" i="8"/>
  <c r="L638" i="8" s="1"/>
  <c r="N638" i="8" s="1"/>
  <c r="K640" i="8"/>
  <c r="L640" i="8" s="1"/>
  <c r="N640" i="8" s="1"/>
  <c r="K642" i="8"/>
  <c r="L642" i="8" s="1"/>
  <c r="N642" i="8" s="1"/>
  <c r="K644" i="8"/>
  <c r="L644" i="8" s="1"/>
  <c r="N644" i="8" s="1"/>
  <c r="K646" i="8"/>
  <c r="L646" i="8" s="1"/>
  <c r="N646" i="8" s="1"/>
  <c r="K648" i="8"/>
  <c r="L648" i="8" s="1"/>
  <c r="N648" i="8" s="1"/>
  <c r="K650" i="8"/>
  <c r="L650" i="8" s="1"/>
  <c r="N650" i="8" s="1"/>
  <c r="K652" i="8"/>
  <c r="L652" i="8" s="1"/>
  <c r="N652" i="8" s="1"/>
  <c r="K654" i="8"/>
  <c r="L654" i="8" s="1"/>
  <c r="N654" i="8" s="1"/>
  <c r="K656" i="8"/>
  <c r="L656" i="8" s="1"/>
  <c r="N656" i="8" s="1"/>
  <c r="K658" i="8"/>
  <c r="L658" i="8" s="1"/>
  <c r="N658" i="8" s="1"/>
  <c r="K660" i="8"/>
  <c r="L660" i="8" s="1"/>
  <c r="N660" i="8" s="1"/>
  <c r="K662" i="8"/>
  <c r="L662" i="8" s="1"/>
  <c r="N662" i="8" s="1"/>
  <c r="K664" i="8"/>
  <c r="L664" i="8" s="1"/>
  <c r="N664" i="8" s="1"/>
  <c r="K666" i="8"/>
  <c r="L666" i="8" s="1"/>
  <c r="N666" i="8" s="1"/>
  <c r="K668" i="8"/>
  <c r="L668" i="8" s="1"/>
  <c r="N668" i="8" s="1"/>
  <c r="K670" i="8"/>
  <c r="L670" i="8" s="1"/>
  <c r="N670" i="8" s="1"/>
  <c r="K672" i="8"/>
  <c r="L672" i="8" s="1"/>
  <c r="N672" i="8" s="1"/>
  <c r="K674" i="8"/>
  <c r="L674" i="8" s="1"/>
  <c r="N674" i="8" s="1"/>
  <c r="K676" i="8"/>
  <c r="L676" i="8" s="1"/>
  <c r="N676" i="8" s="1"/>
  <c r="K678" i="8"/>
  <c r="L678" i="8" s="1"/>
  <c r="N678" i="8" s="1"/>
  <c r="K680" i="8"/>
  <c r="L680" i="8" s="1"/>
  <c r="N680" i="8" s="1"/>
  <c r="K682" i="8"/>
  <c r="L682" i="8" s="1"/>
  <c r="N682" i="8" s="1"/>
  <c r="K684" i="8"/>
  <c r="L684" i="8" s="1"/>
  <c r="N684" i="8" s="1"/>
  <c r="K686" i="8"/>
  <c r="L686" i="8" s="1"/>
  <c r="N686" i="8" s="1"/>
  <c r="K688" i="8"/>
  <c r="L688" i="8" s="1"/>
  <c r="N688" i="8" s="1"/>
  <c r="K690" i="8"/>
  <c r="L690" i="8" s="1"/>
  <c r="N690" i="8" s="1"/>
  <c r="K692" i="8"/>
  <c r="L692" i="8" s="1"/>
  <c r="N692" i="8" s="1"/>
  <c r="K694" i="8"/>
  <c r="L694" i="8" s="1"/>
  <c r="N694" i="8" s="1"/>
  <c r="K696" i="8"/>
  <c r="L696" i="8" s="1"/>
  <c r="N696" i="8" s="1"/>
  <c r="K698" i="8"/>
  <c r="L698" i="8" s="1"/>
  <c r="N698" i="8" s="1"/>
  <c r="K700" i="8"/>
  <c r="L700" i="8" s="1"/>
  <c r="N700" i="8" s="1"/>
  <c r="K702" i="8"/>
  <c r="L702" i="8" s="1"/>
  <c r="N702" i="8" s="1"/>
  <c r="K704" i="8"/>
  <c r="L704" i="8" s="1"/>
  <c r="N704" i="8" s="1"/>
  <c r="K706" i="8"/>
  <c r="L706" i="8" s="1"/>
  <c r="N706" i="8" s="1"/>
  <c r="K716" i="8"/>
  <c r="L716" i="8" s="1"/>
  <c r="N716" i="8" s="1"/>
  <c r="K722" i="8"/>
  <c r="L722" i="8" s="1"/>
  <c r="N722" i="8" s="1"/>
  <c r="K730" i="8"/>
  <c r="L730" i="8" s="1"/>
  <c r="N730" i="8" s="1"/>
  <c r="K736" i="8"/>
  <c r="L736" i="8" s="1"/>
  <c r="N736" i="8" s="1"/>
  <c r="K740" i="8"/>
  <c r="L740" i="8" s="1"/>
  <c r="N740" i="8" s="1"/>
  <c r="K746" i="8"/>
  <c r="L746" i="8" s="1"/>
  <c r="N746" i="8" s="1"/>
  <c r="K752" i="8"/>
  <c r="L752" i="8" s="1"/>
  <c r="N752" i="8" s="1"/>
  <c r="K758" i="8"/>
  <c r="L758" i="8" s="1"/>
  <c r="N758" i="8" s="1"/>
  <c r="K764" i="8"/>
  <c r="L764" i="8" s="1"/>
  <c r="N764" i="8" s="1"/>
  <c r="K770" i="8"/>
  <c r="L770" i="8" s="1"/>
  <c r="N770" i="8" s="1"/>
  <c r="K776" i="8"/>
  <c r="L776" i="8" s="1"/>
  <c r="N776" i="8" s="1"/>
  <c r="K782" i="8"/>
  <c r="L782" i="8" s="1"/>
  <c r="N782" i="8" s="1"/>
  <c r="K790" i="8"/>
  <c r="L790" i="8" s="1"/>
  <c r="N790" i="8" s="1"/>
  <c r="K796" i="8"/>
  <c r="L796" i="8" s="1"/>
  <c r="N796" i="8" s="1"/>
  <c r="K800" i="8"/>
  <c r="L800" i="8" s="1"/>
  <c r="N800" i="8" s="1"/>
  <c r="K806" i="8"/>
  <c r="L806" i="8" s="1"/>
  <c r="N806" i="8" s="1"/>
  <c r="K814" i="8"/>
  <c r="L814" i="8" s="1"/>
  <c r="N814" i="8" s="1"/>
  <c r="K820" i="8"/>
  <c r="L820" i="8" s="1"/>
  <c r="N820" i="8" s="1"/>
  <c r="K824" i="8"/>
  <c r="L824" i="8" s="1"/>
  <c r="N824" i="8" s="1"/>
  <c r="K830" i="8"/>
  <c r="L830" i="8" s="1"/>
  <c r="N830" i="8" s="1"/>
  <c r="K836" i="8"/>
  <c r="L836" i="8" s="1"/>
  <c r="N836" i="8" s="1"/>
  <c r="K842" i="8"/>
  <c r="L842" i="8" s="1"/>
  <c r="N842" i="8" s="1"/>
  <c r="K850" i="8"/>
  <c r="L850" i="8" s="1"/>
  <c r="N850" i="8" s="1"/>
  <c r="K856" i="8"/>
  <c r="L856" i="8" s="1"/>
  <c r="N856" i="8" s="1"/>
  <c r="K862" i="8"/>
  <c r="L862" i="8" s="1"/>
  <c r="N862" i="8" s="1"/>
  <c r="K870" i="8"/>
  <c r="L870" i="8" s="1"/>
  <c r="N870" i="8" s="1"/>
  <c r="K876" i="8"/>
  <c r="L876" i="8" s="1"/>
  <c r="N876" i="8" s="1"/>
  <c r="K882" i="8"/>
  <c r="L882" i="8" s="1"/>
  <c r="N882" i="8" s="1"/>
  <c r="K888" i="8"/>
  <c r="L888" i="8" s="1"/>
  <c r="N888" i="8" s="1"/>
  <c r="K894" i="8"/>
  <c r="L894" i="8" s="1"/>
  <c r="N894" i="8" s="1"/>
  <c r="K902" i="8"/>
  <c r="L902" i="8" s="1"/>
  <c r="N902" i="8" s="1"/>
  <c r="K908" i="8"/>
  <c r="L908" i="8" s="1"/>
  <c r="N908" i="8" s="1"/>
  <c r="K914" i="8"/>
  <c r="L914" i="8" s="1"/>
  <c r="N914" i="8" s="1"/>
  <c r="K920" i="8"/>
  <c r="L920" i="8" s="1"/>
  <c r="N920" i="8" s="1"/>
  <c r="K926" i="8"/>
  <c r="L926" i="8" s="1"/>
  <c r="N926" i="8" s="1"/>
  <c r="K934" i="8"/>
  <c r="L934" i="8" s="1"/>
  <c r="N934" i="8" s="1"/>
  <c r="K940" i="8"/>
  <c r="L940" i="8" s="1"/>
  <c r="N940" i="8" s="1"/>
  <c r="K946" i="8"/>
  <c r="L946" i="8" s="1"/>
  <c r="N946" i="8" s="1"/>
  <c r="K952" i="8"/>
  <c r="L952" i="8" s="1"/>
  <c r="N952" i="8" s="1"/>
  <c r="K956" i="8"/>
  <c r="L956" i="8" s="1"/>
  <c r="N956" i="8" s="1"/>
  <c r="K958" i="8"/>
  <c r="L958" i="8" s="1"/>
  <c r="N958" i="8" s="1"/>
  <c r="K960" i="8"/>
  <c r="L960" i="8" s="1"/>
  <c r="N960" i="8" s="1"/>
  <c r="K962" i="8"/>
  <c r="L962" i="8" s="1"/>
  <c r="N962" i="8" s="1"/>
  <c r="K964" i="8"/>
  <c r="L964" i="8" s="1"/>
  <c r="N964" i="8" s="1"/>
  <c r="K966" i="8"/>
  <c r="L966" i="8" s="1"/>
  <c r="N966" i="8" s="1"/>
  <c r="K968" i="8"/>
  <c r="L968" i="8" s="1"/>
  <c r="N968" i="8" s="1"/>
  <c r="K970" i="8"/>
  <c r="L970" i="8" s="1"/>
  <c r="N970" i="8" s="1"/>
  <c r="K972" i="8"/>
  <c r="L972" i="8" s="1"/>
  <c r="N972" i="8" s="1"/>
  <c r="K974" i="8"/>
  <c r="L974" i="8" s="1"/>
  <c r="N974" i="8" s="1"/>
  <c r="K976" i="8"/>
  <c r="L976" i="8" s="1"/>
  <c r="N976" i="8" s="1"/>
  <c r="K978" i="8"/>
  <c r="L978" i="8" s="1"/>
  <c r="N978" i="8" s="1"/>
  <c r="K980" i="8"/>
  <c r="L980" i="8" s="1"/>
  <c r="N980" i="8" s="1"/>
  <c r="K982" i="8"/>
  <c r="L982" i="8" s="1"/>
  <c r="N982" i="8" s="1"/>
  <c r="K984" i="8"/>
  <c r="L984" i="8" s="1"/>
  <c r="N984" i="8" s="1"/>
  <c r="K986" i="8"/>
  <c r="L986" i="8" s="1"/>
  <c r="N986" i="8" s="1"/>
  <c r="K988" i="8"/>
  <c r="L988" i="8" s="1"/>
  <c r="N988" i="8" s="1"/>
  <c r="K990" i="8"/>
  <c r="L990" i="8" s="1"/>
  <c r="N990" i="8" s="1"/>
  <c r="K992" i="8"/>
  <c r="L992" i="8" s="1"/>
  <c r="N992" i="8" s="1"/>
  <c r="K994" i="8"/>
  <c r="L994" i="8" s="1"/>
  <c r="N994" i="8" s="1"/>
  <c r="K998" i="8"/>
  <c r="L998" i="8" s="1"/>
  <c r="N998" i="8" s="1"/>
  <c r="K1000" i="8"/>
  <c r="L1000" i="8" s="1"/>
  <c r="N1000" i="8" s="1"/>
  <c r="K1002" i="8"/>
  <c r="L1002" i="8" s="1"/>
  <c r="N1002" i="8" s="1"/>
  <c r="K1004" i="8"/>
  <c r="L1004" i="8" s="1"/>
  <c r="N1004" i="8" s="1"/>
  <c r="K1006" i="8"/>
  <c r="L1006" i="8" s="1"/>
  <c r="N1006" i="8" s="1"/>
  <c r="K1008" i="8"/>
  <c r="L1008" i="8" s="1"/>
  <c r="N1008" i="8" s="1"/>
  <c r="K708" i="8"/>
  <c r="L708" i="8" s="1"/>
  <c r="N708" i="8" s="1"/>
  <c r="K712" i="8"/>
  <c r="L712" i="8" s="1"/>
  <c r="N712" i="8" s="1"/>
  <c r="K714" i="8"/>
  <c r="L714" i="8" s="1"/>
  <c r="N714" i="8" s="1"/>
  <c r="K718" i="8"/>
  <c r="L718" i="8" s="1"/>
  <c r="N718" i="8" s="1"/>
  <c r="K720" i="8"/>
  <c r="L720" i="8" s="1"/>
  <c r="N720" i="8" s="1"/>
  <c r="K724" i="8"/>
  <c r="L724" i="8" s="1"/>
  <c r="N724" i="8" s="1"/>
  <c r="K726" i="8"/>
  <c r="L726" i="8" s="1"/>
  <c r="N726" i="8" s="1"/>
  <c r="K728" i="8"/>
  <c r="L728" i="8" s="1"/>
  <c r="N728" i="8" s="1"/>
  <c r="K732" i="8"/>
  <c r="L732" i="8" s="1"/>
  <c r="N732" i="8" s="1"/>
  <c r="K734" i="8"/>
  <c r="L734" i="8" s="1"/>
  <c r="N734" i="8" s="1"/>
  <c r="K738" i="8"/>
  <c r="L738" i="8" s="1"/>
  <c r="N738" i="8" s="1"/>
  <c r="K742" i="8"/>
  <c r="L742" i="8" s="1"/>
  <c r="N742" i="8" s="1"/>
  <c r="K744" i="8"/>
  <c r="L744" i="8" s="1"/>
  <c r="N744" i="8" s="1"/>
  <c r="K748" i="8"/>
  <c r="L748" i="8" s="1"/>
  <c r="N748" i="8" s="1"/>
  <c r="K750" i="8"/>
  <c r="L750" i="8" s="1"/>
  <c r="N750" i="8" s="1"/>
  <c r="K754" i="8"/>
  <c r="L754" i="8" s="1"/>
  <c r="N754" i="8" s="1"/>
  <c r="K756" i="8"/>
  <c r="L756" i="8" s="1"/>
  <c r="N756" i="8" s="1"/>
  <c r="K760" i="8"/>
  <c r="L760" i="8" s="1"/>
  <c r="N760" i="8" s="1"/>
  <c r="K762" i="8"/>
  <c r="L762" i="8" s="1"/>
  <c r="N762" i="8" s="1"/>
  <c r="K766" i="8"/>
  <c r="L766" i="8" s="1"/>
  <c r="N766" i="8" s="1"/>
  <c r="K768" i="8"/>
  <c r="L768" i="8" s="1"/>
  <c r="N768" i="8" s="1"/>
  <c r="K772" i="8"/>
  <c r="L772" i="8" s="1"/>
  <c r="N772" i="8" s="1"/>
  <c r="K774" i="8"/>
  <c r="L774" i="8" s="1"/>
  <c r="N774" i="8" s="1"/>
  <c r="K778" i="8"/>
  <c r="L778" i="8" s="1"/>
  <c r="N778" i="8" s="1"/>
  <c r="K780" i="8"/>
  <c r="L780" i="8" s="1"/>
  <c r="N780" i="8" s="1"/>
  <c r="K784" i="8"/>
  <c r="L784" i="8" s="1"/>
  <c r="N784" i="8" s="1"/>
  <c r="K786" i="8"/>
  <c r="L786" i="8" s="1"/>
  <c r="N786" i="8" s="1"/>
  <c r="K788" i="8"/>
  <c r="L788" i="8" s="1"/>
  <c r="N788" i="8" s="1"/>
  <c r="K792" i="8"/>
  <c r="L792" i="8" s="1"/>
  <c r="N792" i="8" s="1"/>
  <c r="K794" i="8"/>
  <c r="L794" i="8" s="1"/>
  <c r="N794" i="8" s="1"/>
  <c r="K798" i="8"/>
  <c r="L798" i="8" s="1"/>
  <c r="N798" i="8" s="1"/>
  <c r="K802" i="8"/>
  <c r="L802" i="8" s="1"/>
  <c r="N802" i="8" s="1"/>
  <c r="K804" i="8"/>
  <c r="L804" i="8" s="1"/>
  <c r="N804" i="8" s="1"/>
  <c r="K808" i="8"/>
  <c r="L808" i="8" s="1"/>
  <c r="N808" i="8" s="1"/>
  <c r="K810" i="8"/>
  <c r="L810" i="8" s="1"/>
  <c r="N810" i="8" s="1"/>
  <c r="K812" i="8"/>
  <c r="L812" i="8" s="1"/>
  <c r="N812" i="8" s="1"/>
  <c r="K816" i="8"/>
  <c r="L816" i="8" s="1"/>
  <c r="N816" i="8" s="1"/>
  <c r="K818" i="8"/>
  <c r="L818" i="8" s="1"/>
  <c r="N818" i="8" s="1"/>
  <c r="K822" i="8"/>
  <c r="L822" i="8" s="1"/>
  <c r="N822" i="8" s="1"/>
  <c r="K826" i="8"/>
  <c r="L826" i="8" s="1"/>
  <c r="N826" i="8" s="1"/>
  <c r="K828" i="8"/>
  <c r="L828" i="8" s="1"/>
  <c r="N828" i="8" s="1"/>
  <c r="K832" i="8"/>
  <c r="L832" i="8" s="1"/>
  <c r="N832" i="8" s="1"/>
  <c r="K834" i="8"/>
  <c r="L834" i="8" s="1"/>
  <c r="N834" i="8" s="1"/>
  <c r="K838" i="8"/>
  <c r="L838" i="8" s="1"/>
  <c r="N838" i="8" s="1"/>
  <c r="K840" i="8"/>
  <c r="L840" i="8" s="1"/>
  <c r="N840" i="8" s="1"/>
  <c r="K844" i="8"/>
  <c r="L844" i="8" s="1"/>
  <c r="N844" i="8" s="1"/>
  <c r="K846" i="8"/>
  <c r="L846" i="8" s="1"/>
  <c r="N846" i="8" s="1"/>
  <c r="K848" i="8"/>
  <c r="L848" i="8" s="1"/>
  <c r="N848" i="8" s="1"/>
  <c r="K852" i="8"/>
  <c r="L852" i="8" s="1"/>
  <c r="N852" i="8" s="1"/>
  <c r="K854" i="8"/>
  <c r="L854" i="8" s="1"/>
  <c r="N854" i="8" s="1"/>
  <c r="K858" i="8"/>
  <c r="L858" i="8" s="1"/>
  <c r="N858" i="8" s="1"/>
  <c r="K860" i="8"/>
  <c r="L860" i="8" s="1"/>
  <c r="N860" i="8" s="1"/>
  <c r="K864" i="8"/>
  <c r="L864" i="8" s="1"/>
  <c r="N864" i="8" s="1"/>
  <c r="K866" i="8"/>
  <c r="L866" i="8" s="1"/>
  <c r="N866" i="8" s="1"/>
  <c r="K868" i="8"/>
  <c r="L868" i="8" s="1"/>
  <c r="N868" i="8" s="1"/>
  <c r="K872" i="8"/>
  <c r="L872" i="8" s="1"/>
  <c r="N872" i="8" s="1"/>
  <c r="K874" i="8"/>
  <c r="L874" i="8" s="1"/>
  <c r="N874" i="8" s="1"/>
  <c r="K878" i="8"/>
  <c r="L878" i="8" s="1"/>
  <c r="N878" i="8" s="1"/>
  <c r="K880" i="8"/>
  <c r="L880" i="8" s="1"/>
  <c r="N880" i="8" s="1"/>
  <c r="K884" i="8"/>
  <c r="L884" i="8" s="1"/>
  <c r="N884" i="8" s="1"/>
  <c r="K886" i="8"/>
  <c r="L886" i="8" s="1"/>
  <c r="N886" i="8" s="1"/>
  <c r="K890" i="8"/>
  <c r="L890" i="8" s="1"/>
  <c r="N890" i="8" s="1"/>
  <c r="K892" i="8"/>
  <c r="L892" i="8" s="1"/>
  <c r="N892" i="8" s="1"/>
  <c r="K896" i="8"/>
  <c r="L896" i="8" s="1"/>
  <c r="N896" i="8" s="1"/>
  <c r="K898" i="8"/>
  <c r="L898" i="8" s="1"/>
  <c r="N898" i="8" s="1"/>
  <c r="K900" i="8"/>
  <c r="L900" i="8" s="1"/>
  <c r="N900" i="8" s="1"/>
  <c r="K904" i="8"/>
  <c r="L904" i="8" s="1"/>
  <c r="N904" i="8" s="1"/>
  <c r="K906" i="8"/>
  <c r="L906" i="8" s="1"/>
  <c r="N906" i="8" s="1"/>
  <c r="K910" i="8"/>
  <c r="L910" i="8" s="1"/>
  <c r="N910" i="8" s="1"/>
  <c r="K912" i="8"/>
  <c r="L912" i="8" s="1"/>
  <c r="N912" i="8" s="1"/>
  <c r="K916" i="8"/>
  <c r="L916" i="8" s="1"/>
  <c r="N916" i="8" s="1"/>
  <c r="K918" i="8"/>
  <c r="L918" i="8" s="1"/>
  <c r="N918" i="8" s="1"/>
  <c r="K922" i="8"/>
  <c r="L922" i="8" s="1"/>
  <c r="N922" i="8" s="1"/>
  <c r="K924" i="8"/>
  <c r="L924" i="8" s="1"/>
  <c r="N924" i="8" s="1"/>
  <c r="K928" i="8"/>
  <c r="L928" i="8" s="1"/>
  <c r="N928" i="8" s="1"/>
  <c r="K930" i="8"/>
  <c r="L930" i="8" s="1"/>
  <c r="N930" i="8" s="1"/>
  <c r="K932" i="8"/>
  <c r="L932" i="8" s="1"/>
  <c r="N932" i="8" s="1"/>
  <c r="K936" i="8"/>
  <c r="L936" i="8" s="1"/>
  <c r="N936" i="8" s="1"/>
  <c r="K938" i="8"/>
  <c r="L938" i="8" s="1"/>
  <c r="N938" i="8" s="1"/>
  <c r="K942" i="8"/>
  <c r="L942" i="8" s="1"/>
  <c r="N942" i="8" s="1"/>
  <c r="K944" i="8"/>
  <c r="L944" i="8" s="1"/>
  <c r="N944" i="8" s="1"/>
  <c r="K948" i="8"/>
  <c r="L948" i="8" s="1"/>
  <c r="N948" i="8" s="1"/>
  <c r="K950" i="8"/>
  <c r="L950" i="8" s="1"/>
  <c r="N950" i="8" s="1"/>
  <c r="K954" i="8"/>
  <c r="L954" i="8" s="1"/>
  <c r="N954" i="8" s="1"/>
  <c r="K996" i="8"/>
  <c r="L996" i="8" s="1"/>
  <c r="N996" i="8" s="1"/>
  <c r="K1010" i="8"/>
  <c r="L1010" i="8" s="1"/>
  <c r="N1010" i="8" s="1"/>
  <c r="K1012" i="8"/>
  <c r="L1012" i="8" s="1"/>
  <c r="N1012" i="8" s="1"/>
  <c r="K1014" i="8"/>
  <c r="L1014" i="8" s="1"/>
  <c r="N1014" i="8" s="1"/>
  <c r="K1016" i="8"/>
  <c r="L1016" i="8" s="1"/>
  <c r="N1016" i="8" s="1"/>
  <c r="K1018" i="8"/>
  <c r="L1018" i="8" s="1"/>
  <c r="N1018" i="8" s="1"/>
  <c r="K1020" i="8"/>
  <c r="L1020" i="8" s="1"/>
  <c r="N1020" i="8" s="1"/>
  <c r="K1022" i="8"/>
  <c r="L1022" i="8" s="1"/>
  <c r="N1022" i="8" s="1"/>
  <c r="K1024" i="8"/>
  <c r="L1024" i="8" s="1"/>
  <c r="N1024" i="8" s="1"/>
  <c r="K1026" i="8"/>
  <c r="L1026" i="8" s="1"/>
  <c r="N1026" i="8" s="1"/>
  <c r="K1028" i="8"/>
  <c r="L1028" i="8" s="1"/>
  <c r="N1028" i="8" s="1"/>
  <c r="K1030" i="8"/>
  <c r="L1030" i="8" s="1"/>
  <c r="N1030" i="8" s="1"/>
  <c r="K1032" i="8"/>
  <c r="L1032" i="8" s="1"/>
  <c r="N1032" i="8" s="1"/>
  <c r="K1034" i="8"/>
  <c r="L1034" i="8" s="1"/>
  <c r="N1034" i="8" s="1"/>
  <c r="K1036" i="8"/>
  <c r="L1036" i="8" s="1"/>
  <c r="N1036" i="8" s="1"/>
  <c r="K1038" i="8"/>
  <c r="L1038" i="8" s="1"/>
  <c r="N1038" i="8" s="1"/>
  <c r="K1040" i="8"/>
  <c r="L1040" i="8" s="1"/>
  <c r="N1040" i="8" s="1"/>
  <c r="K1042" i="8"/>
  <c r="L1042" i="8" s="1"/>
  <c r="N1042" i="8" s="1"/>
  <c r="K1044" i="8"/>
  <c r="L1044" i="8" s="1"/>
  <c r="N1044" i="8" s="1"/>
  <c r="K1046" i="8"/>
  <c r="L1046" i="8" s="1"/>
  <c r="N1046" i="8" s="1"/>
  <c r="K1048" i="8"/>
  <c r="L1048" i="8" s="1"/>
  <c r="N1048" i="8" s="1"/>
  <c r="K1050" i="8"/>
  <c r="L1050" i="8" s="1"/>
  <c r="N1050" i="8" s="1"/>
  <c r="K1052" i="8"/>
  <c r="L1052" i="8" s="1"/>
  <c r="N1052" i="8" s="1"/>
  <c r="K1054" i="8"/>
  <c r="L1054" i="8" s="1"/>
  <c r="N1054" i="8" s="1"/>
  <c r="K1056" i="8"/>
  <c r="L1056" i="8" s="1"/>
  <c r="N1056" i="8" s="1"/>
  <c r="K1058" i="8"/>
  <c r="L1058" i="8" s="1"/>
  <c r="N1058" i="8" s="1"/>
  <c r="K1060" i="8"/>
  <c r="L1060" i="8" s="1"/>
  <c r="N1060" i="8" s="1"/>
  <c r="K1062" i="8"/>
  <c r="L1062" i="8" s="1"/>
  <c r="N1062" i="8" s="1"/>
  <c r="K1064" i="8"/>
  <c r="L1064" i="8" s="1"/>
  <c r="N1064" i="8" s="1"/>
  <c r="K1066" i="8"/>
  <c r="L1066" i="8" s="1"/>
  <c r="N1066" i="8" s="1"/>
  <c r="K1068" i="8"/>
  <c r="L1068" i="8" s="1"/>
  <c r="N1068" i="8" s="1"/>
  <c r="K1070" i="8"/>
  <c r="L1070" i="8" s="1"/>
  <c r="N1070" i="8" s="1"/>
  <c r="K1072" i="8"/>
  <c r="L1072" i="8" s="1"/>
  <c r="N1072" i="8" s="1"/>
  <c r="K1074" i="8"/>
  <c r="L1074" i="8" s="1"/>
  <c r="N1074" i="8" s="1"/>
  <c r="K1076" i="8"/>
  <c r="L1076" i="8" s="1"/>
  <c r="N1076" i="8" s="1"/>
  <c r="K1078" i="8"/>
  <c r="L1078" i="8" s="1"/>
  <c r="N1078" i="8" s="1"/>
  <c r="K1080" i="8"/>
  <c r="L1080" i="8" s="1"/>
  <c r="N1080" i="8" s="1"/>
  <c r="K1082" i="8"/>
  <c r="L1082" i="8" s="1"/>
  <c r="N1082" i="8" s="1"/>
  <c r="K1084" i="8"/>
  <c r="L1084" i="8" s="1"/>
  <c r="N1084" i="8" s="1"/>
  <c r="K1086" i="8"/>
  <c r="L1086" i="8" s="1"/>
  <c r="N1086" i="8" s="1"/>
  <c r="K1088" i="8"/>
  <c r="L1088" i="8" s="1"/>
  <c r="N1088" i="8" s="1"/>
  <c r="K1090" i="8"/>
  <c r="L1090" i="8" s="1"/>
  <c r="N1090" i="8" s="1"/>
  <c r="K1092" i="8"/>
  <c r="L1092" i="8" s="1"/>
  <c r="N1092" i="8" s="1"/>
  <c r="K1094" i="8"/>
  <c r="L1094" i="8" s="1"/>
  <c r="N1094" i="8" s="1"/>
  <c r="K1096" i="8"/>
  <c r="L1096" i="8" s="1"/>
  <c r="N1096" i="8" s="1"/>
  <c r="K1098" i="8"/>
  <c r="L1098" i="8" s="1"/>
  <c r="N1098" i="8" s="1"/>
  <c r="K1100" i="8"/>
  <c r="L1100" i="8" s="1"/>
  <c r="N1100" i="8" s="1"/>
  <c r="K1102" i="8"/>
  <c r="L1102" i="8" s="1"/>
  <c r="N1102" i="8" s="1"/>
  <c r="K1104" i="8"/>
  <c r="L1104" i="8" s="1"/>
  <c r="N1104" i="8" s="1"/>
  <c r="K1106" i="8"/>
  <c r="L1106" i="8" s="1"/>
  <c r="N1106" i="8" s="1"/>
  <c r="K1108" i="8"/>
  <c r="L1108" i="8" s="1"/>
  <c r="N1108" i="8" s="1"/>
  <c r="K1110" i="8"/>
  <c r="L1110" i="8" s="1"/>
  <c r="N1110" i="8" s="1"/>
  <c r="K1112" i="8"/>
  <c r="L1112" i="8" s="1"/>
  <c r="N1112" i="8" s="1"/>
  <c r="K1114" i="8"/>
  <c r="L1114" i="8" s="1"/>
  <c r="N1114" i="8" s="1"/>
  <c r="K1116" i="8"/>
  <c r="L1116" i="8" s="1"/>
  <c r="N1116" i="8" s="1"/>
  <c r="K1118" i="8"/>
  <c r="L1118" i="8" s="1"/>
  <c r="N1118" i="8" s="1"/>
  <c r="K1120" i="8"/>
  <c r="L1120" i="8" s="1"/>
  <c r="N1120" i="8" s="1"/>
  <c r="K1122" i="8"/>
  <c r="L1122" i="8" s="1"/>
  <c r="N1122" i="8" s="1"/>
  <c r="K1124" i="8"/>
  <c r="L1124" i="8" s="1"/>
  <c r="N1124" i="8" s="1"/>
  <c r="K1126" i="8"/>
  <c r="L1126" i="8" s="1"/>
  <c r="N1126" i="8" s="1"/>
  <c r="K1128" i="8"/>
  <c r="L1128" i="8" s="1"/>
  <c r="N1128" i="8" s="1"/>
  <c r="K1130" i="8"/>
  <c r="L1130" i="8" s="1"/>
  <c r="N1130" i="8" s="1"/>
  <c r="K1132" i="8"/>
  <c r="L1132" i="8" s="1"/>
  <c r="N1132" i="8" s="1"/>
  <c r="K1134" i="8"/>
  <c r="L1134" i="8" s="1"/>
  <c r="N1134" i="8" s="1"/>
  <c r="K1136" i="8"/>
  <c r="L1136" i="8" s="1"/>
  <c r="N1136" i="8" s="1"/>
  <c r="K1138" i="8"/>
  <c r="L1138" i="8" s="1"/>
  <c r="N1138" i="8" s="1"/>
  <c r="K1140" i="8"/>
  <c r="L1140" i="8" s="1"/>
  <c r="N1140" i="8" s="1"/>
  <c r="K1142" i="8"/>
  <c r="L1142" i="8" s="1"/>
  <c r="N1142" i="8" s="1"/>
  <c r="K1144" i="8"/>
  <c r="L1144" i="8" s="1"/>
  <c r="N1144" i="8" s="1"/>
  <c r="K1146" i="8"/>
  <c r="L1146" i="8" s="1"/>
  <c r="N1146" i="8" s="1"/>
  <c r="K1148" i="8"/>
  <c r="L1148" i="8" s="1"/>
  <c r="N1148" i="8" s="1"/>
  <c r="K1150" i="8"/>
  <c r="L1150" i="8" s="1"/>
  <c r="N1150" i="8" s="1"/>
  <c r="K1152" i="8"/>
  <c r="L1152" i="8" s="1"/>
  <c r="N1152" i="8" s="1"/>
  <c r="K1154" i="8"/>
  <c r="L1154" i="8" s="1"/>
  <c r="N1154" i="8" s="1"/>
  <c r="K1156" i="8"/>
  <c r="L1156" i="8" s="1"/>
  <c r="N1156" i="8" s="1"/>
  <c r="K1158" i="8"/>
  <c r="L1158" i="8" s="1"/>
  <c r="N1158" i="8" s="1"/>
  <c r="K1160" i="8"/>
  <c r="L1160" i="8" s="1"/>
  <c r="N1160" i="8" s="1"/>
  <c r="K1162" i="8"/>
  <c r="L1162" i="8" s="1"/>
  <c r="N1162" i="8" s="1"/>
  <c r="K1164" i="8"/>
  <c r="L1164" i="8" s="1"/>
  <c r="N1164" i="8" s="1"/>
  <c r="K1166" i="8"/>
  <c r="L1166" i="8" s="1"/>
  <c r="N1166" i="8" s="1"/>
  <c r="K1168" i="8"/>
  <c r="L1168" i="8" s="1"/>
  <c r="N1168" i="8" s="1"/>
  <c r="K1170" i="8"/>
  <c r="L1170" i="8" s="1"/>
  <c r="N1170" i="8" s="1"/>
  <c r="K1172" i="8"/>
  <c r="L1172" i="8" s="1"/>
  <c r="N1172" i="8" s="1"/>
  <c r="K1174" i="8"/>
  <c r="L1174" i="8" s="1"/>
  <c r="N1174" i="8" s="1"/>
  <c r="K1176" i="8"/>
  <c r="L1176" i="8" s="1"/>
  <c r="N1176" i="8" s="1"/>
  <c r="K1178" i="8"/>
  <c r="L1178" i="8" s="1"/>
  <c r="N1178" i="8" s="1"/>
  <c r="K364" i="5"/>
  <c r="L364" i="5" s="1"/>
  <c r="N364" i="5" s="1"/>
  <c r="K366" i="5"/>
  <c r="L366" i="5" s="1"/>
  <c r="N366" i="5" s="1"/>
  <c r="K368" i="5"/>
  <c r="L368" i="5" s="1"/>
  <c r="N368" i="5" s="1"/>
  <c r="K370" i="5"/>
  <c r="L370" i="5" s="1"/>
  <c r="N370" i="5" s="1"/>
  <c r="K372" i="5"/>
  <c r="L372" i="5" s="1"/>
  <c r="N372" i="5" s="1"/>
  <c r="K374" i="5"/>
  <c r="L374" i="5" s="1"/>
  <c r="N374" i="5" s="1"/>
  <c r="K376" i="5"/>
  <c r="L376" i="5" s="1"/>
  <c r="N376" i="5" s="1"/>
  <c r="K378" i="5"/>
  <c r="L378" i="5" s="1"/>
  <c r="N378" i="5" s="1"/>
  <c r="K380" i="5"/>
  <c r="L380" i="5" s="1"/>
  <c r="N380" i="5" s="1"/>
  <c r="K382" i="5"/>
  <c r="L382" i="5" s="1"/>
  <c r="N382" i="5" s="1"/>
  <c r="K384" i="5"/>
  <c r="L384" i="5" s="1"/>
  <c r="N384" i="5" s="1"/>
  <c r="K386" i="5"/>
  <c r="L386" i="5" s="1"/>
  <c r="N386" i="5" s="1"/>
  <c r="K388" i="5"/>
  <c r="L388" i="5" s="1"/>
  <c r="N388" i="5" s="1"/>
  <c r="K390" i="5"/>
  <c r="L390" i="5" s="1"/>
  <c r="N390" i="5" s="1"/>
  <c r="K392" i="5"/>
  <c r="L392" i="5" s="1"/>
  <c r="N392" i="5" s="1"/>
  <c r="K394" i="5"/>
  <c r="L394" i="5" s="1"/>
  <c r="N394" i="5" s="1"/>
  <c r="K396" i="5"/>
  <c r="L396" i="5" s="1"/>
  <c r="N396" i="5" s="1"/>
  <c r="K398" i="5"/>
  <c r="L398" i="5" s="1"/>
  <c r="N398" i="5" s="1"/>
  <c r="K400" i="5"/>
  <c r="L400" i="5" s="1"/>
  <c r="N400" i="5" s="1"/>
  <c r="K402" i="5"/>
  <c r="L402" i="5" s="1"/>
  <c r="N402" i="5" s="1"/>
  <c r="K404" i="5"/>
  <c r="L404" i="5" s="1"/>
  <c r="N404" i="5" s="1"/>
  <c r="K406" i="5"/>
  <c r="L406" i="5" s="1"/>
  <c r="N406" i="5" s="1"/>
  <c r="K408" i="5"/>
  <c r="L408" i="5" s="1"/>
  <c r="N408" i="5" s="1"/>
  <c r="K410" i="5"/>
  <c r="L410" i="5" s="1"/>
  <c r="N410" i="5" s="1"/>
  <c r="K412" i="5"/>
  <c r="L412" i="5" s="1"/>
  <c r="N412" i="5" s="1"/>
  <c r="K414" i="5"/>
  <c r="L414" i="5" s="1"/>
  <c r="N414" i="5" s="1"/>
  <c r="K416" i="5"/>
  <c r="L416" i="5" s="1"/>
  <c r="N416" i="5" s="1"/>
  <c r="K418" i="5"/>
  <c r="L418" i="5" s="1"/>
  <c r="N418" i="5" s="1"/>
  <c r="K420" i="5"/>
  <c r="L420" i="5" s="1"/>
  <c r="N420" i="5" s="1"/>
  <c r="K422" i="5"/>
  <c r="L422" i="5" s="1"/>
  <c r="N422" i="5" s="1"/>
  <c r="K424" i="5"/>
  <c r="L424" i="5" s="1"/>
  <c r="N424" i="5" s="1"/>
  <c r="K426" i="5"/>
  <c r="L426" i="5" s="1"/>
  <c r="N426" i="5" s="1"/>
  <c r="K428" i="5"/>
  <c r="L428" i="5" s="1"/>
  <c r="N428" i="5" s="1"/>
  <c r="K430" i="5"/>
  <c r="L430" i="5" s="1"/>
  <c r="N430" i="5" s="1"/>
  <c r="K432" i="5"/>
  <c r="L432" i="5" s="1"/>
  <c r="N432" i="5" s="1"/>
  <c r="K434" i="5"/>
  <c r="L434" i="5" s="1"/>
  <c r="N434" i="5" s="1"/>
  <c r="K436" i="5"/>
  <c r="L436" i="5" s="1"/>
  <c r="N436" i="5" s="1"/>
  <c r="K438" i="5"/>
  <c r="L438" i="5" s="1"/>
  <c r="N438" i="5" s="1"/>
  <c r="K440" i="5"/>
  <c r="L440" i="5" s="1"/>
  <c r="N440" i="5" s="1"/>
  <c r="K442" i="5"/>
  <c r="L442" i="5" s="1"/>
  <c r="N442" i="5" s="1"/>
  <c r="K444" i="5"/>
  <c r="L444" i="5" s="1"/>
  <c r="N444" i="5" s="1"/>
  <c r="K446" i="5"/>
  <c r="L446" i="5" s="1"/>
  <c r="N446" i="5" s="1"/>
  <c r="K448" i="5"/>
  <c r="L448" i="5" s="1"/>
  <c r="N448" i="5" s="1"/>
  <c r="K450" i="5"/>
  <c r="L450" i="5" s="1"/>
  <c r="N450" i="5" s="1"/>
  <c r="K452" i="5"/>
  <c r="L452" i="5" s="1"/>
  <c r="N452" i="5" s="1"/>
  <c r="K454" i="5"/>
  <c r="L454" i="5" s="1"/>
  <c r="N454" i="5" s="1"/>
  <c r="K456" i="5"/>
  <c r="L456" i="5" s="1"/>
  <c r="N456" i="5" s="1"/>
  <c r="K458" i="5"/>
  <c r="L458" i="5" s="1"/>
  <c r="N458" i="5" s="1"/>
  <c r="K460" i="5"/>
  <c r="L460" i="5" s="1"/>
  <c r="N460" i="5" s="1"/>
  <c r="K462" i="5"/>
  <c r="L462" i="5" s="1"/>
  <c r="N462" i="5" s="1"/>
  <c r="K464" i="5"/>
  <c r="L464" i="5" s="1"/>
  <c r="N464" i="5" s="1"/>
  <c r="K466" i="5"/>
  <c r="L466" i="5" s="1"/>
  <c r="N466" i="5" s="1"/>
  <c r="K468" i="5"/>
  <c r="L468" i="5" s="1"/>
  <c r="N468" i="5" s="1"/>
  <c r="K470" i="5"/>
  <c r="L470" i="5" s="1"/>
  <c r="N470" i="5" s="1"/>
  <c r="K472" i="5"/>
  <c r="L472" i="5" s="1"/>
  <c r="N472" i="5" s="1"/>
  <c r="K474" i="5"/>
  <c r="L474" i="5" s="1"/>
  <c r="N474" i="5" s="1"/>
  <c r="K476" i="5"/>
  <c r="L476" i="5" s="1"/>
  <c r="N476" i="5" s="1"/>
  <c r="K478" i="5"/>
  <c r="L478" i="5" s="1"/>
  <c r="N478" i="5" s="1"/>
  <c r="K480" i="5"/>
  <c r="L480" i="5" s="1"/>
  <c r="N480" i="5" s="1"/>
  <c r="K482" i="5"/>
  <c r="L482" i="5" s="1"/>
  <c r="N482" i="5" s="1"/>
  <c r="K484" i="5"/>
  <c r="L484" i="5" s="1"/>
  <c r="N484" i="5" s="1"/>
  <c r="K486" i="5"/>
  <c r="L486" i="5" s="1"/>
  <c r="N486" i="5" s="1"/>
  <c r="K488" i="5"/>
  <c r="L488" i="5" s="1"/>
  <c r="N488" i="5" s="1"/>
  <c r="K490" i="5"/>
  <c r="L490" i="5" s="1"/>
  <c r="N490" i="5" s="1"/>
  <c r="K492" i="5"/>
  <c r="L492" i="5" s="1"/>
  <c r="N492" i="5" s="1"/>
  <c r="K494" i="5"/>
  <c r="L494" i="5" s="1"/>
  <c r="N494" i="5" s="1"/>
  <c r="K496" i="5"/>
  <c r="L496" i="5" s="1"/>
  <c r="N496" i="5" s="1"/>
  <c r="K498" i="5"/>
  <c r="L498" i="5" s="1"/>
  <c r="N498" i="5" s="1"/>
  <c r="K500" i="5"/>
  <c r="L500" i="5" s="1"/>
  <c r="N500" i="5" s="1"/>
  <c r="K502" i="5"/>
  <c r="L502" i="5" s="1"/>
  <c r="N502" i="5" s="1"/>
  <c r="K504" i="5"/>
  <c r="L504" i="5" s="1"/>
  <c r="N504" i="5" s="1"/>
  <c r="K506" i="5"/>
  <c r="L506" i="5" s="1"/>
  <c r="N506" i="5" s="1"/>
  <c r="K508" i="5"/>
  <c r="L508" i="5" s="1"/>
  <c r="N508" i="5" s="1"/>
  <c r="K510" i="5"/>
  <c r="L510" i="5" s="1"/>
  <c r="N510" i="5" s="1"/>
  <c r="K512" i="5"/>
  <c r="L512" i="5" s="1"/>
  <c r="N512" i="5" s="1"/>
  <c r="K514" i="5"/>
  <c r="L514" i="5" s="1"/>
  <c r="N514" i="5" s="1"/>
  <c r="K516" i="5"/>
  <c r="L516" i="5" s="1"/>
  <c r="N516" i="5" s="1"/>
  <c r="K518" i="5"/>
  <c r="L518" i="5" s="1"/>
  <c r="N518" i="5" s="1"/>
  <c r="K520" i="5"/>
  <c r="L520" i="5" s="1"/>
  <c r="N520" i="5" s="1"/>
  <c r="K522" i="5"/>
  <c r="L522" i="5" s="1"/>
  <c r="N522" i="5" s="1"/>
  <c r="K524" i="5"/>
  <c r="L524" i="5" s="1"/>
  <c r="N524" i="5" s="1"/>
  <c r="K526" i="5"/>
  <c r="L526" i="5" s="1"/>
  <c r="N526" i="5" s="1"/>
  <c r="K528" i="5"/>
  <c r="L528" i="5" s="1"/>
  <c r="N528" i="5" s="1"/>
  <c r="K530" i="5"/>
  <c r="L530" i="5" s="1"/>
  <c r="N530" i="5" s="1"/>
  <c r="K532" i="5"/>
  <c r="L532" i="5" s="1"/>
  <c r="N532" i="5" s="1"/>
  <c r="K534" i="5"/>
  <c r="L534" i="5" s="1"/>
  <c r="N534" i="5" s="1"/>
  <c r="K536" i="5"/>
  <c r="L536" i="5" s="1"/>
  <c r="N536" i="5" s="1"/>
  <c r="K538" i="5"/>
  <c r="L538" i="5" s="1"/>
  <c r="N538" i="5" s="1"/>
  <c r="K540" i="5"/>
  <c r="L540" i="5" s="1"/>
  <c r="N540" i="5" s="1"/>
  <c r="K542" i="5"/>
  <c r="L542" i="5" s="1"/>
  <c r="N542" i="5" s="1"/>
  <c r="K544" i="5"/>
  <c r="L544" i="5" s="1"/>
  <c r="N544" i="5" s="1"/>
  <c r="K546" i="5"/>
  <c r="L546" i="5" s="1"/>
  <c r="N546" i="5" s="1"/>
  <c r="K548" i="5"/>
  <c r="L548" i="5" s="1"/>
  <c r="N548" i="5" s="1"/>
  <c r="K550" i="5"/>
  <c r="L550" i="5" s="1"/>
  <c r="N550" i="5" s="1"/>
  <c r="K552" i="5"/>
  <c r="L552" i="5" s="1"/>
  <c r="N552" i="5" s="1"/>
  <c r="K554" i="5"/>
  <c r="L554" i="5" s="1"/>
  <c r="N554" i="5" s="1"/>
  <c r="K556" i="5"/>
  <c r="L556" i="5" s="1"/>
  <c r="N556" i="5" s="1"/>
  <c r="K558" i="5"/>
  <c r="L558" i="5" s="1"/>
  <c r="N558" i="5" s="1"/>
  <c r="K560" i="5"/>
  <c r="L560" i="5" s="1"/>
  <c r="N560" i="5" s="1"/>
  <c r="K562" i="5"/>
  <c r="L562" i="5" s="1"/>
  <c r="N562" i="5" s="1"/>
  <c r="K564" i="5"/>
  <c r="L564" i="5" s="1"/>
  <c r="N564" i="5" s="1"/>
  <c r="K566" i="5"/>
  <c r="L566" i="5" s="1"/>
  <c r="N566" i="5" s="1"/>
  <c r="K568" i="5"/>
  <c r="L568" i="5" s="1"/>
  <c r="N568" i="5" s="1"/>
  <c r="K570" i="5"/>
  <c r="L570" i="5" s="1"/>
  <c r="N570" i="5" s="1"/>
  <c r="K572" i="5"/>
  <c r="L572" i="5" s="1"/>
  <c r="N572" i="5" s="1"/>
  <c r="K574" i="5"/>
  <c r="L574" i="5" s="1"/>
  <c r="N574" i="5" s="1"/>
  <c r="K576" i="5"/>
  <c r="L576" i="5" s="1"/>
  <c r="N576" i="5" s="1"/>
  <c r="K578" i="5"/>
  <c r="L578" i="5" s="1"/>
  <c r="N578" i="5" s="1"/>
  <c r="K580" i="5"/>
  <c r="L580" i="5" s="1"/>
  <c r="N580" i="5" s="1"/>
  <c r="K582" i="5"/>
  <c r="L582" i="5" s="1"/>
  <c r="N582" i="5" s="1"/>
  <c r="K584" i="5"/>
  <c r="L584" i="5" s="1"/>
  <c r="N584" i="5" s="1"/>
  <c r="K586" i="5"/>
  <c r="L586" i="5" s="1"/>
  <c r="N586" i="5" s="1"/>
  <c r="K588" i="5"/>
  <c r="L588" i="5" s="1"/>
  <c r="N588" i="5" s="1"/>
  <c r="K590" i="5"/>
  <c r="L590" i="5" s="1"/>
  <c r="N590" i="5" s="1"/>
  <c r="K592" i="5"/>
  <c r="L592" i="5" s="1"/>
  <c r="N592" i="5" s="1"/>
  <c r="K594" i="5"/>
  <c r="L594" i="5" s="1"/>
  <c r="N594" i="5" s="1"/>
  <c r="K596" i="5"/>
  <c r="L596" i="5" s="1"/>
  <c r="N596" i="5" s="1"/>
  <c r="K598" i="5"/>
  <c r="L598" i="5" s="1"/>
  <c r="N598" i="5" s="1"/>
  <c r="K600" i="5"/>
  <c r="L600" i="5" s="1"/>
  <c r="N600" i="5" s="1"/>
  <c r="K602" i="5"/>
  <c r="L602" i="5" s="1"/>
  <c r="N602" i="5" s="1"/>
  <c r="K604" i="5"/>
  <c r="L604" i="5" s="1"/>
  <c r="N604" i="5" s="1"/>
  <c r="K606" i="5"/>
  <c r="L606" i="5" s="1"/>
  <c r="N606" i="5" s="1"/>
  <c r="K608" i="5"/>
  <c r="L608" i="5" s="1"/>
  <c r="N608" i="5" s="1"/>
  <c r="K610" i="5"/>
  <c r="L610" i="5" s="1"/>
  <c r="N610" i="5" s="1"/>
  <c r="K612" i="5"/>
  <c r="L612" i="5" s="1"/>
  <c r="N612" i="5" s="1"/>
  <c r="K614" i="5"/>
  <c r="L614" i="5" s="1"/>
  <c r="N614" i="5" s="1"/>
  <c r="K616" i="5"/>
  <c r="L616" i="5" s="1"/>
  <c r="N616" i="5" s="1"/>
  <c r="K618" i="5"/>
  <c r="L618" i="5" s="1"/>
  <c r="N618" i="5" s="1"/>
  <c r="K620" i="5"/>
  <c r="L620" i="5" s="1"/>
  <c r="N620" i="5" s="1"/>
  <c r="K622" i="5"/>
  <c r="L622" i="5" s="1"/>
  <c r="N622" i="5" s="1"/>
  <c r="K624" i="5"/>
  <c r="L624" i="5" s="1"/>
  <c r="N624" i="5" s="1"/>
  <c r="K626" i="5"/>
  <c r="L626" i="5" s="1"/>
  <c r="N626" i="5" s="1"/>
  <c r="K628" i="5"/>
  <c r="L628" i="5" s="1"/>
  <c r="N628" i="5" s="1"/>
  <c r="K630" i="5"/>
  <c r="L630" i="5" s="1"/>
  <c r="N630" i="5" s="1"/>
  <c r="K632" i="5"/>
  <c r="L632" i="5" s="1"/>
  <c r="N632" i="5" s="1"/>
  <c r="K634" i="5"/>
  <c r="L634" i="5" s="1"/>
  <c r="N634" i="5" s="1"/>
  <c r="K636" i="5"/>
  <c r="L636" i="5" s="1"/>
  <c r="N636" i="5" s="1"/>
  <c r="K638" i="5"/>
  <c r="L638" i="5" s="1"/>
  <c r="N638" i="5" s="1"/>
  <c r="K640" i="5"/>
  <c r="L640" i="5" s="1"/>
  <c r="N640" i="5" s="1"/>
  <c r="K642" i="5"/>
  <c r="L642" i="5" s="1"/>
  <c r="N642" i="5" s="1"/>
  <c r="K644" i="5"/>
  <c r="L644" i="5" s="1"/>
  <c r="N644" i="5" s="1"/>
  <c r="K646" i="5"/>
  <c r="L646" i="5" s="1"/>
  <c r="N646" i="5" s="1"/>
  <c r="K648" i="5"/>
  <c r="L648" i="5" s="1"/>
  <c r="N648" i="5" s="1"/>
  <c r="K650" i="5"/>
  <c r="L650" i="5" s="1"/>
  <c r="N650" i="5" s="1"/>
  <c r="K652" i="5"/>
  <c r="L652" i="5" s="1"/>
  <c r="N652" i="5" s="1"/>
  <c r="K654" i="5"/>
  <c r="L654" i="5" s="1"/>
  <c r="N654" i="5" s="1"/>
  <c r="K656" i="5"/>
  <c r="L656" i="5" s="1"/>
  <c r="N656" i="5" s="1"/>
  <c r="K658" i="5"/>
  <c r="L658" i="5" s="1"/>
  <c r="N658" i="5" s="1"/>
  <c r="K660" i="5"/>
  <c r="L660" i="5" s="1"/>
  <c r="N660" i="5" s="1"/>
  <c r="K662" i="5"/>
  <c r="L662" i="5" s="1"/>
  <c r="N662" i="5" s="1"/>
  <c r="K664" i="5"/>
  <c r="L664" i="5" s="1"/>
  <c r="N664" i="5" s="1"/>
  <c r="K666" i="5"/>
  <c r="L666" i="5" s="1"/>
  <c r="N666" i="5" s="1"/>
  <c r="K668" i="5"/>
  <c r="L668" i="5" s="1"/>
  <c r="N668" i="5" s="1"/>
  <c r="K670" i="5"/>
  <c r="L670" i="5" s="1"/>
  <c r="N670" i="5" s="1"/>
  <c r="K672" i="5"/>
  <c r="L672" i="5" s="1"/>
  <c r="N672" i="5" s="1"/>
  <c r="K674" i="5"/>
  <c r="L674" i="5" s="1"/>
  <c r="N674" i="5" s="1"/>
  <c r="K676" i="5"/>
  <c r="L676" i="5" s="1"/>
  <c r="N676" i="5" s="1"/>
  <c r="K678" i="5"/>
  <c r="L678" i="5" s="1"/>
  <c r="N678" i="5" s="1"/>
  <c r="K680" i="5"/>
  <c r="L680" i="5" s="1"/>
  <c r="N680" i="5" s="1"/>
  <c r="K682" i="5"/>
  <c r="L682" i="5" s="1"/>
  <c r="N682" i="5" s="1"/>
  <c r="K684" i="5"/>
  <c r="L684" i="5" s="1"/>
  <c r="N684" i="5" s="1"/>
  <c r="K686" i="5"/>
  <c r="L686" i="5" s="1"/>
  <c r="N686" i="5" s="1"/>
  <c r="K688" i="5"/>
  <c r="L688" i="5" s="1"/>
  <c r="N688" i="5" s="1"/>
  <c r="K690" i="5"/>
  <c r="L690" i="5" s="1"/>
  <c r="N690" i="5" s="1"/>
  <c r="K692" i="5"/>
  <c r="L692" i="5" s="1"/>
  <c r="N692" i="5" s="1"/>
  <c r="K694" i="5"/>
  <c r="L694" i="5" s="1"/>
  <c r="N694" i="5" s="1"/>
  <c r="K696" i="5"/>
  <c r="L696" i="5" s="1"/>
  <c r="N696" i="5" s="1"/>
  <c r="K698" i="5"/>
  <c r="L698" i="5" s="1"/>
  <c r="N698" i="5" s="1"/>
  <c r="K700" i="5"/>
  <c r="L700" i="5" s="1"/>
  <c r="N700" i="5" s="1"/>
  <c r="K702" i="5"/>
  <c r="L702" i="5" s="1"/>
  <c r="N702" i="5" s="1"/>
  <c r="K704" i="5"/>
  <c r="L704" i="5" s="1"/>
  <c r="N704" i="5" s="1"/>
  <c r="K706" i="5"/>
  <c r="L706" i="5" s="1"/>
  <c r="N706" i="5" s="1"/>
  <c r="K708" i="5"/>
  <c r="L708" i="5" s="1"/>
  <c r="N708" i="5" s="1"/>
  <c r="K710" i="5"/>
  <c r="L710" i="5" s="1"/>
  <c r="N710" i="5" s="1"/>
  <c r="K712" i="5"/>
  <c r="L712" i="5" s="1"/>
  <c r="N712" i="5" s="1"/>
  <c r="K714" i="5"/>
  <c r="L714" i="5" s="1"/>
  <c r="N714" i="5" s="1"/>
  <c r="K716" i="5"/>
  <c r="L716" i="5" s="1"/>
  <c r="N716" i="5" s="1"/>
  <c r="K718" i="5"/>
  <c r="L718" i="5" s="1"/>
  <c r="N718" i="5" s="1"/>
  <c r="K720" i="5"/>
  <c r="L720" i="5" s="1"/>
  <c r="N720" i="5" s="1"/>
  <c r="K722" i="5"/>
  <c r="L722" i="5" s="1"/>
  <c r="N722" i="5" s="1"/>
  <c r="K724" i="5"/>
  <c r="L724" i="5" s="1"/>
  <c r="N724" i="5" s="1"/>
  <c r="K726" i="5"/>
  <c r="L726" i="5" s="1"/>
  <c r="N726" i="5" s="1"/>
  <c r="K728" i="5"/>
  <c r="L728" i="5" s="1"/>
  <c r="N728" i="5" s="1"/>
  <c r="K730" i="5"/>
  <c r="L730" i="5" s="1"/>
  <c r="N730" i="5" s="1"/>
  <c r="K732" i="5"/>
  <c r="L732" i="5" s="1"/>
  <c r="N732" i="5" s="1"/>
  <c r="K734" i="5"/>
  <c r="L734" i="5" s="1"/>
  <c r="N734" i="5" s="1"/>
  <c r="K736" i="5"/>
  <c r="L736" i="5" s="1"/>
  <c r="N736" i="5" s="1"/>
  <c r="K738" i="5"/>
  <c r="L738" i="5" s="1"/>
  <c r="N738" i="5" s="1"/>
  <c r="K740" i="5"/>
  <c r="L740" i="5" s="1"/>
  <c r="N740" i="5" s="1"/>
  <c r="K742" i="5"/>
  <c r="L742" i="5" s="1"/>
  <c r="N742" i="5" s="1"/>
  <c r="K744" i="5"/>
  <c r="L744" i="5" s="1"/>
  <c r="N744" i="5" s="1"/>
  <c r="K746" i="5"/>
  <c r="L746" i="5" s="1"/>
  <c r="N746" i="5" s="1"/>
  <c r="K748" i="5"/>
  <c r="L748" i="5" s="1"/>
  <c r="N748" i="5" s="1"/>
  <c r="K750" i="5"/>
  <c r="L750" i="5" s="1"/>
  <c r="N750" i="5" s="1"/>
  <c r="K752" i="5"/>
  <c r="L752" i="5" s="1"/>
  <c r="N752" i="5" s="1"/>
  <c r="K754" i="5"/>
  <c r="L754" i="5" s="1"/>
  <c r="N754" i="5" s="1"/>
  <c r="K756" i="5"/>
  <c r="L756" i="5" s="1"/>
  <c r="N756" i="5" s="1"/>
  <c r="K758" i="5"/>
  <c r="L758" i="5" s="1"/>
  <c r="N758" i="5" s="1"/>
  <c r="K760" i="5"/>
  <c r="L760" i="5" s="1"/>
  <c r="N760" i="5" s="1"/>
  <c r="K762" i="5"/>
  <c r="L762" i="5" s="1"/>
  <c r="N762" i="5" s="1"/>
  <c r="K764" i="5"/>
  <c r="L764" i="5" s="1"/>
  <c r="N764" i="5" s="1"/>
  <c r="K766" i="5"/>
  <c r="L766" i="5" s="1"/>
  <c r="N766" i="5" s="1"/>
  <c r="K768" i="5"/>
  <c r="L768" i="5" s="1"/>
  <c r="N768" i="5" s="1"/>
  <c r="K770" i="5"/>
  <c r="L770" i="5" s="1"/>
  <c r="N770" i="5" s="1"/>
  <c r="K772" i="5"/>
  <c r="L772" i="5" s="1"/>
  <c r="N772" i="5" s="1"/>
  <c r="K774" i="5"/>
  <c r="L774" i="5" s="1"/>
  <c r="N774" i="5" s="1"/>
  <c r="K776" i="5"/>
  <c r="L776" i="5" s="1"/>
  <c r="N776" i="5" s="1"/>
  <c r="K778" i="5"/>
  <c r="L778" i="5" s="1"/>
  <c r="N778" i="5" s="1"/>
  <c r="K780" i="5"/>
  <c r="L780" i="5" s="1"/>
  <c r="N780" i="5" s="1"/>
  <c r="K782" i="5"/>
  <c r="L782" i="5" s="1"/>
  <c r="N782" i="5" s="1"/>
  <c r="K784" i="5"/>
  <c r="L784" i="5" s="1"/>
  <c r="N784" i="5" s="1"/>
  <c r="K786" i="5"/>
  <c r="L786" i="5" s="1"/>
  <c r="N786" i="5" s="1"/>
  <c r="K788" i="5"/>
  <c r="L788" i="5" s="1"/>
  <c r="N788" i="5" s="1"/>
  <c r="K790" i="5"/>
  <c r="L790" i="5" s="1"/>
  <c r="N790" i="5" s="1"/>
  <c r="K792" i="5"/>
  <c r="L792" i="5" s="1"/>
  <c r="N792" i="5" s="1"/>
  <c r="K794" i="5"/>
  <c r="L794" i="5" s="1"/>
  <c r="N794" i="5" s="1"/>
  <c r="K796" i="5"/>
  <c r="L796" i="5" s="1"/>
  <c r="N796" i="5" s="1"/>
  <c r="K798" i="5"/>
  <c r="L798" i="5" s="1"/>
  <c r="N798" i="5" s="1"/>
  <c r="K800" i="5"/>
  <c r="L800" i="5" s="1"/>
  <c r="N800" i="5" s="1"/>
  <c r="K802" i="5"/>
  <c r="L802" i="5" s="1"/>
  <c r="N802" i="5" s="1"/>
  <c r="K804" i="5"/>
  <c r="L804" i="5" s="1"/>
  <c r="N804" i="5" s="1"/>
  <c r="K806" i="5"/>
  <c r="L806" i="5" s="1"/>
  <c r="N806" i="5" s="1"/>
  <c r="K808" i="5"/>
  <c r="L808" i="5" s="1"/>
  <c r="N808" i="5" s="1"/>
  <c r="K810" i="5"/>
  <c r="L810" i="5" s="1"/>
  <c r="N810" i="5" s="1"/>
  <c r="K812" i="5"/>
  <c r="L812" i="5" s="1"/>
  <c r="N812" i="5" s="1"/>
  <c r="K814" i="5"/>
  <c r="L814" i="5" s="1"/>
  <c r="N814" i="5" s="1"/>
  <c r="K816" i="5"/>
  <c r="L816" i="5" s="1"/>
  <c r="N816" i="5" s="1"/>
  <c r="K818" i="5"/>
  <c r="L818" i="5" s="1"/>
  <c r="N818" i="5" s="1"/>
  <c r="K820" i="5"/>
  <c r="L820" i="5" s="1"/>
  <c r="N820" i="5" s="1"/>
  <c r="K822" i="5"/>
  <c r="L822" i="5" s="1"/>
  <c r="N822" i="5" s="1"/>
  <c r="K824" i="5"/>
  <c r="L824" i="5" s="1"/>
  <c r="N824" i="5" s="1"/>
  <c r="K826" i="5"/>
  <c r="L826" i="5" s="1"/>
  <c r="N826" i="5" s="1"/>
  <c r="K828" i="5"/>
  <c r="L828" i="5" s="1"/>
  <c r="N828" i="5" s="1"/>
  <c r="K830" i="5"/>
  <c r="L830" i="5" s="1"/>
  <c r="N830" i="5" s="1"/>
  <c r="K832" i="5"/>
  <c r="L832" i="5" s="1"/>
  <c r="N832" i="5" s="1"/>
  <c r="K834" i="5"/>
  <c r="L834" i="5" s="1"/>
  <c r="N834" i="5" s="1"/>
  <c r="K836" i="5"/>
  <c r="L836" i="5" s="1"/>
  <c r="N836" i="5" s="1"/>
  <c r="K838" i="5"/>
  <c r="L838" i="5" s="1"/>
  <c r="N838" i="5" s="1"/>
  <c r="K840" i="5"/>
  <c r="L840" i="5" s="1"/>
  <c r="N840" i="5" s="1"/>
  <c r="K842" i="5"/>
  <c r="L842" i="5" s="1"/>
  <c r="N842" i="5" s="1"/>
  <c r="K844" i="5"/>
  <c r="L844" i="5" s="1"/>
  <c r="N844" i="5" s="1"/>
  <c r="K846" i="5"/>
  <c r="L846" i="5" s="1"/>
  <c r="N846" i="5" s="1"/>
  <c r="K848" i="5"/>
  <c r="L848" i="5" s="1"/>
  <c r="N848" i="5" s="1"/>
  <c r="K850" i="5"/>
  <c r="L850" i="5" s="1"/>
  <c r="N850" i="5" s="1"/>
  <c r="K852" i="5"/>
  <c r="L852" i="5" s="1"/>
  <c r="N852" i="5" s="1"/>
  <c r="K854" i="5"/>
  <c r="L854" i="5" s="1"/>
  <c r="N854" i="5" s="1"/>
  <c r="K856" i="5"/>
  <c r="L856" i="5" s="1"/>
  <c r="N856" i="5" s="1"/>
  <c r="K858" i="5"/>
  <c r="L858" i="5" s="1"/>
  <c r="N858" i="5" s="1"/>
  <c r="K860" i="5"/>
  <c r="L860" i="5" s="1"/>
  <c r="N860" i="5" s="1"/>
  <c r="K862" i="5"/>
  <c r="L862" i="5" s="1"/>
  <c r="N862" i="5" s="1"/>
  <c r="K864" i="5"/>
  <c r="L864" i="5" s="1"/>
  <c r="N864" i="5" s="1"/>
  <c r="K866" i="5"/>
  <c r="L866" i="5" s="1"/>
  <c r="N866" i="5" s="1"/>
  <c r="K868" i="5"/>
  <c r="L868" i="5" s="1"/>
  <c r="N868" i="5" s="1"/>
  <c r="K870" i="5"/>
  <c r="L870" i="5" s="1"/>
  <c r="N870" i="5" s="1"/>
  <c r="K872" i="5"/>
  <c r="L872" i="5" s="1"/>
  <c r="N872" i="5" s="1"/>
  <c r="K874" i="5"/>
  <c r="L874" i="5" s="1"/>
  <c r="N874" i="5" s="1"/>
  <c r="K876" i="5"/>
  <c r="L876" i="5" s="1"/>
  <c r="N876" i="5" s="1"/>
  <c r="K878" i="5"/>
  <c r="L878" i="5" s="1"/>
  <c r="N878" i="5" s="1"/>
  <c r="K880" i="5"/>
  <c r="L880" i="5" s="1"/>
  <c r="N880" i="5" s="1"/>
  <c r="K882" i="5"/>
  <c r="L882" i="5" s="1"/>
  <c r="N882" i="5" s="1"/>
  <c r="K884" i="5"/>
  <c r="L884" i="5" s="1"/>
  <c r="N884" i="5" s="1"/>
  <c r="K886" i="5"/>
  <c r="L886" i="5" s="1"/>
  <c r="N886" i="5" s="1"/>
  <c r="K888" i="5"/>
  <c r="L888" i="5" s="1"/>
  <c r="N888" i="5" s="1"/>
  <c r="K890" i="5"/>
  <c r="L890" i="5" s="1"/>
  <c r="N890" i="5" s="1"/>
  <c r="K892" i="5"/>
  <c r="L892" i="5" s="1"/>
  <c r="N892" i="5" s="1"/>
  <c r="K894" i="5"/>
  <c r="L894" i="5" s="1"/>
  <c r="N894" i="5" s="1"/>
  <c r="K896" i="5"/>
  <c r="L896" i="5" s="1"/>
  <c r="N896" i="5" s="1"/>
  <c r="K898" i="5"/>
  <c r="L898" i="5" s="1"/>
  <c r="N898" i="5" s="1"/>
  <c r="K900" i="5"/>
  <c r="L900" i="5" s="1"/>
  <c r="N900" i="5" s="1"/>
  <c r="K902" i="5"/>
  <c r="L902" i="5" s="1"/>
  <c r="N902" i="5" s="1"/>
  <c r="K904" i="5"/>
  <c r="L904" i="5" s="1"/>
  <c r="N904" i="5" s="1"/>
  <c r="K906" i="5"/>
  <c r="L906" i="5" s="1"/>
  <c r="N906" i="5" s="1"/>
  <c r="K908" i="5"/>
  <c r="L908" i="5" s="1"/>
  <c r="N908" i="5" s="1"/>
  <c r="K910" i="5"/>
  <c r="L910" i="5" s="1"/>
  <c r="N910" i="5" s="1"/>
  <c r="K912" i="5"/>
  <c r="L912" i="5" s="1"/>
  <c r="N912" i="5" s="1"/>
  <c r="K914" i="5"/>
  <c r="L914" i="5" s="1"/>
  <c r="N914" i="5" s="1"/>
  <c r="K916" i="5"/>
  <c r="L916" i="5" s="1"/>
  <c r="N916" i="5" s="1"/>
  <c r="K918" i="5"/>
  <c r="L918" i="5" s="1"/>
  <c r="N918" i="5" s="1"/>
  <c r="K920" i="5"/>
  <c r="L920" i="5" s="1"/>
  <c r="N920" i="5" s="1"/>
  <c r="K922" i="5"/>
  <c r="L922" i="5" s="1"/>
  <c r="N922" i="5" s="1"/>
  <c r="K924" i="5"/>
  <c r="L924" i="5" s="1"/>
  <c r="N924" i="5" s="1"/>
  <c r="K926" i="5"/>
  <c r="L926" i="5" s="1"/>
  <c r="N926" i="5" s="1"/>
  <c r="K928" i="5"/>
  <c r="L928" i="5" s="1"/>
  <c r="N928" i="5" s="1"/>
  <c r="K930" i="5"/>
  <c r="L930" i="5" s="1"/>
  <c r="N930" i="5" s="1"/>
  <c r="K932" i="5"/>
  <c r="L932" i="5" s="1"/>
  <c r="N932" i="5" s="1"/>
  <c r="K934" i="5"/>
  <c r="L934" i="5" s="1"/>
  <c r="N934" i="5" s="1"/>
  <c r="K936" i="5"/>
  <c r="L936" i="5" s="1"/>
  <c r="N936" i="5" s="1"/>
  <c r="K938" i="5"/>
  <c r="L938" i="5" s="1"/>
  <c r="N938" i="5" s="1"/>
  <c r="K940" i="5"/>
  <c r="L940" i="5" s="1"/>
  <c r="N940" i="5" s="1"/>
  <c r="K942" i="5"/>
  <c r="L942" i="5" s="1"/>
  <c r="N942" i="5" s="1"/>
  <c r="K944" i="5"/>
  <c r="L944" i="5" s="1"/>
  <c r="N944" i="5" s="1"/>
  <c r="K946" i="5"/>
  <c r="L946" i="5" s="1"/>
  <c r="N946" i="5" s="1"/>
  <c r="K948" i="5"/>
  <c r="L948" i="5" s="1"/>
  <c r="N948" i="5" s="1"/>
  <c r="K950" i="5"/>
  <c r="L950" i="5" s="1"/>
  <c r="N950" i="5" s="1"/>
  <c r="K952" i="5"/>
  <c r="L952" i="5" s="1"/>
  <c r="N952" i="5" s="1"/>
  <c r="K954" i="5"/>
  <c r="L954" i="5" s="1"/>
  <c r="N954" i="5" s="1"/>
  <c r="K956" i="5"/>
  <c r="L956" i="5" s="1"/>
  <c r="N956" i="5" s="1"/>
  <c r="K958" i="5"/>
  <c r="L958" i="5" s="1"/>
  <c r="N958" i="5" s="1"/>
  <c r="K960" i="5"/>
  <c r="L960" i="5" s="1"/>
  <c r="N960" i="5" s="1"/>
  <c r="K962" i="5"/>
  <c r="L962" i="5" s="1"/>
  <c r="N962" i="5" s="1"/>
  <c r="K964" i="5"/>
  <c r="L964" i="5" s="1"/>
  <c r="N964" i="5" s="1"/>
  <c r="K966" i="5"/>
  <c r="L966" i="5" s="1"/>
  <c r="N966" i="5" s="1"/>
  <c r="K968" i="5"/>
  <c r="L968" i="5" s="1"/>
  <c r="N968" i="5" s="1"/>
  <c r="K970" i="5"/>
  <c r="L970" i="5" s="1"/>
  <c r="N970" i="5" s="1"/>
  <c r="K972" i="5"/>
  <c r="L972" i="5" s="1"/>
  <c r="N972" i="5" s="1"/>
  <c r="K974" i="5"/>
  <c r="L974" i="5" s="1"/>
  <c r="N974" i="5" s="1"/>
  <c r="K976" i="5"/>
  <c r="L976" i="5" s="1"/>
  <c r="N976" i="5" s="1"/>
  <c r="K978" i="5"/>
  <c r="L978" i="5" s="1"/>
  <c r="N978" i="5" s="1"/>
  <c r="K980" i="5"/>
  <c r="L980" i="5" s="1"/>
  <c r="N980" i="5" s="1"/>
  <c r="K982" i="5"/>
  <c r="L982" i="5" s="1"/>
  <c r="N982" i="5" s="1"/>
  <c r="K984" i="5"/>
  <c r="L984" i="5" s="1"/>
  <c r="N984" i="5" s="1"/>
  <c r="K986" i="5"/>
  <c r="L986" i="5" s="1"/>
  <c r="N986" i="5" s="1"/>
  <c r="K988" i="5"/>
  <c r="L988" i="5" s="1"/>
  <c r="N988" i="5" s="1"/>
  <c r="K990" i="5"/>
  <c r="L990" i="5" s="1"/>
  <c r="N990" i="5" s="1"/>
  <c r="K992" i="5"/>
  <c r="L992" i="5" s="1"/>
  <c r="N992" i="5" s="1"/>
  <c r="K994" i="5"/>
  <c r="L994" i="5" s="1"/>
  <c r="N994" i="5" s="1"/>
  <c r="K996" i="5"/>
  <c r="L996" i="5" s="1"/>
  <c r="N996" i="5" s="1"/>
  <c r="K998" i="5"/>
  <c r="L998" i="5" s="1"/>
  <c r="N998" i="5" s="1"/>
  <c r="K1000" i="5"/>
  <c r="L1000" i="5" s="1"/>
  <c r="N1000" i="5" s="1"/>
  <c r="K1002" i="5"/>
  <c r="L1002" i="5" s="1"/>
  <c r="N1002" i="5" s="1"/>
  <c r="K1004" i="5"/>
  <c r="L1004" i="5" s="1"/>
  <c r="N1004" i="5" s="1"/>
  <c r="K1006" i="5"/>
  <c r="L1006" i="5" s="1"/>
  <c r="N1006" i="5" s="1"/>
  <c r="K1008" i="5"/>
  <c r="L1008" i="5" s="1"/>
  <c r="N1008" i="5" s="1"/>
  <c r="K1010" i="5"/>
  <c r="L1010" i="5" s="1"/>
  <c r="N1010" i="5" s="1"/>
  <c r="K1012" i="5"/>
  <c r="L1012" i="5" s="1"/>
  <c r="N1012" i="5" s="1"/>
  <c r="K1014" i="5"/>
  <c r="L1014" i="5" s="1"/>
  <c r="N1014" i="5" s="1"/>
  <c r="K1016" i="5"/>
  <c r="L1016" i="5" s="1"/>
  <c r="N1016" i="5" s="1"/>
  <c r="K1018" i="5"/>
  <c r="L1018" i="5" s="1"/>
  <c r="N1018" i="5" s="1"/>
  <c r="K1020" i="5"/>
  <c r="L1020" i="5" s="1"/>
  <c r="N1020" i="5" s="1"/>
  <c r="K1022" i="5"/>
  <c r="L1022" i="5" s="1"/>
  <c r="N1022" i="5" s="1"/>
  <c r="K1024" i="5"/>
  <c r="L1024" i="5" s="1"/>
  <c r="N1024" i="5" s="1"/>
  <c r="K1026" i="5"/>
  <c r="L1026" i="5" s="1"/>
  <c r="N1026" i="5" s="1"/>
  <c r="K1028" i="5"/>
  <c r="L1028" i="5" s="1"/>
  <c r="N1028" i="5" s="1"/>
  <c r="K1030" i="5"/>
  <c r="L1030" i="5" s="1"/>
  <c r="N1030" i="5" s="1"/>
  <c r="K1032" i="5"/>
  <c r="L1032" i="5" s="1"/>
  <c r="N1032" i="5" s="1"/>
  <c r="K1034" i="5"/>
  <c r="L1034" i="5" s="1"/>
  <c r="N1034" i="5" s="1"/>
  <c r="K1036" i="5"/>
  <c r="L1036" i="5" s="1"/>
  <c r="N1036" i="5" s="1"/>
  <c r="K1038" i="5"/>
  <c r="L1038" i="5" s="1"/>
  <c r="N1038" i="5" s="1"/>
  <c r="K1040" i="5"/>
  <c r="L1040" i="5" s="1"/>
  <c r="N1040" i="5" s="1"/>
  <c r="K1042" i="5"/>
  <c r="L1042" i="5" s="1"/>
  <c r="N1042" i="5" s="1"/>
  <c r="K1044" i="5"/>
  <c r="L1044" i="5" s="1"/>
  <c r="N1044" i="5" s="1"/>
  <c r="K1046" i="5"/>
  <c r="L1046" i="5" s="1"/>
  <c r="N1046" i="5" s="1"/>
  <c r="K1048" i="5"/>
  <c r="L1048" i="5" s="1"/>
  <c r="N1048" i="5" s="1"/>
  <c r="K1050" i="5"/>
  <c r="L1050" i="5" s="1"/>
  <c r="N1050" i="5" s="1"/>
  <c r="K1052" i="5"/>
  <c r="L1052" i="5" s="1"/>
  <c r="N1052" i="5" s="1"/>
  <c r="K1054" i="5"/>
  <c r="L1054" i="5" s="1"/>
  <c r="N1054" i="5" s="1"/>
  <c r="K1056" i="5"/>
  <c r="L1056" i="5" s="1"/>
  <c r="N1056" i="5" s="1"/>
  <c r="K1058" i="5"/>
  <c r="L1058" i="5" s="1"/>
  <c r="N1058" i="5" s="1"/>
  <c r="K1060" i="5"/>
  <c r="L1060" i="5" s="1"/>
  <c r="N1060" i="5" s="1"/>
  <c r="K1062" i="5"/>
  <c r="L1062" i="5" s="1"/>
  <c r="N1062" i="5" s="1"/>
  <c r="K1064" i="5"/>
  <c r="L1064" i="5" s="1"/>
  <c r="N1064" i="5" s="1"/>
  <c r="K1066" i="5"/>
  <c r="L1066" i="5" s="1"/>
  <c r="N1066" i="5" s="1"/>
  <c r="K1068" i="5"/>
  <c r="L1068" i="5" s="1"/>
  <c r="N1068" i="5" s="1"/>
  <c r="K1070" i="5"/>
  <c r="L1070" i="5" s="1"/>
  <c r="N1070" i="5" s="1"/>
  <c r="K1072" i="5"/>
  <c r="L1072" i="5" s="1"/>
  <c r="N1072" i="5" s="1"/>
  <c r="K1074" i="5"/>
  <c r="L1074" i="5" s="1"/>
  <c r="N1074" i="5" s="1"/>
  <c r="K1076" i="5"/>
  <c r="L1076" i="5" s="1"/>
  <c r="N1076" i="5" s="1"/>
  <c r="K1078" i="5"/>
  <c r="L1078" i="5" s="1"/>
  <c r="N1078" i="5" s="1"/>
  <c r="K1080" i="5"/>
  <c r="L1080" i="5" s="1"/>
  <c r="N1080" i="5" s="1"/>
  <c r="K1082" i="5"/>
  <c r="L1082" i="5" s="1"/>
  <c r="N1082" i="5" s="1"/>
  <c r="K1084" i="5"/>
  <c r="L1084" i="5" s="1"/>
  <c r="N1084" i="5" s="1"/>
  <c r="K1086" i="5"/>
  <c r="L1086" i="5" s="1"/>
  <c r="N1086" i="5" s="1"/>
  <c r="K1088" i="5"/>
  <c r="L1088" i="5" s="1"/>
  <c r="N1088" i="5" s="1"/>
  <c r="K1090" i="5"/>
  <c r="L1090" i="5" s="1"/>
  <c r="N1090" i="5" s="1"/>
  <c r="K1092" i="5"/>
  <c r="L1092" i="5" s="1"/>
  <c r="N1092" i="5" s="1"/>
  <c r="K1094" i="5"/>
  <c r="L1094" i="5" s="1"/>
  <c r="N1094" i="5" s="1"/>
  <c r="K1096" i="5"/>
  <c r="L1096" i="5" s="1"/>
  <c r="N1096" i="5" s="1"/>
  <c r="K1098" i="5"/>
  <c r="L1098" i="5" s="1"/>
  <c r="N1098" i="5" s="1"/>
  <c r="K1344" i="5"/>
  <c r="L1344" i="5" s="1"/>
  <c r="N1344" i="5" s="1"/>
  <c r="K1346" i="5"/>
  <c r="L1346" i="5" s="1"/>
  <c r="N1346" i="5" s="1"/>
  <c r="K1348" i="5"/>
  <c r="L1348" i="5" s="1"/>
  <c r="N1348" i="5" s="1"/>
  <c r="K1350" i="5"/>
  <c r="L1350" i="5" s="1"/>
  <c r="N1350" i="5" s="1"/>
  <c r="K1352" i="5"/>
  <c r="L1352" i="5" s="1"/>
  <c r="N1352" i="5" s="1"/>
  <c r="K1354" i="5"/>
  <c r="L1354" i="5" s="1"/>
  <c r="N1354" i="5" s="1"/>
  <c r="K1356" i="5"/>
  <c r="L1356" i="5" s="1"/>
  <c r="N1356" i="5" s="1"/>
  <c r="K1358" i="5"/>
  <c r="L1358" i="5" s="1"/>
  <c r="N1358" i="5" s="1"/>
  <c r="K1360" i="5"/>
  <c r="L1360" i="5" s="1"/>
  <c r="N1360" i="5" s="1"/>
  <c r="K1362" i="5"/>
  <c r="L1362" i="5" s="1"/>
  <c r="N1362" i="5" s="1"/>
  <c r="K1364" i="5"/>
  <c r="L1364" i="5" s="1"/>
  <c r="N1364" i="5" s="1"/>
  <c r="K1366" i="5"/>
  <c r="L1366" i="5" s="1"/>
  <c r="N1366" i="5" s="1"/>
  <c r="K1368" i="5"/>
  <c r="L1368" i="5" s="1"/>
  <c r="N1368" i="5" s="1"/>
  <c r="K1370" i="5"/>
  <c r="L1370" i="5" s="1"/>
  <c r="N1370" i="5" s="1"/>
  <c r="K1372" i="5"/>
  <c r="L1372" i="5" s="1"/>
  <c r="N1372" i="5" s="1"/>
  <c r="K1374" i="5"/>
  <c r="L1374" i="5" s="1"/>
  <c r="N1374" i="5" s="1"/>
  <c r="K1376" i="5"/>
  <c r="L1376" i="5" s="1"/>
  <c r="N1376" i="5" s="1"/>
  <c r="K1378" i="5"/>
  <c r="L1378" i="5" s="1"/>
  <c r="N1378" i="5" s="1"/>
  <c r="K1380" i="5"/>
  <c r="L1380" i="5" s="1"/>
  <c r="N1380" i="5" s="1"/>
  <c r="K1382" i="5"/>
  <c r="L1382" i="5" s="1"/>
  <c r="N1382" i="5" s="1"/>
  <c r="K1384" i="5"/>
  <c r="L1384" i="5" s="1"/>
  <c r="N1384" i="5" s="1"/>
  <c r="K1386" i="5"/>
  <c r="L1386" i="5" s="1"/>
  <c r="N1386" i="5" s="1"/>
  <c r="K6" i="5"/>
  <c r="L6" i="5" s="1"/>
  <c r="N6" i="5" s="1"/>
  <c r="K8" i="5"/>
  <c r="L8" i="5" s="1"/>
  <c r="N8" i="5" s="1"/>
  <c r="K10" i="5"/>
  <c r="L10" i="5" s="1"/>
  <c r="N10" i="5" s="1"/>
  <c r="K12" i="5"/>
  <c r="L12" i="5" s="1"/>
  <c r="N12" i="5" s="1"/>
  <c r="K14" i="5"/>
  <c r="L14" i="5" s="1"/>
  <c r="N14" i="5" s="1"/>
  <c r="K16" i="5"/>
  <c r="L16" i="5" s="1"/>
  <c r="N16" i="5" s="1"/>
  <c r="K18" i="5"/>
  <c r="L18" i="5" s="1"/>
  <c r="N18" i="5" s="1"/>
  <c r="K20" i="5"/>
  <c r="L20" i="5" s="1"/>
  <c r="N20" i="5" s="1"/>
  <c r="K22" i="5"/>
  <c r="L22" i="5" s="1"/>
  <c r="N22" i="5" s="1"/>
  <c r="K24" i="5"/>
  <c r="L24" i="5" s="1"/>
  <c r="N24" i="5" s="1"/>
  <c r="K26" i="5"/>
  <c r="L26" i="5" s="1"/>
  <c r="N26" i="5" s="1"/>
  <c r="K28" i="5"/>
  <c r="L28" i="5" s="1"/>
  <c r="N28" i="5" s="1"/>
  <c r="K30" i="5"/>
  <c r="L30" i="5" s="1"/>
  <c r="N30" i="5" s="1"/>
  <c r="K32" i="5"/>
  <c r="L32" i="5" s="1"/>
  <c r="N32" i="5" s="1"/>
  <c r="K34" i="5"/>
  <c r="L34" i="5" s="1"/>
  <c r="N34" i="5" s="1"/>
  <c r="K36" i="5"/>
  <c r="L36" i="5" s="1"/>
  <c r="N36" i="5" s="1"/>
  <c r="K38" i="5"/>
  <c r="L38" i="5" s="1"/>
  <c r="N38" i="5" s="1"/>
  <c r="K40" i="5"/>
  <c r="L40" i="5" s="1"/>
  <c r="N40" i="5" s="1"/>
  <c r="K42" i="5"/>
  <c r="L42" i="5" s="1"/>
  <c r="N42" i="5" s="1"/>
  <c r="K44" i="5"/>
  <c r="L44" i="5" s="1"/>
  <c r="N44" i="5" s="1"/>
  <c r="K46" i="5"/>
  <c r="L46" i="5" s="1"/>
  <c r="N46" i="5" s="1"/>
  <c r="K48" i="5"/>
  <c r="L48" i="5" s="1"/>
  <c r="N48" i="5" s="1"/>
  <c r="K50" i="5"/>
  <c r="L50" i="5" s="1"/>
  <c r="N50" i="5" s="1"/>
  <c r="K52" i="5"/>
  <c r="L52" i="5" s="1"/>
  <c r="N52" i="5" s="1"/>
  <c r="K54" i="5"/>
  <c r="L54" i="5" s="1"/>
  <c r="N54" i="5" s="1"/>
  <c r="K56" i="5"/>
  <c r="L56" i="5" s="1"/>
  <c r="N56" i="5" s="1"/>
  <c r="K58" i="5"/>
  <c r="L58" i="5" s="1"/>
  <c r="N58" i="5" s="1"/>
  <c r="K60" i="5"/>
  <c r="L60" i="5" s="1"/>
  <c r="N60" i="5" s="1"/>
  <c r="K62" i="5"/>
  <c r="L62" i="5" s="1"/>
  <c r="N62" i="5" s="1"/>
  <c r="K64" i="5"/>
  <c r="L64" i="5" s="1"/>
  <c r="N64" i="5" s="1"/>
  <c r="K66" i="5"/>
  <c r="L66" i="5" s="1"/>
  <c r="N66" i="5" s="1"/>
  <c r="K68" i="5"/>
  <c r="L68" i="5" s="1"/>
  <c r="N68" i="5" s="1"/>
  <c r="K70" i="5"/>
  <c r="L70" i="5" s="1"/>
  <c r="N70" i="5" s="1"/>
  <c r="K72" i="5"/>
  <c r="L72" i="5" s="1"/>
  <c r="N72" i="5" s="1"/>
  <c r="K74" i="5"/>
  <c r="L74" i="5" s="1"/>
  <c r="N74" i="5" s="1"/>
  <c r="K76" i="5"/>
  <c r="L76" i="5" s="1"/>
  <c r="N76" i="5" s="1"/>
  <c r="K78" i="5"/>
  <c r="L78" i="5" s="1"/>
  <c r="N78" i="5" s="1"/>
  <c r="K80" i="5"/>
  <c r="L80" i="5" s="1"/>
  <c r="N80" i="5" s="1"/>
  <c r="K82" i="5"/>
  <c r="L82" i="5" s="1"/>
  <c r="N82" i="5" s="1"/>
  <c r="K84" i="5"/>
  <c r="L84" i="5" s="1"/>
  <c r="N84" i="5" s="1"/>
  <c r="K86" i="5"/>
  <c r="L86" i="5" s="1"/>
  <c r="N86" i="5" s="1"/>
  <c r="K88" i="5"/>
  <c r="L88" i="5" s="1"/>
  <c r="N88" i="5" s="1"/>
  <c r="K90" i="5"/>
  <c r="L90" i="5" s="1"/>
  <c r="N90" i="5" s="1"/>
  <c r="K92" i="5"/>
  <c r="L92" i="5" s="1"/>
  <c r="N92" i="5" s="1"/>
  <c r="K94" i="5"/>
  <c r="L94" i="5" s="1"/>
  <c r="N94" i="5" s="1"/>
  <c r="K96" i="5"/>
  <c r="L96" i="5" s="1"/>
  <c r="N96" i="5" s="1"/>
  <c r="K98" i="5"/>
  <c r="L98" i="5" s="1"/>
  <c r="N98" i="5" s="1"/>
  <c r="K100" i="5"/>
  <c r="L100" i="5" s="1"/>
  <c r="N100" i="5" s="1"/>
  <c r="K102" i="5"/>
  <c r="L102" i="5" s="1"/>
  <c r="N102" i="5" s="1"/>
  <c r="K104" i="5"/>
  <c r="L104" i="5" s="1"/>
  <c r="N104" i="5" s="1"/>
  <c r="K106" i="5"/>
  <c r="L106" i="5" s="1"/>
  <c r="N106" i="5" s="1"/>
  <c r="K108" i="5"/>
  <c r="L108" i="5" s="1"/>
  <c r="N108" i="5" s="1"/>
  <c r="K110" i="5"/>
  <c r="L110" i="5" s="1"/>
  <c r="N110" i="5" s="1"/>
  <c r="K112" i="5"/>
  <c r="L112" i="5" s="1"/>
  <c r="N112" i="5" s="1"/>
  <c r="K114" i="5"/>
  <c r="L114" i="5" s="1"/>
  <c r="N114" i="5" s="1"/>
  <c r="K116" i="5"/>
  <c r="L116" i="5" s="1"/>
  <c r="N116" i="5" s="1"/>
  <c r="K118" i="5"/>
  <c r="L118" i="5" s="1"/>
  <c r="N118" i="5" s="1"/>
  <c r="K120" i="5"/>
  <c r="L120" i="5" s="1"/>
  <c r="N120" i="5" s="1"/>
  <c r="K122" i="5"/>
  <c r="L122" i="5" s="1"/>
  <c r="N122" i="5" s="1"/>
  <c r="K124" i="5"/>
  <c r="L124" i="5" s="1"/>
  <c r="N124" i="5" s="1"/>
  <c r="K126" i="5"/>
  <c r="L126" i="5" s="1"/>
  <c r="N126" i="5" s="1"/>
  <c r="K128" i="5"/>
  <c r="L128" i="5" s="1"/>
  <c r="N128" i="5" s="1"/>
  <c r="K130" i="5"/>
  <c r="L130" i="5" s="1"/>
  <c r="N130" i="5" s="1"/>
  <c r="K132" i="5"/>
  <c r="L132" i="5" s="1"/>
  <c r="N132" i="5" s="1"/>
  <c r="K134" i="5"/>
  <c r="L134" i="5" s="1"/>
  <c r="N134" i="5" s="1"/>
  <c r="K136" i="5"/>
  <c r="L136" i="5" s="1"/>
  <c r="N136" i="5" s="1"/>
  <c r="K138" i="5"/>
  <c r="L138" i="5" s="1"/>
  <c r="N138" i="5" s="1"/>
  <c r="K140" i="5"/>
  <c r="L140" i="5" s="1"/>
  <c r="N140" i="5" s="1"/>
  <c r="K142" i="5"/>
  <c r="L142" i="5" s="1"/>
  <c r="N142" i="5" s="1"/>
  <c r="K144" i="5"/>
  <c r="L144" i="5" s="1"/>
  <c r="N144" i="5" s="1"/>
  <c r="K146" i="5"/>
  <c r="L146" i="5" s="1"/>
  <c r="N146" i="5" s="1"/>
  <c r="K148" i="5"/>
  <c r="L148" i="5" s="1"/>
  <c r="N148" i="5" s="1"/>
  <c r="K150" i="5"/>
  <c r="L150" i="5" s="1"/>
  <c r="N150" i="5" s="1"/>
  <c r="K152" i="5"/>
  <c r="L152" i="5" s="1"/>
  <c r="N152" i="5" s="1"/>
  <c r="K154" i="5"/>
  <c r="L154" i="5" s="1"/>
  <c r="N154" i="5" s="1"/>
  <c r="K156" i="5"/>
  <c r="L156" i="5" s="1"/>
  <c r="N156" i="5" s="1"/>
  <c r="K158" i="5"/>
  <c r="L158" i="5" s="1"/>
  <c r="N158" i="5" s="1"/>
  <c r="K160" i="5"/>
  <c r="L160" i="5" s="1"/>
  <c r="N160" i="5" s="1"/>
  <c r="K162" i="5"/>
  <c r="L162" i="5" s="1"/>
  <c r="N162" i="5" s="1"/>
  <c r="K164" i="5"/>
  <c r="L164" i="5" s="1"/>
  <c r="N164" i="5" s="1"/>
  <c r="K166" i="5"/>
  <c r="L166" i="5" s="1"/>
  <c r="N166" i="5" s="1"/>
  <c r="K168" i="5"/>
  <c r="L168" i="5" s="1"/>
  <c r="N168" i="5" s="1"/>
  <c r="K170" i="5"/>
  <c r="L170" i="5" s="1"/>
  <c r="N170" i="5" s="1"/>
  <c r="K172" i="5"/>
  <c r="L172" i="5" s="1"/>
  <c r="N172" i="5" s="1"/>
  <c r="K174" i="5"/>
  <c r="L174" i="5" s="1"/>
  <c r="N174" i="5" s="1"/>
  <c r="K176" i="5"/>
  <c r="L176" i="5" s="1"/>
  <c r="N176" i="5" s="1"/>
  <c r="K178" i="5"/>
  <c r="L178" i="5" s="1"/>
  <c r="N178" i="5" s="1"/>
  <c r="K180" i="5"/>
  <c r="L180" i="5" s="1"/>
  <c r="N180" i="5" s="1"/>
  <c r="K182" i="5"/>
  <c r="L182" i="5" s="1"/>
  <c r="N182" i="5" s="1"/>
  <c r="K184" i="5"/>
  <c r="L184" i="5" s="1"/>
  <c r="N184" i="5" s="1"/>
  <c r="K186" i="5"/>
  <c r="L186" i="5" s="1"/>
  <c r="N186" i="5" s="1"/>
  <c r="K188" i="5"/>
  <c r="L188" i="5" s="1"/>
  <c r="N188" i="5" s="1"/>
  <c r="K190" i="5"/>
  <c r="L190" i="5" s="1"/>
  <c r="N190" i="5" s="1"/>
  <c r="K192" i="5"/>
  <c r="L192" i="5" s="1"/>
  <c r="N192" i="5" s="1"/>
  <c r="K194" i="5"/>
  <c r="L194" i="5" s="1"/>
  <c r="N194" i="5" s="1"/>
  <c r="K196" i="5"/>
  <c r="L196" i="5" s="1"/>
  <c r="N196" i="5" s="1"/>
  <c r="K198" i="5"/>
  <c r="L198" i="5" s="1"/>
  <c r="N198" i="5" s="1"/>
  <c r="K200" i="5"/>
  <c r="L200" i="5" s="1"/>
  <c r="N200" i="5" s="1"/>
  <c r="K202" i="5"/>
  <c r="L202" i="5" s="1"/>
  <c r="N202" i="5" s="1"/>
  <c r="K204" i="5"/>
  <c r="L204" i="5" s="1"/>
  <c r="N204" i="5" s="1"/>
  <c r="K206" i="5"/>
  <c r="L206" i="5" s="1"/>
  <c r="N206" i="5" s="1"/>
  <c r="K208" i="5"/>
  <c r="L208" i="5" s="1"/>
  <c r="N208" i="5" s="1"/>
  <c r="K210" i="5"/>
  <c r="L210" i="5" s="1"/>
  <c r="N210" i="5" s="1"/>
  <c r="K212" i="5"/>
  <c r="L212" i="5" s="1"/>
  <c r="N212" i="5" s="1"/>
  <c r="K214" i="5"/>
  <c r="L214" i="5" s="1"/>
  <c r="N214" i="5" s="1"/>
  <c r="K216" i="5"/>
  <c r="L216" i="5" s="1"/>
  <c r="N216" i="5" s="1"/>
  <c r="K218" i="5"/>
  <c r="L218" i="5" s="1"/>
  <c r="N218" i="5" s="1"/>
  <c r="K220" i="5"/>
  <c r="L220" i="5" s="1"/>
  <c r="N220" i="5" s="1"/>
  <c r="K222" i="5"/>
  <c r="L222" i="5" s="1"/>
  <c r="N222" i="5" s="1"/>
  <c r="K224" i="5"/>
  <c r="L224" i="5" s="1"/>
  <c r="N224" i="5" s="1"/>
  <c r="K226" i="5"/>
  <c r="L226" i="5" s="1"/>
  <c r="N226" i="5" s="1"/>
  <c r="K228" i="5"/>
  <c r="L228" i="5" s="1"/>
  <c r="N228" i="5" s="1"/>
  <c r="K230" i="5"/>
  <c r="L230" i="5" s="1"/>
  <c r="N230" i="5" s="1"/>
  <c r="K232" i="5"/>
  <c r="L232" i="5" s="1"/>
  <c r="N232" i="5" s="1"/>
  <c r="K234" i="5"/>
  <c r="L234" i="5" s="1"/>
  <c r="N234" i="5" s="1"/>
  <c r="K236" i="5"/>
  <c r="L236" i="5" s="1"/>
  <c r="N236" i="5" s="1"/>
  <c r="K238" i="5"/>
  <c r="L238" i="5" s="1"/>
  <c r="N238" i="5" s="1"/>
  <c r="K240" i="5"/>
  <c r="L240" i="5" s="1"/>
  <c r="N240" i="5" s="1"/>
  <c r="K242" i="5"/>
  <c r="L242" i="5" s="1"/>
  <c r="N242" i="5" s="1"/>
  <c r="K244" i="5"/>
  <c r="L244" i="5" s="1"/>
  <c r="N244" i="5" s="1"/>
  <c r="K246" i="5"/>
  <c r="L246" i="5" s="1"/>
  <c r="N246" i="5" s="1"/>
  <c r="K248" i="5"/>
  <c r="L248" i="5" s="1"/>
  <c r="N248" i="5" s="1"/>
  <c r="K250" i="5"/>
  <c r="L250" i="5" s="1"/>
  <c r="N250" i="5" s="1"/>
  <c r="K252" i="5"/>
  <c r="L252" i="5" s="1"/>
  <c r="N252" i="5" s="1"/>
  <c r="K254" i="5"/>
  <c r="L254" i="5" s="1"/>
  <c r="N254" i="5" s="1"/>
  <c r="K256" i="5"/>
  <c r="L256" i="5" s="1"/>
  <c r="N256" i="5" s="1"/>
  <c r="K258" i="5"/>
  <c r="L258" i="5" s="1"/>
  <c r="N258" i="5" s="1"/>
  <c r="K260" i="5"/>
  <c r="L260" i="5" s="1"/>
  <c r="N260" i="5" s="1"/>
  <c r="K262" i="5"/>
  <c r="L262" i="5" s="1"/>
  <c r="N262" i="5" s="1"/>
  <c r="K264" i="5"/>
  <c r="L264" i="5" s="1"/>
  <c r="N264" i="5" s="1"/>
  <c r="K266" i="5"/>
  <c r="L266" i="5" s="1"/>
  <c r="N266" i="5" s="1"/>
  <c r="K268" i="5"/>
  <c r="L268" i="5" s="1"/>
  <c r="N268" i="5" s="1"/>
  <c r="K270" i="5"/>
  <c r="L270" i="5" s="1"/>
  <c r="N270" i="5" s="1"/>
  <c r="K272" i="5"/>
  <c r="L272" i="5" s="1"/>
  <c r="N272" i="5" s="1"/>
  <c r="K274" i="5"/>
  <c r="L274" i="5" s="1"/>
  <c r="N274" i="5" s="1"/>
  <c r="K276" i="5"/>
  <c r="L276" i="5" s="1"/>
  <c r="N276" i="5" s="1"/>
  <c r="K278" i="5"/>
  <c r="L278" i="5" s="1"/>
  <c r="N278" i="5" s="1"/>
  <c r="K280" i="5"/>
  <c r="L280" i="5" s="1"/>
  <c r="N280" i="5" s="1"/>
  <c r="K282" i="5"/>
  <c r="L282" i="5" s="1"/>
  <c r="N282" i="5" s="1"/>
  <c r="K284" i="5"/>
  <c r="L284" i="5" s="1"/>
  <c r="N284" i="5" s="1"/>
  <c r="K286" i="5"/>
  <c r="L286" i="5" s="1"/>
  <c r="N286" i="5" s="1"/>
  <c r="K288" i="5"/>
  <c r="L288" i="5" s="1"/>
  <c r="N288" i="5" s="1"/>
  <c r="K290" i="5"/>
  <c r="L290" i="5" s="1"/>
  <c r="N290" i="5" s="1"/>
  <c r="K292" i="5"/>
  <c r="L292" i="5" s="1"/>
  <c r="N292" i="5" s="1"/>
  <c r="K294" i="5"/>
  <c r="L294" i="5" s="1"/>
  <c r="N294" i="5" s="1"/>
  <c r="K296" i="5"/>
  <c r="L296" i="5" s="1"/>
  <c r="N296" i="5" s="1"/>
  <c r="K298" i="5"/>
  <c r="L298" i="5" s="1"/>
  <c r="N298" i="5" s="1"/>
  <c r="K300" i="5"/>
  <c r="L300" i="5" s="1"/>
  <c r="N300" i="5" s="1"/>
  <c r="K302" i="5"/>
  <c r="L302" i="5" s="1"/>
  <c r="N302" i="5" s="1"/>
  <c r="K304" i="5"/>
  <c r="L304" i="5" s="1"/>
  <c r="N304" i="5" s="1"/>
  <c r="K306" i="5"/>
  <c r="L306" i="5" s="1"/>
  <c r="N306" i="5" s="1"/>
  <c r="K308" i="5"/>
  <c r="L308" i="5" s="1"/>
  <c r="N308" i="5" s="1"/>
  <c r="K310" i="5"/>
  <c r="L310" i="5" s="1"/>
  <c r="N310" i="5" s="1"/>
  <c r="K312" i="5"/>
  <c r="L312" i="5" s="1"/>
  <c r="N312" i="5" s="1"/>
  <c r="K314" i="5"/>
  <c r="L314" i="5" s="1"/>
  <c r="N314" i="5" s="1"/>
  <c r="K316" i="5"/>
  <c r="L316" i="5" s="1"/>
  <c r="N316" i="5" s="1"/>
  <c r="K318" i="5"/>
  <c r="L318" i="5" s="1"/>
  <c r="N318" i="5" s="1"/>
  <c r="K320" i="5"/>
  <c r="L320" i="5" s="1"/>
  <c r="N320" i="5" s="1"/>
  <c r="K322" i="5"/>
  <c r="L322" i="5" s="1"/>
  <c r="N322" i="5" s="1"/>
  <c r="K324" i="5"/>
  <c r="L324" i="5" s="1"/>
  <c r="N324" i="5" s="1"/>
  <c r="K326" i="5"/>
  <c r="L326" i="5" s="1"/>
  <c r="N326" i="5" s="1"/>
  <c r="K328" i="5"/>
  <c r="L328" i="5" s="1"/>
  <c r="N328" i="5" s="1"/>
  <c r="K330" i="5"/>
  <c r="L330" i="5" s="1"/>
  <c r="N330" i="5" s="1"/>
  <c r="K332" i="5"/>
  <c r="L332" i="5" s="1"/>
  <c r="N332" i="5" s="1"/>
  <c r="K334" i="5"/>
  <c r="L334" i="5" s="1"/>
  <c r="N334" i="5" s="1"/>
  <c r="K336" i="5"/>
  <c r="L336" i="5" s="1"/>
  <c r="N336" i="5" s="1"/>
  <c r="K338" i="5"/>
  <c r="L338" i="5" s="1"/>
  <c r="N338" i="5" s="1"/>
  <c r="K340" i="5"/>
  <c r="L340" i="5" s="1"/>
  <c r="N340" i="5" s="1"/>
  <c r="K342" i="5"/>
  <c r="L342" i="5" s="1"/>
  <c r="N342" i="5" s="1"/>
  <c r="K344" i="5"/>
  <c r="L344" i="5" s="1"/>
  <c r="N344" i="5" s="1"/>
  <c r="K346" i="5"/>
  <c r="L346" i="5" s="1"/>
  <c r="N346" i="5" s="1"/>
  <c r="K348" i="5"/>
  <c r="L348" i="5" s="1"/>
  <c r="N348" i="5" s="1"/>
  <c r="K350" i="5"/>
  <c r="L350" i="5" s="1"/>
  <c r="N350" i="5" s="1"/>
  <c r="K352" i="5"/>
  <c r="L352" i="5" s="1"/>
  <c r="N352" i="5" s="1"/>
  <c r="K354" i="5"/>
  <c r="L354" i="5" s="1"/>
  <c r="N354" i="5" s="1"/>
  <c r="K356" i="5"/>
  <c r="L356" i="5" s="1"/>
  <c r="N356" i="5" s="1"/>
  <c r="K358" i="5"/>
  <c r="L358" i="5" s="1"/>
  <c r="N358" i="5" s="1"/>
  <c r="K360" i="5"/>
  <c r="L360" i="5" s="1"/>
  <c r="N360" i="5" s="1"/>
  <c r="K362" i="5"/>
  <c r="L362" i="5" s="1"/>
  <c r="N362" i="5" s="1"/>
  <c r="K1100" i="5"/>
  <c r="L1100" i="5" s="1"/>
  <c r="N1100" i="5" s="1"/>
  <c r="K1102" i="5"/>
  <c r="L1102" i="5" s="1"/>
  <c r="N1102" i="5" s="1"/>
  <c r="K1104" i="5"/>
  <c r="L1104" i="5" s="1"/>
  <c r="N1104" i="5" s="1"/>
  <c r="K1106" i="5"/>
  <c r="L1106" i="5" s="1"/>
  <c r="N1106" i="5" s="1"/>
  <c r="K1108" i="5"/>
  <c r="L1108" i="5" s="1"/>
  <c r="N1108" i="5" s="1"/>
  <c r="K1110" i="5"/>
  <c r="L1110" i="5" s="1"/>
  <c r="N1110" i="5" s="1"/>
  <c r="K1112" i="5"/>
  <c r="L1112" i="5" s="1"/>
  <c r="N1112" i="5" s="1"/>
  <c r="K1114" i="5"/>
  <c r="L1114" i="5" s="1"/>
  <c r="N1114" i="5" s="1"/>
  <c r="K1116" i="5"/>
  <c r="L1116" i="5" s="1"/>
  <c r="N1116" i="5" s="1"/>
  <c r="K1118" i="5"/>
  <c r="L1118" i="5" s="1"/>
  <c r="N1118" i="5" s="1"/>
  <c r="K1120" i="5"/>
  <c r="L1120" i="5" s="1"/>
  <c r="N1120" i="5" s="1"/>
  <c r="K1122" i="5"/>
  <c r="L1122" i="5" s="1"/>
  <c r="N1122" i="5" s="1"/>
  <c r="K1124" i="5"/>
  <c r="L1124" i="5" s="1"/>
  <c r="N1124" i="5" s="1"/>
  <c r="K1126" i="5"/>
  <c r="L1126" i="5" s="1"/>
  <c r="N1126" i="5" s="1"/>
  <c r="K1128" i="5"/>
  <c r="L1128" i="5" s="1"/>
  <c r="N1128" i="5" s="1"/>
  <c r="K1130" i="5"/>
  <c r="L1130" i="5" s="1"/>
  <c r="N1130" i="5" s="1"/>
  <c r="K1132" i="5"/>
  <c r="L1132" i="5" s="1"/>
  <c r="N1132" i="5" s="1"/>
  <c r="K1134" i="5"/>
  <c r="L1134" i="5" s="1"/>
  <c r="N1134" i="5" s="1"/>
  <c r="K1136" i="5"/>
  <c r="L1136" i="5" s="1"/>
  <c r="N1136" i="5" s="1"/>
  <c r="K1138" i="5"/>
  <c r="L1138" i="5" s="1"/>
  <c r="N1138" i="5" s="1"/>
  <c r="K1140" i="5"/>
  <c r="L1140" i="5" s="1"/>
  <c r="N1140" i="5" s="1"/>
  <c r="K1142" i="5"/>
  <c r="L1142" i="5" s="1"/>
  <c r="N1142" i="5" s="1"/>
  <c r="K1144" i="5"/>
  <c r="L1144" i="5" s="1"/>
  <c r="N1144" i="5" s="1"/>
  <c r="K1146" i="5"/>
  <c r="L1146" i="5" s="1"/>
  <c r="N1146" i="5" s="1"/>
  <c r="K1148" i="5"/>
  <c r="L1148" i="5" s="1"/>
  <c r="N1148" i="5" s="1"/>
  <c r="K1150" i="5"/>
  <c r="L1150" i="5" s="1"/>
  <c r="N1150" i="5" s="1"/>
  <c r="K1152" i="5"/>
  <c r="L1152" i="5" s="1"/>
  <c r="N1152" i="5" s="1"/>
  <c r="K1154" i="5"/>
  <c r="L1154" i="5" s="1"/>
  <c r="N1154" i="5" s="1"/>
  <c r="K1156" i="5"/>
  <c r="L1156" i="5" s="1"/>
  <c r="N1156" i="5" s="1"/>
  <c r="K1158" i="5"/>
  <c r="L1158" i="5" s="1"/>
  <c r="N1158" i="5" s="1"/>
  <c r="K1160" i="5"/>
  <c r="L1160" i="5" s="1"/>
  <c r="N1160" i="5" s="1"/>
  <c r="K1162" i="5"/>
  <c r="L1162" i="5" s="1"/>
  <c r="N1162" i="5" s="1"/>
  <c r="K1164" i="5"/>
  <c r="L1164" i="5" s="1"/>
  <c r="N1164" i="5" s="1"/>
  <c r="K1166" i="5"/>
  <c r="L1166" i="5" s="1"/>
  <c r="N1166" i="5" s="1"/>
  <c r="K1168" i="5"/>
  <c r="L1168" i="5" s="1"/>
  <c r="N1168" i="5" s="1"/>
  <c r="K1170" i="5"/>
  <c r="L1170" i="5" s="1"/>
  <c r="N1170" i="5" s="1"/>
  <c r="K1172" i="5"/>
  <c r="L1172" i="5" s="1"/>
  <c r="N1172" i="5" s="1"/>
  <c r="K1174" i="5"/>
  <c r="L1174" i="5" s="1"/>
  <c r="N1174" i="5" s="1"/>
  <c r="K1176" i="5"/>
  <c r="L1176" i="5" s="1"/>
  <c r="N1176" i="5" s="1"/>
  <c r="K1178" i="5"/>
  <c r="L1178" i="5" s="1"/>
  <c r="N1178" i="5" s="1"/>
  <c r="K1180" i="5"/>
  <c r="L1180" i="5" s="1"/>
  <c r="N1180" i="5" s="1"/>
  <c r="K1182" i="5"/>
  <c r="L1182" i="5" s="1"/>
  <c r="N1182" i="5" s="1"/>
  <c r="K1184" i="5"/>
  <c r="L1184" i="5" s="1"/>
  <c r="N1184" i="5" s="1"/>
  <c r="K1186" i="5"/>
  <c r="L1186" i="5" s="1"/>
  <c r="N1186" i="5" s="1"/>
  <c r="K1188" i="5"/>
  <c r="L1188" i="5" s="1"/>
  <c r="N1188" i="5" s="1"/>
  <c r="K1190" i="5"/>
  <c r="L1190" i="5" s="1"/>
  <c r="N1190" i="5" s="1"/>
  <c r="K1192" i="5"/>
  <c r="L1192" i="5" s="1"/>
  <c r="N1192" i="5" s="1"/>
  <c r="K1194" i="5"/>
  <c r="L1194" i="5" s="1"/>
  <c r="N1194" i="5" s="1"/>
  <c r="K1196" i="5"/>
  <c r="L1196" i="5" s="1"/>
  <c r="N1196" i="5" s="1"/>
  <c r="K1198" i="5"/>
  <c r="L1198" i="5" s="1"/>
  <c r="N1198" i="5" s="1"/>
  <c r="K1200" i="5"/>
  <c r="L1200" i="5" s="1"/>
  <c r="N1200" i="5" s="1"/>
  <c r="K1202" i="5"/>
  <c r="L1202" i="5" s="1"/>
  <c r="N1202" i="5" s="1"/>
  <c r="K1204" i="5"/>
  <c r="L1204" i="5" s="1"/>
  <c r="N1204" i="5" s="1"/>
  <c r="K1206" i="5"/>
  <c r="L1206" i="5" s="1"/>
  <c r="N1206" i="5" s="1"/>
  <c r="K1208" i="5"/>
  <c r="L1208" i="5" s="1"/>
  <c r="N1208" i="5" s="1"/>
  <c r="K1210" i="5"/>
  <c r="L1210" i="5" s="1"/>
  <c r="N1210" i="5" s="1"/>
  <c r="K1212" i="5"/>
  <c r="L1212" i="5" s="1"/>
  <c r="N1212" i="5" s="1"/>
  <c r="K1214" i="5"/>
  <c r="L1214" i="5" s="1"/>
  <c r="N1214" i="5" s="1"/>
  <c r="K1216" i="5"/>
  <c r="L1216" i="5" s="1"/>
  <c r="N1216" i="5" s="1"/>
  <c r="K1218" i="5"/>
  <c r="L1218" i="5" s="1"/>
  <c r="N1218" i="5" s="1"/>
  <c r="K1220" i="5"/>
  <c r="L1220" i="5" s="1"/>
  <c r="N1220" i="5" s="1"/>
  <c r="K1222" i="5"/>
  <c r="L1222" i="5" s="1"/>
  <c r="N1222" i="5" s="1"/>
  <c r="K1224" i="5"/>
  <c r="L1224" i="5" s="1"/>
  <c r="N1224" i="5" s="1"/>
  <c r="K1226" i="5"/>
  <c r="L1226" i="5" s="1"/>
  <c r="N1226" i="5" s="1"/>
  <c r="K1228" i="5"/>
  <c r="L1228" i="5" s="1"/>
  <c r="N1228" i="5" s="1"/>
  <c r="K1230" i="5"/>
  <c r="L1230" i="5" s="1"/>
  <c r="N1230" i="5" s="1"/>
  <c r="K1232" i="5"/>
  <c r="L1232" i="5" s="1"/>
  <c r="N1232" i="5" s="1"/>
  <c r="K1234" i="5"/>
  <c r="L1234" i="5" s="1"/>
  <c r="N1234" i="5" s="1"/>
  <c r="K1236" i="5"/>
  <c r="L1236" i="5" s="1"/>
  <c r="N1236" i="5" s="1"/>
  <c r="K1238" i="5"/>
  <c r="L1238" i="5" s="1"/>
  <c r="N1238" i="5" s="1"/>
  <c r="K1240" i="5"/>
  <c r="L1240" i="5" s="1"/>
  <c r="N1240" i="5" s="1"/>
  <c r="K1242" i="5"/>
  <c r="L1242" i="5" s="1"/>
  <c r="N1242" i="5" s="1"/>
  <c r="K1244" i="5"/>
  <c r="L1244" i="5" s="1"/>
  <c r="N1244" i="5" s="1"/>
  <c r="K1246" i="5"/>
  <c r="L1246" i="5" s="1"/>
  <c r="N1246" i="5" s="1"/>
  <c r="K1248" i="5"/>
  <c r="L1248" i="5" s="1"/>
  <c r="N1248" i="5" s="1"/>
  <c r="K1250" i="5"/>
  <c r="L1250" i="5" s="1"/>
  <c r="N1250" i="5" s="1"/>
  <c r="K1252" i="5"/>
  <c r="L1252" i="5" s="1"/>
  <c r="N1252" i="5" s="1"/>
  <c r="K1254" i="5"/>
  <c r="L1254" i="5" s="1"/>
  <c r="N1254" i="5" s="1"/>
  <c r="K1256" i="5"/>
  <c r="L1256" i="5" s="1"/>
  <c r="N1256" i="5" s="1"/>
  <c r="K1258" i="5"/>
  <c r="L1258" i="5" s="1"/>
  <c r="N1258" i="5" s="1"/>
  <c r="K1260" i="5"/>
  <c r="L1260" i="5" s="1"/>
  <c r="N1260" i="5" s="1"/>
  <c r="K1262" i="5"/>
  <c r="L1262" i="5" s="1"/>
  <c r="N1262" i="5" s="1"/>
  <c r="K1264" i="5"/>
  <c r="L1264" i="5" s="1"/>
  <c r="N1264" i="5" s="1"/>
  <c r="K1266" i="5"/>
  <c r="L1266" i="5" s="1"/>
  <c r="N1266" i="5" s="1"/>
  <c r="K1268" i="5"/>
  <c r="L1268" i="5" s="1"/>
  <c r="N1268" i="5" s="1"/>
  <c r="K1270" i="5"/>
  <c r="L1270" i="5" s="1"/>
  <c r="N1270" i="5" s="1"/>
  <c r="K1272" i="5"/>
  <c r="L1272" i="5" s="1"/>
  <c r="N1272" i="5" s="1"/>
  <c r="K1274" i="5"/>
  <c r="L1274" i="5" s="1"/>
  <c r="N1274" i="5" s="1"/>
  <c r="K1276" i="5"/>
  <c r="L1276" i="5" s="1"/>
  <c r="N1276" i="5" s="1"/>
  <c r="K1278" i="5"/>
  <c r="L1278" i="5" s="1"/>
  <c r="N1278" i="5" s="1"/>
  <c r="K1280" i="5"/>
  <c r="L1280" i="5" s="1"/>
  <c r="N1280" i="5" s="1"/>
  <c r="K1282" i="5"/>
  <c r="L1282" i="5" s="1"/>
  <c r="N1282" i="5" s="1"/>
  <c r="K1284" i="5"/>
  <c r="L1284" i="5" s="1"/>
  <c r="N1284" i="5" s="1"/>
  <c r="K1286" i="5"/>
  <c r="L1286" i="5" s="1"/>
  <c r="N1286" i="5" s="1"/>
  <c r="K1288" i="5"/>
  <c r="L1288" i="5" s="1"/>
  <c r="N1288" i="5" s="1"/>
  <c r="K1290" i="5"/>
  <c r="L1290" i="5" s="1"/>
  <c r="N1290" i="5" s="1"/>
  <c r="K1292" i="5"/>
  <c r="L1292" i="5" s="1"/>
  <c r="N1292" i="5" s="1"/>
  <c r="K1294" i="5"/>
  <c r="L1294" i="5" s="1"/>
  <c r="N1294" i="5" s="1"/>
  <c r="K1296" i="5"/>
  <c r="L1296" i="5" s="1"/>
  <c r="N1296" i="5" s="1"/>
  <c r="K1298" i="5"/>
  <c r="L1298" i="5" s="1"/>
  <c r="N1298" i="5" s="1"/>
  <c r="K1300" i="5"/>
  <c r="L1300" i="5" s="1"/>
  <c r="N1300" i="5" s="1"/>
  <c r="K1302" i="5"/>
  <c r="L1302" i="5" s="1"/>
  <c r="N1302" i="5" s="1"/>
  <c r="K1304" i="5"/>
  <c r="L1304" i="5" s="1"/>
  <c r="N1304" i="5" s="1"/>
  <c r="K1306" i="5"/>
  <c r="L1306" i="5" s="1"/>
  <c r="N1306" i="5" s="1"/>
  <c r="K1308" i="5"/>
  <c r="L1308" i="5" s="1"/>
  <c r="N1308" i="5" s="1"/>
  <c r="K1310" i="5"/>
  <c r="L1310" i="5" s="1"/>
  <c r="N1310" i="5" s="1"/>
  <c r="K1312" i="5"/>
  <c r="L1312" i="5" s="1"/>
  <c r="N1312" i="5" s="1"/>
  <c r="K1314" i="5"/>
  <c r="L1314" i="5" s="1"/>
  <c r="N1314" i="5" s="1"/>
  <c r="K1316" i="5"/>
  <c r="L1316" i="5" s="1"/>
  <c r="N1316" i="5" s="1"/>
  <c r="K1318" i="5"/>
  <c r="L1318" i="5" s="1"/>
  <c r="N1318" i="5" s="1"/>
  <c r="K1320" i="5"/>
  <c r="L1320" i="5" s="1"/>
  <c r="N1320" i="5" s="1"/>
  <c r="K1322" i="5"/>
  <c r="L1322" i="5" s="1"/>
  <c r="N1322" i="5" s="1"/>
  <c r="K1324" i="5"/>
  <c r="L1324" i="5" s="1"/>
  <c r="N1324" i="5" s="1"/>
  <c r="K1326" i="5"/>
  <c r="L1326" i="5" s="1"/>
  <c r="N1326" i="5" s="1"/>
  <c r="K1328" i="5"/>
  <c r="L1328" i="5" s="1"/>
  <c r="N1328" i="5" s="1"/>
  <c r="K1330" i="5"/>
  <c r="L1330" i="5" s="1"/>
  <c r="N1330" i="5" s="1"/>
  <c r="K1332" i="5"/>
  <c r="L1332" i="5" s="1"/>
  <c r="N1332" i="5" s="1"/>
  <c r="K1334" i="5"/>
  <c r="L1334" i="5" s="1"/>
  <c r="N1334" i="5" s="1"/>
  <c r="K1336" i="5"/>
  <c r="L1336" i="5" s="1"/>
  <c r="N1336" i="5" s="1"/>
  <c r="K1338" i="5"/>
  <c r="L1338" i="5" s="1"/>
  <c r="N1338" i="5" s="1"/>
  <c r="K1340" i="5"/>
  <c r="L1340" i="5" s="1"/>
  <c r="N1340" i="5" s="1"/>
  <c r="K1342" i="5"/>
  <c r="L1342" i="5" s="1"/>
  <c r="N1342" i="5" s="1"/>
  <c r="K1388" i="5"/>
  <c r="L1388" i="5" s="1"/>
  <c r="N1388" i="5" s="1"/>
  <c r="K95" i="5"/>
  <c r="L95" i="5" s="1"/>
  <c r="N95" i="5" s="1"/>
  <c r="K5" i="5"/>
  <c r="L5" i="5" s="1"/>
  <c r="N5" i="5" s="1"/>
  <c r="K7" i="5"/>
  <c r="L7" i="5" s="1"/>
  <c r="N7" i="5" s="1"/>
  <c r="K9" i="5"/>
  <c r="L9" i="5" s="1"/>
  <c r="N9" i="5" s="1"/>
  <c r="K11" i="5"/>
  <c r="L11" i="5" s="1"/>
  <c r="N11" i="5" s="1"/>
  <c r="K13" i="5"/>
  <c r="L13" i="5" s="1"/>
  <c r="N13" i="5" s="1"/>
  <c r="K15" i="5"/>
  <c r="L15" i="5" s="1"/>
  <c r="N15" i="5" s="1"/>
  <c r="K17" i="5"/>
  <c r="L17" i="5" s="1"/>
  <c r="N17" i="5" s="1"/>
  <c r="K19" i="5"/>
  <c r="L19" i="5" s="1"/>
  <c r="N19" i="5" s="1"/>
  <c r="K1043" i="5"/>
  <c r="L1043" i="5" s="1"/>
  <c r="N1043" i="5" s="1"/>
  <c r="K21" i="5"/>
  <c r="L21" i="5" s="1"/>
  <c r="N21" i="5" s="1"/>
  <c r="K23" i="5"/>
  <c r="L23" i="5" s="1"/>
  <c r="N23" i="5" s="1"/>
  <c r="K25" i="5"/>
  <c r="L25" i="5" s="1"/>
  <c r="N25" i="5" s="1"/>
  <c r="K27" i="5"/>
  <c r="L27" i="5" s="1"/>
  <c r="N27" i="5" s="1"/>
  <c r="K29" i="5"/>
  <c r="L29" i="5" s="1"/>
  <c r="N29" i="5" s="1"/>
  <c r="K31" i="5"/>
  <c r="L31" i="5" s="1"/>
  <c r="N31" i="5" s="1"/>
  <c r="K33" i="5"/>
  <c r="L33" i="5" s="1"/>
  <c r="N33" i="5" s="1"/>
  <c r="K35" i="5"/>
  <c r="L35" i="5" s="1"/>
  <c r="N35" i="5" s="1"/>
  <c r="K37" i="5"/>
  <c r="L37" i="5" s="1"/>
  <c r="N37" i="5" s="1"/>
  <c r="K39" i="5"/>
  <c r="L39" i="5" s="1"/>
  <c r="N39" i="5" s="1"/>
  <c r="K41" i="5"/>
  <c r="L41" i="5" s="1"/>
  <c r="N41" i="5" s="1"/>
  <c r="K43" i="5"/>
  <c r="L43" i="5" s="1"/>
  <c r="N43" i="5" s="1"/>
  <c r="K45" i="5"/>
  <c r="L45" i="5" s="1"/>
  <c r="N45" i="5" s="1"/>
  <c r="K47" i="5"/>
  <c r="L47" i="5" s="1"/>
  <c r="N47" i="5" s="1"/>
  <c r="K49" i="5"/>
  <c r="L49" i="5" s="1"/>
  <c r="N49" i="5" s="1"/>
  <c r="K51" i="5"/>
  <c r="L51" i="5" s="1"/>
  <c r="N51" i="5" s="1"/>
  <c r="K53" i="5"/>
  <c r="L53" i="5" s="1"/>
  <c r="N53" i="5" s="1"/>
  <c r="K55" i="5"/>
  <c r="L55" i="5" s="1"/>
  <c r="N55" i="5" s="1"/>
  <c r="K57" i="5"/>
  <c r="L57" i="5" s="1"/>
  <c r="N57" i="5" s="1"/>
  <c r="K59" i="5"/>
  <c r="L59" i="5" s="1"/>
  <c r="N59" i="5" s="1"/>
  <c r="K61" i="5"/>
  <c r="L61" i="5" s="1"/>
  <c r="N61" i="5" s="1"/>
  <c r="K63" i="5"/>
  <c r="L63" i="5" s="1"/>
  <c r="N63" i="5" s="1"/>
  <c r="K65" i="5"/>
  <c r="L65" i="5" s="1"/>
  <c r="N65" i="5" s="1"/>
  <c r="K67" i="5"/>
  <c r="L67" i="5" s="1"/>
  <c r="N67" i="5" s="1"/>
  <c r="K69" i="5"/>
  <c r="L69" i="5" s="1"/>
  <c r="N69" i="5" s="1"/>
  <c r="K71" i="5"/>
  <c r="L71" i="5" s="1"/>
  <c r="N71" i="5" s="1"/>
  <c r="K73" i="5"/>
  <c r="L73" i="5" s="1"/>
  <c r="N73" i="5" s="1"/>
  <c r="K75" i="5"/>
  <c r="L75" i="5" s="1"/>
  <c r="N75" i="5" s="1"/>
  <c r="K77" i="5"/>
  <c r="L77" i="5" s="1"/>
  <c r="N77" i="5" s="1"/>
  <c r="K79" i="5"/>
  <c r="L79" i="5" s="1"/>
  <c r="N79" i="5" s="1"/>
  <c r="K81" i="5"/>
  <c r="L81" i="5" s="1"/>
  <c r="N81" i="5" s="1"/>
  <c r="K83" i="5"/>
  <c r="L83" i="5" s="1"/>
  <c r="N83" i="5" s="1"/>
  <c r="K85" i="5"/>
  <c r="L85" i="5" s="1"/>
  <c r="N85" i="5" s="1"/>
  <c r="K87" i="5"/>
  <c r="L87" i="5" s="1"/>
  <c r="N87" i="5" s="1"/>
  <c r="K89" i="5"/>
  <c r="L89" i="5" s="1"/>
  <c r="N89" i="5" s="1"/>
  <c r="K91" i="5"/>
  <c r="L91" i="5" s="1"/>
  <c r="N91" i="5" s="1"/>
  <c r="K93" i="5"/>
  <c r="L93" i="5" s="1"/>
  <c r="N93" i="5" s="1"/>
  <c r="K97" i="5"/>
  <c r="L97" i="5" s="1"/>
  <c r="N97" i="5" s="1"/>
  <c r="K99" i="5"/>
  <c r="L99" i="5" s="1"/>
  <c r="N99" i="5" s="1"/>
  <c r="K101" i="5"/>
  <c r="L101" i="5" s="1"/>
  <c r="N101" i="5" s="1"/>
  <c r="K103" i="5"/>
  <c r="L103" i="5" s="1"/>
  <c r="N103" i="5" s="1"/>
  <c r="K105" i="5"/>
  <c r="L105" i="5" s="1"/>
  <c r="N105" i="5" s="1"/>
  <c r="K107" i="5"/>
  <c r="L107" i="5" s="1"/>
  <c r="N107" i="5" s="1"/>
  <c r="K109" i="5"/>
  <c r="L109" i="5" s="1"/>
  <c r="N109" i="5" s="1"/>
  <c r="K111" i="5"/>
  <c r="L111" i="5" s="1"/>
  <c r="N111" i="5" s="1"/>
  <c r="K113" i="5"/>
  <c r="L113" i="5" s="1"/>
  <c r="N113" i="5" s="1"/>
  <c r="K115" i="5"/>
  <c r="L115" i="5" s="1"/>
  <c r="N115" i="5" s="1"/>
  <c r="K117" i="5"/>
  <c r="L117" i="5" s="1"/>
  <c r="N117" i="5" s="1"/>
  <c r="K119" i="5"/>
  <c r="L119" i="5" s="1"/>
  <c r="N119" i="5" s="1"/>
  <c r="K121" i="5"/>
  <c r="L121" i="5" s="1"/>
  <c r="N121" i="5" s="1"/>
  <c r="K123" i="5"/>
  <c r="L123" i="5" s="1"/>
  <c r="N123" i="5" s="1"/>
  <c r="K125" i="5"/>
  <c r="L125" i="5" s="1"/>
  <c r="N125" i="5" s="1"/>
  <c r="K127" i="5"/>
  <c r="L127" i="5" s="1"/>
  <c r="N127" i="5" s="1"/>
  <c r="K129" i="5"/>
  <c r="L129" i="5" s="1"/>
  <c r="N129" i="5" s="1"/>
  <c r="K131" i="5"/>
  <c r="L131" i="5" s="1"/>
  <c r="N131" i="5" s="1"/>
  <c r="K133" i="5"/>
  <c r="L133" i="5" s="1"/>
  <c r="N133" i="5" s="1"/>
  <c r="K135" i="5"/>
  <c r="L135" i="5" s="1"/>
  <c r="N135" i="5" s="1"/>
  <c r="K137" i="5"/>
  <c r="L137" i="5" s="1"/>
  <c r="N137" i="5" s="1"/>
  <c r="K139" i="5"/>
  <c r="L139" i="5" s="1"/>
  <c r="N139" i="5" s="1"/>
  <c r="K141" i="5"/>
  <c r="L141" i="5" s="1"/>
  <c r="N141" i="5" s="1"/>
  <c r="K143" i="5"/>
  <c r="L143" i="5" s="1"/>
  <c r="N143" i="5" s="1"/>
  <c r="K145" i="5"/>
  <c r="L145" i="5" s="1"/>
  <c r="N145" i="5" s="1"/>
  <c r="K147" i="5"/>
  <c r="L147" i="5" s="1"/>
  <c r="N147" i="5" s="1"/>
  <c r="K149" i="5"/>
  <c r="L149" i="5" s="1"/>
  <c r="N149" i="5" s="1"/>
  <c r="K151" i="5"/>
  <c r="L151" i="5" s="1"/>
  <c r="N151" i="5" s="1"/>
  <c r="K153" i="5"/>
  <c r="L153" i="5" s="1"/>
  <c r="N153" i="5" s="1"/>
  <c r="K155" i="5"/>
  <c r="L155" i="5" s="1"/>
  <c r="N155" i="5" s="1"/>
  <c r="K157" i="5"/>
  <c r="L157" i="5" s="1"/>
  <c r="N157" i="5" s="1"/>
  <c r="K159" i="5"/>
  <c r="L159" i="5" s="1"/>
  <c r="N159" i="5" s="1"/>
  <c r="K161" i="5"/>
  <c r="L161" i="5" s="1"/>
  <c r="N161" i="5" s="1"/>
  <c r="K163" i="5"/>
  <c r="L163" i="5" s="1"/>
  <c r="N163" i="5" s="1"/>
  <c r="K165" i="5"/>
  <c r="L165" i="5" s="1"/>
  <c r="N165" i="5" s="1"/>
  <c r="K167" i="5"/>
  <c r="L167" i="5" s="1"/>
  <c r="N167" i="5" s="1"/>
  <c r="K169" i="5"/>
  <c r="L169" i="5" s="1"/>
  <c r="N169" i="5" s="1"/>
  <c r="K171" i="5"/>
  <c r="L171" i="5" s="1"/>
  <c r="N171" i="5" s="1"/>
  <c r="K173" i="5"/>
  <c r="L173" i="5" s="1"/>
  <c r="N173" i="5" s="1"/>
  <c r="K175" i="5"/>
  <c r="L175" i="5" s="1"/>
  <c r="N175" i="5" s="1"/>
  <c r="K177" i="5"/>
  <c r="L177" i="5" s="1"/>
  <c r="N177" i="5" s="1"/>
  <c r="K179" i="5"/>
  <c r="L179" i="5" s="1"/>
  <c r="N179" i="5" s="1"/>
  <c r="K181" i="5"/>
  <c r="L181" i="5" s="1"/>
  <c r="N181" i="5" s="1"/>
  <c r="K183" i="5"/>
  <c r="L183" i="5" s="1"/>
  <c r="N183" i="5" s="1"/>
  <c r="K185" i="5"/>
  <c r="L185" i="5" s="1"/>
  <c r="N185" i="5" s="1"/>
  <c r="K187" i="5"/>
  <c r="L187" i="5" s="1"/>
  <c r="N187" i="5" s="1"/>
  <c r="K189" i="5"/>
  <c r="L189" i="5" s="1"/>
  <c r="N189" i="5" s="1"/>
  <c r="K191" i="5"/>
  <c r="L191" i="5" s="1"/>
  <c r="N191" i="5" s="1"/>
  <c r="K193" i="5"/>
  <c r="L193" i="5" s="1"/>
  <c r="N193" i="5" s="1"/>
  <c r="K195" i="5"/>
  <c r="L195" i="5" s="1"/>
  <c r="N195" i="5" s="1"/>
  <c r="K197" i="5"/>
  <c r="L197" i="5" s="1"/>
  <c r="N197" i="5" s="1"/>
  <c r="K199" i="5"/>
  <c r="L199" i="5" s="1"/>
  <c r="N199" i="5" s="1"/>
  <c r="K201" i="5"/>
  <c r="L201" i="5" s="1"/>
  <c r="N201" i="5" s="1"/>
  <c r="K203" i="5"/>
  <c r="L203" i="5" s="1"/>
  <c r="N203" i="5" s="1"/>
  <c r="K205" i="5"/>
  <c r="L205" i="5" s="1"/>
  <c r="N205" i="5" s="1"/>
  <c r="K207" i="5"/>
  <c r="L207" i="5" s="1"/>
  <c r="N207" i="5" s="1"/>
  <c r="K209" i="5"/>
  <c r="L209" i="5" s="1"/>
  <c r="N209" i="5" s="1"/>
  <c r="K211" i="5"/>
  <c r="L211" i="5" s="1"/>
  <c r="N211" i="5" s="1"/>
  <c r="K213" i="5"/>
  <c r="L213" i="5" s="1"/>
  <c r="N213" i="5" s="1"/>
  <c r="K215" i="5"/>
  <c r="L215" i="5" s="1"/>
  <c r="N215" i="5" s="1"/>
  <c r="K217" i="5"/>
  <c r="L217" i="5" s="1"/>
  <c r="N217" i="5" s="1"/>
  <c r="K219" i="5"/>
  <c r="L219" i="5" s="1"/>
  <c r="N219" i="5" s="1"/>
  <c r="K221" i="5"/>
  <c r="L221" i="5" s="1"/>
  <c r="N221" i="5" s="1"/>
  <c r="K223" i="5"/>
  <c r="L223" i="5" s="1"/>
  <c r="N223" i="5" s="1"/>
  <c r="K225" i="5"/>
  <c r="L225" i="5" s="1"/>
  <c r="N225" i="5" s="1"/>
  <c r="K227" i="5"/>
  <c r="L227" i="5" s="1"/>
  <c r="N227" i="5" s="1"/>
  <c r="K229" i="5"/>
  <c r="L229" i="5" s="1"/>
  <c r="N229" i="5" s="1"/>
  <c r="K231" i="5"/>
  <c r="L231" i="5" s="1"/>
  <c r="N231" i="5" s="1"/>
  <c r="K233" i="5"/>
  <c r="L233" i="5" s="1"/>
  <c r="N233" i="5" s="1"/>
  <c r="K235" i="5"/>
  <c r="L235" i="5" s="1"/>
  <c r="N235" i="5" s="1"/>
  <c r="K237" i="5"/>
  <c r="L237" i="5" s="1"/>
  <c r="N237" i="5" s="1"/>
  <c r="K239" i="5"/>
  <c r="L239" i="5" s="1"/>
  <c r="N239" i="5" s="1"/>
  <c r="K241" i="5"/>
  <c r="L241" i="5" s="1"/>
  <c r="N241" i="5" s="1"/>
  <c r="K243" i="5"/>
  <c r="L243" i="5" s="1"/>
  <c r="N243" i="5" s="1"/>
  <c r="K245" i="5"/>
  <c r="L245" i="5" s="1"/>
  <c r="N245" i="5" s="1"/>
  <c r="K247" i="5"/>
  <c r="L247" i="5" s="1"/>
  <c r="N247" i="5" s="1"/>
  <c r="K249" i="5"/>
  <c r="L249" i="5" s="1"/>
  <c r="N249" i="5" s="1"/>
  <c r="K251" i="5"/>
  <c r="L251" i="5" s="1"/>
  <c r="N251" i="5" s="1"/>
  <c r="K253" i="5"/>
  <c r="L253" i="5" s="1"/>
  <c r="N253" i="5" s="1"/>
  <c r="K255" i="5"/>
  <c r="L255" i="5" s="1"/>
  <c r="N255" i="5" s="1"/>
  <c r="K257" i="5"/>
  <c r="L257" i="5" s="1"/>
  <c r="N257" i="5" s="1"/>
  <c r="K259" i="5"/>
  <c r="L259" i="5" s="1"/>
  <c r="N259" i="5" s="1"/>
  <c r="K261" i="5"/>
  <c r="L261" i="5" s="1"/>
  <c r="N261" i="5" s="1"/>
  <c r="K263" i="5"/>
  <c r="L263" i="5" s="1"/>
  <c r="N263" i="5" s="1"/>
  <c r="K265" i="5"/>
  <c r="L265" i="5" s="1"/>
  <c r="N265" i="5" s="1"/>
  <c r="K267" i="5"/>
  <c r="L267" i="5" s="1"/>
  <c r="N267" i="5" s="1"/>
  <c r="K269" i="5"/>
  <c r="L269" i="5" s="1"/>
  <c r="N269" i="5" s="1"/>
  <c r="K271" i="5"/>
  <c r="L271" i="5" s="1"/>
  <c r="N271" i="5" s="1"/>
  <c r="K273" i="5"/>
  <c r="L273" i="5" s="1"/>
  <c r="N273" i="5" s="1"/>
  <c r="K275" i="5"/>
  <c r="L275" i="5" s="1"/>
  <c r="N275" i="5" s="1"/>
  <c r="K277" i="5"/>
  <c r="L277" i="5" s="1"/>
  <c r="N277" i="5" s="1"/>
  <c r="K279" i="5"/>
  <c r="L279" i="5" s="1"/>
  <c r="N279" i="5" s="1"/>
  <c r="K281" i="5"/>
  <c r="L281" i="5" s="1"/>
  <c r="N281" i="5" s="1"/>
  <c r="K283" i="5"/>
  <c r="L283" i="5" s="1"/>
  <c r="N283" i="5" s="1"/>
  <c r="K285" i="5"/>
  <c r="L285" i="5" s="1"/>
  <c r="N285" i="5" s="1"/>
  <c r="K287" i="5"/>
  <c r="L287" i="5" s="1"/>
  <c r="N287" i="5" s="1"/>
  <c r="K289" i="5"/>
  <c r="L289" i="5" s="1"/>
  <c r="N289" i="5" s="1"/>
  <c r="K291" i="5"/>
  <c r="L291" i="5" s="1"/>
  <c r="N291" i="5" s="1"/>
  <c r="K293" i="5"/>
  <c r="L293" i="5" s="1"/>
  <c r="N293" i="5" s="1"/>
  <c r="K295" i="5"/>
  <c r="L295" i="5" s="1"/>
  <c r="N295" i="5" s="1"/>
  <c r="K297" i="5"/>
  <c r="L297" i="5" s="1"/>
  <c r="N297" i="5" s="1"/>
  <c r="K299" i="5"/>
  <c r="L299" i="5" s="1"/>
  <c r="N299" i="5" s="1"/>
  <c r="K301" i="5"/>
  <c r="L301" i="5" s="1"/>
  <c r="N301" i="5" s="1"/>
  <c r="K303" i="5"/>
  <c r="L303" i="5" s="1"/>
  <c r="N303" i="5" s="1"/>
  <c r="K305" i="5"/>
  <c r="L305" i="5" s="1"/>
  <c r="N305" i="5" s="1"/>
  <c r="K307" i="5"/>
  <c r="L307" i="5" s="1"/>
  <c r="N307" i="5" s="1"/>
  <c r="K309" i="5"/>
  <c r="L309" i="5" s="1"/>
  <c r="N309" i="5" s="1"/>
  <c r="K311" i="5"/>
  <c r="L311" i="5" s="1"/>
  <c r="N311" i="5" s="1"/>
  <c r="K313" i="5"/>
  <c r="L313" i="5" s="1"/>
  <c r="N313" i="5" s="1"/>
  <c r="K315" i="5"/>
  <c r="L315" i="5" s="1"/>
  <c r="N315" i="5" s="1"/>
  <c r="K317" i="5"/>
  <c r="L317" i="5" s="1"/>
  <c r="N317" i="5" s="1"/>
  <c r="K319" i="5"/>
  <c r="L319" i="5" s="1"/>
  <c r="N319" i="5" s="1"/>
  <c r="K321" i="5"/>
  <c r="L321" i="5" s="1"/>
  <c r="N321" i="5" s="1"/>
  <c r="K323" i="5"/>
  <c r="L323" i="5" s="1"/>
  <c r="N323" i="5" s="1"/>
  <c r="K325" i="5"/>
  <c r="L325" i="5" s="1"/>
  <c r="N325" i="5" s="1"/>
  <c r="K327" i="5"/>
  <c r="L327" i="5" s="1"/>
  <c r="N327" i="5" s="1"/>
  <c r="K329" i="5"/>
  <c r="L329" i="5" s="1"/>
  <c r="N329" i="5" s="1"/>
  <c r="K331" i="5"/>
  <c r="L331" i="5" s="1"/>
  <c r="N331" i="5" s="1"/>
  <c r="K333" i="5"/>
  <c r="L333" i="5" s="1"/>
  <c r="N333" i="5" s="1"/>
  <c r="K335" i="5"/>
  <c r="L335" i="5" s="1"/>
  <c r="N335" i="5" s="1"/>
  <c r="K337" i="5"/>
  <c r="L337" i="5" s="1"/>
  <c r="N337" i="5" s="1"/>
  <c r="K339" i="5"/>
  <c r="L339" i="5" s="1"/>
  <c r="N339" i="5" s="1"/>
  <c r="K341" i="5"/>
  <c r="L341" i="5" s="1"/>
  <c r="N341" i="5" s="1"/>
  <c r="K343" i="5"/>
  <c r="L343" i="5" s="1"/>
  <c r="N343" i="5" s="1"/>
  <c r="K345" i="5"/>
  <c r="L345" i="5" s="1"/>
  <c r="N345" i="5" s="1"/>
  <c r="K347" i="5"/>
  <c r="L347" i="5" s="1"/>
  <c r="N347" i="5" s="1"/>
  <c r="K349" i="5"/>
  <c r="L349" i="5" s="1"/>
  <c r="N349" i="5" s="1"/>
  <c r="K351" i="5"/>
  <c r="L351" i="5" s="1"/>
  <c r="N351" i="5" s="1"/>
  <c r="K353" i="5"/>
  <c r="L353" i="5" s="1"/>
  <c r="N353" i="5" s="1"/>
  <c r="K355" i="5"/>
  <c r="L355" i="5" s="1"/>
  <c r="N355" i="5" s="1"/>
  <c r="K357" i="5"/>
  <c r="L357" i="5" s="1"/>
  <c r="N357" i="5" s="1"/>
  <c r="K359" i="5"/>
  <c r="L359" i="5" s="1"/>
  <c r="N359" i="5" s="1"/>
  <c r="K361" i="5"/>
  <c r="L361" i="5" s="1"/>
  <c r="N361" i="5" s="1"/>
  <c r="K363" i="5"/>
  <c r="L363" i="5" s="1"/>
  <c r="N363" i="5" s="1"/>
  <c r="K365" i="5"/>
  <c r="L365" i="5" s="1"/>
  <c r="N365" i="5" s="1"/>
  <c r="K367" i="5"/>
  <c r="L367" i="5" s="1"/>
  <c r="N367" i="5" s="1"/>
  <c r="K369" i="5"/>
  <c r="L369" i="5" s="1"/>
  <c r="N369" i="5" s="1"/>
  <c r="K371" i="5"/>
  <c r="L371" i="5" s="1"/>
  <c r="N371" i="5" s="1"/>
  <c r="K373" i="5"/>
  <c r="L373" i="5" s="1"/>
  <c r="N373" i="5" s="1"/>
  <c r="K375" i="5"/>
  <c r="L375" i="5" s="1"/>
  <c r="N375" i="5" s="1"/>
  <c r="K377" i="5"/>
  <c r="L377" i="5" s="1"/>
  <c r="N377" i="5" s="1"/>
  <c r="K379" i="5"/>
  <c r="L379" i="5" s="1"/>
  <c r="N379" i="5" s="1"/>
  <c r="K381" i="5"/>
  <c r="L381" i="5" s="1"/>
  <c r="N381" i="5" s="1"/>
  <c r="K383" i="5"/>
  <c r="L383" i="5" s="1"/>
  <c r="N383" i="5" s="1"/>
  <c r="K385" i="5"/>
  <c r="L385" i="5" s="1"/>
  <c r="N385" i="5" s="1"/>
  <c r="K387" i="5"/>
  <c r="L387" i="5" s="1"/>
  <c r="N387" i="5" s="1"/>
  <c r="K389" i="5"/>
  <c r="L389" i="5" s="1"/>
  <c r="N389" i="5" s="1"/>
  <c r="K391" i="5"/>
  <c r="L391" i="5" s="1"/>
  <c r="N391" i="5" s="1"/>
  <c r="K393" i="5"/>
  <c r="L393" i="5" s="1"/>
  <c r="N393" i="5" s="1"/>
  <c r="K395" i="5"/>
  <c r="L395" i="5" s="1"/>
  <c r="N395" i="5" s="1"/>
  <c r="K397" i="5"/>
  <c r="L397" i="5" s="1"/>
  <c r="N397" i="5" s="1"/>
  <c r="K399" i="5"/>
  <c r="L399" i="5" s="1"/>
  <c r="N399" i="5" s="1"/>
  <c r="K401" i="5"/>
  <c r="L401" i="5" s="1"/>
  <c r="N401" i="5" s="1"/>
  <c r="K403" i="5"/>
  <c r="L403" i="5" s="1"/>
  <c r="N403" i="5" s="1"/>
  <c r="K405" i="5"/>
  <c r="L405" i="5" s="1"/>
  <c r="N405" i="5" s="1"/>
  <c r="K407" i="5"/>
  <c r="L407" i="5" s="1"/>
  <c r="N407" i="5" s="1"/>
  <c r="K409" i="5"/>
  <c r="L409" i="5" s="1"/>
  <c r="N409" i="5" s="1"/>
  <c r="K411" i="5"/>
  <c r="L411" i="5" s="1"/>
  <c r="N411" i="5" s="1"/>
  <c r="K413" i="5"/>
  <c r="L413" i="5" s="1"/>
  <c r="N413" i="5" s="1"/>
  <c r="K415" i="5"/>
  <c r="L415" i="5" s="1"/>
  <c r="N415" i="5" s="1"/>
  <c r="K417" i="5"/>
  <c r="L417" i="5" s="1"/>
  <c r="N417" i="5" s="1"/>
  <c r="K419" i="5"/>
  <c r="L419" i="5" s="1"/>
  <c r="N419" i="5" s="1"/>
  <c r="K421" i="5"/>
  <c r="L421" i="5" s="1"/>
  <c r="N421" i="5" s="1"/>
  <c r="K423" i="5"/>
  <c r="L423" i="5" s="1"/>
  <c r="N423" i="5" s="1"/>
  <c r="K425" i="5"/>
  <c r="L425" i="5" s="1"/>
  <c r="N425" i="5" s="1"/>
  <c r="K427" i="5"/>
  <c r="L427" i="5" s="1"/>
  <c r="N427" i="5" s="1"/>
  <c r="K429" i="5"/>
  <c r="L429" i="5" s="1"/>
  <c r="N429" i="5" s="1"/>
  <c r="K431" i="5"/>
  <c r="L431" i="5" s="1"/>
  <c r="N431" i="5" s="1"/>
  <c r="K433" i="5"/>
  <c r="L433" i="5" s="1"/>
  <c r="N433" i="5" s="1"/>
  <c r="K435" i="5"/>
  <c r="L435" i="5" s="1"/>
  <c r="N435" i="5" s="1"/>
  <c r="K437" i="5"/>
  <c r="L437" i="5" s="1"/>
  <c r="N437" i="5" s="1"/>
  <c r="K439" i="5"/>
  <c r="L439" i="5" s="1"/>
  <c r="N439" i="5" s="1"/>
  <c r="K441" i="5"/>
  <c r="L441" i="5" s="1"/>
  <c r="N441" i="5" s="1"/>
  <c r="K443" i="5"/>
  <c r="L443" i="5" s="1"/>
  <c r="N443" i="5" s="1"/>
  <c r="K445" i="5"/>
  <c r="L445" i="5" s="1"/>
  <c r="N445" i="5" s="1"/>
  <c r="K447" i="5"/>
  <c r="L447" i="5" s="1"/>
  <c r="N447" i="5" s="1"/>
  <c r="K449" i="5"/>
  <c r="L449" i="5" s="1"/>
  <c r="N449" i="5" s="1"/>
  <c r="K451" i="5"/>
  <c r="L451" i="5" s="1"/>
  <c r="N451" i="5" s="1"/>
  <c r="K453" i="5"/>
  <c r="L453" i="5" s="1"/>
  <c r="N453" i="5" s="1"/>
  <c r="K455" i="5"/>
  <c r="L455" i="5" s="1"/>
  <c r="N455" i="5" s="1"/>
  <c r="K457" i="5"/>
  <c r="L457" i="5" s="1"/>
  <c r="N457" i="5" s="1"/>
  <c r="K459" i="5"/>
  <c r="L459" i="5" s="1"/>
  <c r="N459" i="5" s="1"/>
  <c r="K461" i="5"/>
  <c r="L461" i="5" s="1"/>
  <c r="N461" i="5" s="1"/>
  <c r="K463" i="5"/>
  <c r="L463" i="5" s="1"/>
  <c r="N463" i="5" s="1"/>
  <c r="K465" i="5"/>
  <c r="L465" i="5" s="1"/>
  <c r="N465" i="5" s="1"/>
  <c r="K467" i="5"/>
  <c r="L467" i="5" s="1"/>
  <c r="N467" i="5" s="1"/>
  <c r="K469" i="5"/>
  <c r="L469" i="5" s="1"/>
  <c r="N469" i="5" s="1"/>
  <c r="K471" i="5"/>
  <c r="L471" i="5" s="1"/>
  <c r="N471" i="5" s="1"/>
  <c r="K473" i="5"/>
  <c r="L473" i="5" s="1"/>
  <c r="N473" i="5" s="1"/>
  <c r="K475" i="5"/>
  <c r="L475" i="5" s="1"/>
  <c r="N475" i="5" s="1"/>
  <c r="K477" i="5"/>
  <c r="L477" i="5" s="1"/>
  <c r="N477" i="5" s="1"/>
  <c r="K479" i="5"/>
  <c r="L479" i="5" s="1"/>
  <c r="N479" i="5" s="1"/>
  <c r="K481" i="5"/>
  <c r="L481" i="5" s="1"/>
  <c r="N481" i="5" s="1"/>
  <c r="K483" i="5"/>
  <c r="L483" i="5" s="1"/>
  <c r="N483" i="5" s="1"/>
  <c r="K485" i="5"/>
  <c r="L485" i="5" s="1"/>
  <c r="N485" i="5" s="1"/>
  <c r="K487" i="5"/>
  <c r="L487" i="5" s="1"/>
  <c r="N487" i="5" s="1"/>
  <c r="K489" i="5"/>
  <c r="L489" i="5" s="1"/>
  <c r="N489" i="5" s="1"/>
  <c r="K491" i="5"/>
  <c r="L491" i="5" s="1"/>
  <c r="N491" i="5" s="1"/>
  <c r="K493" i="5"/>
  <c r="L493" i="5" s="1"/>
  <c r="N493" i="5" s="1"/>
  <c r="K495" i="5"/>
  <c r="L495" i="5" s="1"/>
  <c r="N495" i="5" s="1"/>
  <c r="K497" i="5"/>
  <c r="L497" i="5" s="1"/>
  <c r="N497" i="5" s="1"/>
  <c r="K499" i="5"/>
  <c r="L499" i="5" s="1"/>
  <c r="N499" i="5" s="1"/>
  <c r="K501" i="5"/>
  <c r="L501" i="5" s="1"/>
  <c r="N501" i="5" s="1"/>
  <c r="K503" i="5"/>
  <c r="L503" i="5" s="1"/>
  <c r="N503" i="5" s="1"/>
  <c r="K505" i="5"/>
  <c r="L505" i="5" s="1"/>
  <c r="N505" i="5" s="1"/>
  <c r="K507" i="5"/>
  <c r="L507" i="5" s="1"/>
  <c r="N507" i="5" s="1"/>
  <c r="K509" i="5"/>
  <c r="L509" i="5" s="1"/>
  <c r="N509" i="5" s="1"/>
  <c r="K511" i="5"/>
  <c r="L511" i="5" s="1"/>
  <c r="N511" i="5" s="1"/>
  <c r="K513" i="5"/>
  <c r="L513" i="5" s="1"/>
  <c r="N513" i="5" s="1"/>
  <c r="K515" i="5"/>
  <c r="L515" i="5" s="1"/>
  <c r="N515" i="5" s="1"/>
  <c r="K517" i="5"/>
  <c r="L517" i="5" s="1"/>
  <c r="N517" i="5" s="1"/>
  <c r="K519" i="5"/>
  <c r="L519" i="5" s="1"/>
  <c r="N519" i="5" s="1"/>
  <c r="K521" i="5"/>
  <c r="L521" i="5" s="1"/>
  <c r="N521" i="5" s="1"/>
  <c r="K523" i="5"/>
  <c r="L523" i="5" s="1"/>
  <c r="N523" i="5" s="1"/>
  <c r="K525" i="5"/>
  <c r="L525" i="5" s="1"/>
  <c r="N525" i="5" s="1"/>
  <c r="K527" i="5"/>
  <c r="L527" i="5" s="1"/>
  <c r="N527" i="5" s="1"/>
  <c r="K529" i="5"/>
  <c r="L529" i="5" s="1"/>
  <c r="N529" i="5" s="1"/>
  <c r="K531" i="5"/>
  <c r="L531" i="5" s="1"/>
  <c r="N531" i="5" s="1"/>
  <c r="K533" i="5"/>
  <c r="L533" i="5" s="1"/>
  <c r="N533" i="5" s="1"/>
  <c r="K535" i="5"/>
  <c r="L535" i="5" s="1"/>
  <c r="N535" i="5" s="1"/>
  <c r="K537" i="5"/>
  <c r="L537" i="5" s="1"/>
  <c r="N537" i="5" s="1"/>
  <c r="K539" i="5"/>
  <c r="L539" i="5" s="1"/>
  <c r="N539" i="5" s="1"/>
  <c r="K541" i="5"/>
  <c r="L541" i="5" s="1"/>
  <c r="N541" i="5" s="1"/>
  <c r="K543" i="5"/>
  <c r="L543" i="5" s="1"/>
  <c r="N543" i="5" s="1"/>
  <c r="K545" i="5"/>
  <c r="L545" i="5" s="1"/>
  <c r="N545" i="5" s="1"/>
  <c r="K547" i="5"/>
  <c r="L547" i="5" s="1"/>
  <c r="N547" i="5" s="1"/>
  <c r="K549" i="5"/>
  <c r="L549" i="5" s="1"/>
  <c r="N549" i="5" s="1"/>
  <c r="K551" i="5"/>
  <c r="L551" i="5" s="1"/>
  <c r="N551" i="5" s="1"/>
  <c r="K553" i="5"/>
  <c r="L553" i="5" s="1"/>
  <c r="N553" i="5" s="1"/>
  <c r="K555" i="5"/>
  <c r="L555" i="5" s="1"/>
  <c r="N555" i="5" s="1"/>
  <c r="K557" i="5"/>
  <c r="L557" i="5" s="1"/>
  <c r="N557" i="5" s="1"/>
  <c r="K559" i="5"/>
  <c r="L559" i="5" s="1"/>
  <c r="N559" i="5" s="1"/>
  <c r="K561" i="5"/>
  <c r="L561" i="5" s="1"/>
  <c r="N561" i="5" s="1"/>
  <c r="K563" i="5"/>
  <c r="L563" i="5" s="1"/>
  <c r="N563" i="5" s="1"/>
  <c r="K565" i="5"/>
  <c r="L565" i="5" s="1"/>
  <c r="N565" i="5" s="1"/>
  <c r="K567" i="5"/>
  <c r="L567" i="5" s="1"/>
  <c r="N567" i="5" s="1"/>
  <c r="K569" i="5"/>
  <c r="L569" i="5" s="1"/>
  <c r="N569" i="5" s="1"/>
  <c r="K571" i="5"/>
  <c r="L571" i="5" s="1"/>
  <c r="N571" i="5" s="1"/>
  <c r="K573" i="5"/>
  <c r="L573" i="5" s="1"/>
  <c r="N573" i="5" s="1"/>
  <c r="K575" i="5"/>
  <c r="L575" i="5" s="1"/>
  <c r="N575" i="5" s="1"/>
  <c r="K577" i="5"/>
  <c r="L577" i="5" s="1"/>
  <c r="N577" i="5" s="1"/>
  <c r="K579" i="5"/>
  <c r="L579" i="5" s="1"/>
  <c r="N579" i="5" s="1"/>
  <c r="K581" i="5"/>
  <c r="L581" i="5" s="1"/>
  <c r="N581" i="5" s="1"/>
  <c r="K583" i="5"/>
  <c r="L583" i="5" s="1"/>
  <c r="N583" i="5" s="1"/>
  <c r="K585" i="5"/>
  <c r="L585" i="5" s="1"/>
  <c r="N585" i="5" s="1"/>
  <c r="K587" i="5"/>
  <c r="L587" i="5" s="1"/>
  <c r="N587" i="5" s="1"/>
  <c r="K589" i="5"/>
  <c r="L589" i="5" s="1"/>
  <c r="N589" i="5" s="1"/>
  <c r="K591" i="5"/>
  <c r="L591" i="5" s="1"/>
  <c r="N591" i="5" s="1"/>
  <c r="K593" i="5"/>
  <c r="L593" i="5" s="1"/>
  <c r="N593" i="5" s="1"/>
  <c r="K595" i="5"/>
  <c r="L595" i="5" s="1"/>
  <c r="N595" i="5" s="1"/>
  <c r="K597" i="5"/>
  <c r="L597" i="5" s="1"/>
  <c r="N597" i="5" s="1"/>
  <c r="K599" i="5"/>
  <c r="L599" i="5" s="1"/>
  <c r="N599" i="5" s="1"/>
  <c r="K601" i="5"/>
  <c r="L601" i="5" s="1"/>
  <c r="N601" i="5" s="1"/>
  <c r="K603" i="5"/>
  <c r="L603" i="5" s="1"/>
  <c r="N603" i="5" s="1"/>
  <c r="K605" i="5"/>
  <c r="L605" i="5" s="1"/>
  <c r="N605" i="5" s="1"/>
  <c r="K607" i="5"/>
  <c r="L607" i="5" s="1"/>
  <c r="N607" i="5" s="1"/>
  <c r="K609" i="5"/>
  <c r="L609" i="5" s="1"/>
  <c r="N609" i="5" s="1"/>
  <c r="K611" i="5"/>
  <c r="L611" i="5" s="1"/>
  <c r="N611" i="5" s="1"/>
  <c r="K613" i="5"/>
  <c r="L613" i="5" s="1"/>
  <c r="N613" i="5" s="1"/>
  <c r="K615" i="5"/>
  <c r="L615" i="5" s="1"/>
  <c r="N615" i="5" s="1"/>
  <c r="K617" i="5"/>
  <c r="L617" i="5" s="1"/>
  <c r="N617" i="5" s="1"/>
  <c r="K619" i="5"/>
  <c r="L619" i="5" s="1"/>
  <c r="N619" i="5" s="1"/>
  <c r="K621" i="5"/>
  <c r="L621" i="5" s="1"/>
  <c r="N621" i="5" s="1"/>
  <c r="K623" i="5"/>
  <c r="L623" i="5" s="1"/>
  <c r="N623" i="5" s="1"/>
  <c r="K625" i="5"/>
  <c r="L625" i="5" s="1"/>
  <c r="N625" i="5" s="1"/>
  <c r="K627" i="5"/>
  <c r="L627" i="5" s="1"/>
  <c r="N627" i="5" s="1"/>
  <c r="K629" i="5"/>
  <c r="L629" i="5" s="1"/>
  <c r="N629" i="5" s="1"/>
  <c r="K631" i="5"/>
  <c r="L631" i="5" s="1"/>
  <c r="N631" i="5" s="1"/>
  <c r="K633" i="5"/>
  <c r="L633" i="5" s="1"/>
  <c r="N633" i="5" s="1"/>
  <c r="K635" i="5"/>
  <c r="L635" i="5" s="1"/>
  <c r="N635" i="5" s="1"/>
  <c r="K637" i="5"/>
  <c r="L637" i="5" s="1"/>
  <c r="N637" i="5" s="1"/>
  <c r="K639" i="5"/>
  <c r="L639" i="5" s="1"/>
  <c r="N639" i="5" s="1"/>
  <c r="K641" i="5"/>
  <c r="L641" i="5" s="1"/>
  <c r="N641" i="5" s="1"/>
  <c r="K643" i="5"/>
  <c r="L643" i="5" s="1"/>
  <c r="N643" i="5" s="1"/>
  <c r="K645" i="5"/>
  <c r="L645" i="5" s="1"/>
  <c r="N645" i="5" s="1"/>
  <c r="K647" i="5"/>
  <c r="L647" i="5" s="1"/>
  <c r="N647" i="5" s="1"/>
  <c r="K649" i="5"/>
  <c r="L649" i="5" s="1"/>
  <c r="N649" i="5" s="1"/>
  <c r="K651" i="5"/>
  <c r="L651" i="5" s="1"/>
  <c r="N651" i="5" s="1"/>
  <c r="K653" i="5"/>
  <c r="L653" i="5" s="1"/>
  <c r="N653" i="5" s="1"/>
  <c r="K655" i="5"/>
  <c r="L655" i="5" s="1"/>
  <c r="N655" i="5" s="1"/>
  <c r="K657" i="5"/>
  <c r="L657" i="5" s="1"/>
  <c r="N657" i="5" s="1"/>
  <c r="K659" i="5"/>
  <c r="L659" i="5" s="1"/>
  <c r="N659" i="5" s="1"/>
  <c r="K661" i="5"/>
  <c r="L661" i="5" s="1"/>
  <c r="N661" i="5" s="1"/>
  <c r="K663" i="5"/>
  <c r="L663" i="5" s="1"/>
  <c r="N663" i="5" s="1"/>
  <c r="K665" i="5"/>
  <c r="L665" i="5" s="1"/>
  <c r="N665" i="5" s="1"/>
  <c r="K667" i="5"/>
  <c r="L667" i="5" s="1"/>
  <c r="N667" i="5" s="1"/>
  <c r="K669" i="5"/>
  <c r="L669" i="5" s="1"/>
  <c r="N669" i="5" s="1"/>
  <c r="K671" i="5"/>
  <c r="L671" i="5" s="1"/>
  <c r="N671" i="5" s="1"/>
  <c r="K673" i="5"/>
  <c r="L673" i="5" s="1"/>
  <c r="N673" i="5" s="1"/>
  <c r="K675" i="5"/>
  <c r="L675" i="5" s="1"/>
  <c r="N675" i="5" s="1"/>
  <c r="K677" i="5"/>
  <c r="L677" i="5" s="1"/>
  <c r="N677" i="5" s="1"/>
  <c r="K679" i="5"/>
  <c r="L679" i="5" s="1"/>
  <c r="N679" i="5" s="1"/>
  <c r="K681" i="5"/>
  <c r="L681" i="5" s="1"/>
  <c r="N681" i="5" s="1"/>
  <c r="K683" i="5"/>
  <c r="L683" i="5" s="1"/>
  <c r="N683" i="5" s="1"/>
  <c r="K685" i="5"/>
  <c r="L685" i="5" s="1"/>
  <c r="N685" i="5" s="1"/>
  <c r="K687" i="5"/>
  <c r="L687" i="5" s="1"/>
  <c r="N687" i="5" s="1"/>
  <c r="K689" i="5"/>
  <c r="L689" i="5" s="1"/>
  <c r="N689" i="5" s="1"/>
  <c r="K691" i="5"/>
  <c r="L691" i="5" s="1"/>
  <c r="N691" i="5" s="1"/>
  <c r="K693" i="5"/>
  <c r="L693" i="5" s="1"/>
  <c r="N693" i="5" s="1"/>
  <c r="K695" i="5"/>
  <c r="L695" i="5" s="1"/>
  <c r="N695" i="5" s="1"/>
  <c r="K697" i="5"/>
  <c r="L697" i="5" s="1"/>
  <c r="N697" i="5" s="1"/>
  <c r="K699" i="5"/>
  <c r="L699" i="5" s="1"/>
  <c r="N699" i="5" s="1"/>
  <c r="K701" i="5"/>
  <c r="L701" i="5" s="1"/>
  <c r="N701" i="5" s="1"/>
  <c r="K703" i="5"/>
  <c r="L703" i="5" s="1"/>
  <c r="N703" i="5" s="1"/>
  <c r="K705" i="5"/>
  <c r="L705" i="5" s="1"/>
  <c r="N705" i="5" s="1"/>
  <c r="K707" i="5"/>
  <c r="L707" i="5" s="1"/>
  <c r="N707" i="5" s="1"/>
  <c r="K709" i="5"/>
  <c r="L709" i="5" s="1"/>
  <c r="N709" i="5" s="1"/>
  <c r="K711" i="5"/>
  <c r="L711" i="5" s="1"/>
  <c r="N711" i="5" s="1"/>
  <c r="K713" i="5"/>
  <c r="L713" i="5" s="1"/>
  <c r="N713" i="5" s="1"/>
  <c r="K715" i="5"/>
  <c r="L715" i="5" s="1"/>
  <c r="N715" i="5" s="1"/>
  <c r="K717" i="5"/>
  <c r="L717" i="5" s="1"/>
  <c r="N717" i="5" s="1"/>
  <c r="K719" i="5"/>
  <c r="L719" i="5" s="1"/>
  <c r="N719" i="5" s="1"/>
  <c r="K721" i="5"/>
  <c r="L721" i="5" s="1"/>
  <c r="N721" i="5" s="1"/>
  <c r="K723" i="5"/>
  <c r="L723" i="5" s="1"/>
  <c r="N723" i="5" s="1"/>
  <c r="K725" i="5"/>
  <c r="L725" i="5" s="1"/>
  <c r="N725" i="5" s="1"/>
  <c r="K727" i="5"/>
  <c r="L727" i="5" s="1"/>
  <c r="N727" i="5" s="1"/>
  <c r="K729" i="5"/>
  <c r="L729" i="5" s="1"/>
  <c r="N729" i="5" s="1"/>
  <c r="K731" i="5"/>
  <c r="L731" i="5" s="1"/>
  <c r="N731" i="5" s="1"/>
  <c r="K733" i="5"/>
  <c r="L733" i="5" s="1"/>
  <c r="N733" i="5" s="1"/>
  <c r="K735" i="5"/>
  <c r="L735" i="5" s="1"/>
  <c r="N735" i="5" s="1"/>
  <c r="K737" i="5"/>
  <c r="L737" i="5" s="1"/>
  <c r="N737" i="5" s="1"/>
  <c r="K739" i="5"/>
  <c r="L739" i="5" s="1"/>
  <c r="N739" i="5" s="1"/>
  <c r="K741" i="5"/>
  <c r="L741" i="5" s="1"/>
  <c r="N741" i="5" s="1"/>
  <c r="K743" i="5"/>
  <c r="L743" i="5" s="1"/>
  <c r="N743" i="5" s="1"/>
  <c r="K745" i="5"/>
  <c r="L745" i="5" s="1"/>
  <c r="N745" i="5" s="1"/>
  <c r="K747" i="5"/>
  <c r="L747" i="5" s="1"/>
  <c r="N747" i="5" s="1"/>
  <c r="K749" i="5"/>
  <c r="L749" i="5" s="1"/>
  <c r="N749" i="5" s="1"/>
  <c r="K751" i="5"/>
  <c r="L751" i="5" s="1"/>
  <c r="N751" i="5" s="1"/>
  <c r="K753" i="5"/>
  <c r="L753" i="5" s="1"/>
  <c r="N753" i="5" s="1"/>
  <c r="K755" i="5"/>
  <c r="L755" i="5" s="1"/>
  <c r="N755" i="5" s="1"/>
  <c r="K757" i="5"/>
  <c r="L757" i="5" s="1"/>
  <c r="N757" i="5" s="1"/>
  <c r="K759" i="5"/>
  <c r="L759" i="5" s="1"/>
  <c r="N759" i="5" s="1"/>
  <c r="K761" i="5"/>
  <c r="L761" i="5" s="1"/>
  <c r="N761" i="5" s="1"/>
  <c r="K763" i="5"/>
  <c r="L763" i="5" s="1"/>
  <c r="N763" i="5" s="1"/>
  <c r="K765" i="5"/>
  <c r="L765" i="5" s="1"/>
  <c r="N765" i="5" s="1"/>
  <c r="K767" i="5"/>
  <c r="L767" i="5" s="1"/>
  <c r="N767" i="5" s="1"/>
  <c r="K769" i="5"/>
  <c r="L769" i="5" s="1"/>
  <c r="N769" i="5" s="1"/>
  <c r="K771" i="5"/>
  <c r="L771" i="5" s="1"/>
  <c r="N771" i="5" s="1"/>
  <c r="K773" i="5"/>
  <c r="L773" i="5" s="1"/>
  <c r="N773" i="5" s="1"/>
  <c r="K775" i="5"/>
  <c r="L775" i="5" s="1"/>
  <c r="N775" i="5" s="1"/>
  <c r="K777" i="5"/>
  <c r="L777" i="5" s="1"/>
  <c r="N777" i="5" s="1"/>
  <c r="K779" i="5"/>
  <c r="L779" i="5" s="1"/>
  <c r="N779" i="5" s="1"/>
  <c r="K781" i="5"/>
  <c r="L781" i="5" s="1"/>
  <c r="N781" i="5" s="1"/>
  <c r="K783" i="5"/>
  <c r="L783" i="5" s="1"/>
  <c r="N783" i="5" s="1"/>
  <c r="K785" i="5"/>
  <c r="L785" i="5" s="1"/>
  <c r="N785" i="5" s="1"/>
  <c r="K787" i="5"/>
  <c r="L787" i="5" s="1"/>
  <c r="N787" i="5" s="1"/>
  <c r="K789" i="5"/>
  <c r="L789" i="5" s="1"/>
  <c r="N789" i="5" s="1"/>
  <c r="K791" i="5"/>
  <c r="L791" i="5" s="1"/>
  <c r="N791" i="5" s="1"/>
  <c r="K793" i="5"/>
  <c r="L793" i="5" s="1"/>
  <c r="N793" i="5" s="1"/>
  <c r="K795" i="5"/>
  <c r="L795" i="5" s="1"/>
  <c r="N795" i="5" s="1"/>
  <c r="K797" i="5"/>
  <c r="L797" i="5" s="1"/>
  <c r="N797" i="5" s="1"/>
  <c r="K799" i="5"/>
  <c r="L799" i="5" s="1"/>
  <c r="N799" i="5" s="1"/>
  <c r="K801" i="5"/>
  <c r="L801" i="5" s="1"/>
  <c r="N801" i="5" s="1"/>
  <c r="K803" i="5"/>
  <c r="L803" i="5" s="1"/>
  <c r="N803" i="5" s="1"/>
  <c r="K805" i="5"/>
  <c r="L805" i="5" s="1"/>
  <c r="N805" i="5" s="1"/>
  <c r="K807" i="5"/>
  <c r="L807" i="5" s="1"/>
  <c r="N807" i="5" s="1"/>
  <c r="K809" i="5"/>
  <c r="L809" i="5" s="1"/>
  <c r="N809" i="5" s="1"/>
  <c r="K811" i="5"/>
  <c r="L811" i="5" s="1"/>
  <c r="N811" i="5" s="1"/>
  <c r="K813" i="5"/>
  <c r="L813" i="5" s="1"/>
  <c r="N813" i="5" s="1"/>
  <c r="K815" i="5"/>
  <c r="L815" i="5" s="1"/>
  <c r="N815" i="5" s="1"/>
  <c r="K817" i="5"/>
  <c r="L817" i="5" s="1"/>
  <c r="N817" i="5" s="1"/>
  <c r="K819" i="5"/>
  <c r="L819" i="5" s="1"/>
  <c r="N819" i="5" s="1"/>
  <c r="K821" i="5"/>
  <c r="L821" i="5" s="1"/>
  <c r="N821" i="5" s="1"/>
  <c r="K823" i="5"/>
  <c r="L823" i="5" s="1"/>
  <c r="N823" i="5" s="1"/>
  <c r="K825" i="5"/>
  <c r="L825" i="5" s="1"/>
  <c r="N825" i="5" s="1"/>
  <c r="K827" i="5"/>
  <c r="L827" i="5" s="1"/>
  <c r="N827" i="5" s="1"/>
  <c r="K829" i="5"/>
  <c r="L829" i="5" s="1"/>
  <c r="N829" i="5" s="1"/>
  <c r="K831" i="5"/>
  <c r="L831" i="5" s="1"/>
  <c r="N831" i="5" s="1"/>
  <c r="K833" i="5"/>
  <c r="L833" i="5" s="1"/>
  <c r="N833" i="5" s="1"/>
  <c r="K835" i="5"/>
  <c r="L835" i="5" s="1"/>
  <c r="N835" i="5" s="1"/>
  <c r="K837" i="5"/>
  <c r="L837" i="5" s="1"/>
  <c r="N837" i="5" s="1"/>
  <c r="K839" i="5"/>
  <c r="L839" i="5" s="1"/>
  <c r="N839" i="5" s="1"/>
  <c r="K841" i="5"/>
  <c r="L841" i="5" s="1"/>
  <c r="N841" i="5" s="1"/>
  <c r="K843" i="5"/>
  <c r="L843" i="5" s="1"/>
  <c r="N843" i="5" s="1"/>
  <c r="K845" i="5"/>
  <c r="L845" i="5" s="1"/>
  <c r="N845" i="5" s="1"/>
  <c r="K847" i="5"/>
  <c r="L847" i="5" s="1"/>
  <c r="N847" i="5" s="1"/>
  <c r="K849" i="5"/>
  <c r="L849" i="5" s="1"/>
  <c r="N849" i="5" s="1"/>
  <c r="K851" i="5"/>
  <c r="L851" i="5" s="1"/>
  <c r="N851" i="5" s="1"/>
  <c r="K853" i="5"/>
  <c r="L853" i="5" s="1"/>
  <c r="N853" i="5" s="1"/>
  <c r="K855" i="5"/>
  <c r="L855" i="5" s="1"/>
  <c r="N855" i="5" s="1"/>
  <c r="K857" i="5"/>
  <c r="L857" i="5" s="1"/>
  <c r="N857" i="5" s="1"/>
  <c r="K859" i="5"/>
  <c r="L859" i="5" s="1"/>
  <c r="N859" i="5" s="1"/>
  <c r="K861" i="5"/>
  <c r="L861" i="5" s="1"/>
  <c r="N861" i="5" s="1"/>
  <c r="K863" i="5"/>
  <c r="L863" i="5" s="1"/>
  <c r="N863" i="5" s="1"/>
  <c r="K865" i="5"/>
  <c r="L865" i="5" s="1"/>
  <c r="N865" i="5" s="1"/>
  <c r="K867" i="5"/>
  <c r="L867" i="5" s="1"/>
  <c r="N867" i="5" s="1"/>
  <c r="K869" i="5"/>
  <c r="L869" i="5" s="1"/>
  <c r="N869" i="5" s="1"/>
  <c r="K871" i="5"/>
  <c r="L871" i="5" s="1"/>
  <c r="N871" i="5" s="1"/>
  <c r="K873" i="5"/>
  <c r="L873" i="5" s="1"/>
  <c r="N873" i="5" s="1"/>
  <c r="K875" i="5"/>
  <c r="L875" i="5" s="1"/>
  <c r="N875" i="5" s="1"/>
  <c r="K877" i="5"/>
  <c r="L877" i="5" s="1"/>
  <c r="N877" i="5" s="1"/>
  <c r="K879" i="5"/>
  <c r="L879" i="5" s="1"/>
  <c r="N879" i="5" s="1"/>
  <c r="K881" i="5"/>
  <c r="L881" i="5" s="1"/>
  <c r="N881" i="5" s="1"/>
  <c r="K883" i="5"/>
  <c r="L883" i="5" s="1"/>
  <c r="N883" i="5" s="1"/>
  <c r="K885" i="5"/>
  <c r="L885" i="5" s="1"/>
  <c r="N885" i="5" s="1"/>
  <c r="K887" i="5"/>
  <c r="L887" i="5" s="1"/>
  <c r="N887" i="5" s="1"/>
  <c r="K889" i="5"/>
  <c r="L889" i="5" s="1"/>
  <c r="N889" i="5" s="1"/>
  <c r="K891" i="5"/>
  <c r="L891" i="5" s="1"/>
  <c r="N891" i="5" s="1"/>
  <c r="K893" i="5"/>
  <c r="L893" i="5" s="1"/>
  <c r="N893" i="5" s="1"/>
  <c r="K895" i="5"/>
  <c r="L895" i="5" s="1"/>
  <c r="N895" i="5" s="1"/>
  <c r="K897" i="5"/>
  <c r="L897" i="5" s="1"/>
  <c r="N897" i="5" s="1"/>
  <c r="K899" i="5"/>
  <c r="L899" i="5" s="1"/>
  <c r="N899" i="5" s="1"/>
  <c r="K901" i="5"/>
  <c r="L901" i="5" s="1"/>
  <c r="N901" i="5" s="1"/>
  <c r="K903" i="5"/>
  <c r="L903" i="5" s="1"/>
  <c r="N903" i="5" s="1"/>
  <c r="K905" i="5"/>
  <c r="L905" i="5" s="1"/>
  <c r="N905" i="5" s="1"/>
  <c r="K907" i="5"/>
  <c r="L907" i="5" s="1"/>
  <c r="N907" i="5" s="1"/>
  <c r="K909" i="5"/>
  <c r="L909" i="5" s="1"/>
  <c r="N909" i="5" s="1"/>
  <c r="K911" i="5"/>
  <c r="L911" i="5" s="1"/>
  <c r="N911" i="5" s="1"/>
  <c r="K913" i="5"/>
  <c r="L913" i="5" s="1"/>
  <c r="N913" i="5" s="1"/>
  <c r="K915" i="5"/>
  <c r="L915" i="5" s="1"/>
  <c r="N915" i="5" s="1"/>
  <c r="K917" i="5"/>
  <c r="L917" i="5" s="1"/>
  <c r="N917" i="5" s="1"/>
  <c r="K919" i="5"/>
  <c r="L919" i="5" s="1"/>
  <c r="N919" i="5" s="1"/>
  <c r="K921" i="5"/>
  <c r="L921" i="5" s="1"/>
  <c r="N921" i="5" s="1"/>
  <c r="K923" i="5"/>
  <c r="L923" i="5" s="1"/>
  <c r="N923" i="5" s="1"/>
  <c r="K925" i="5"/>
  <c r="L925" i="5" s="1"/>
  <c r="N925" i="5" s="1"/>
  <c r="K927" i="5"/>
  <c r="L927" i="5" s="1"/>
  <c r="N927" i="5" s="1"/>
  <c r="K929" i="5"/>
  <c r="L929" i="5" s="1"/>
  <c r="N929" i="5" s="1"/>
  <c r="K931" i="5"/>
  <c r="L931" i="5" s="1"/>
  <c r="N931" i="5" s="1"/>
  <c r="K933" i="5"/>
  <c r="L933" i="5" s="1"/>
  <c r="N933" i="5" s="1"/>
  <c r="K935" i="5"/>
  <c r="L935" i="5" s="1"/>
  <c r="N935" i="5" s="1"/>
  <c r="K937" i="5"/>
  <c r="L937" i="5" s="1"/>
  <c r="N937" i="5" s="1"/>
  <c r="K939" i="5"/>
  <c r="L939" i="5" s="1"/>
  <c r="N939" i="5" s="1"/>
  <c r="K941" i="5"/>
  <c r="L941" i="5" s="1"/>
  <c r="N941" i="5" s="1"/>
  <c r="K943" i="5"/>
  <c r="L943" i="5" s="1"/>
  <c r="N943" i="5" s="1"/>
  <c r="K945" i="5"/>
  <c r="L945" i="5" s="1"/>
  <c r="N945" i="5" s="1"/>
  <c r="K947" i="5"/>
  <c r="L947" i="5" s="1"/>
  <c r="N947" i="5" s="1"/>
  <c r="K949" i="5"/>
  <c r="L949" i="5" s="1"/>
  <c r="N949" i="5" s="1"/>
  <c r="K951" i="5"/>
  <c r="L951" i="5" s="1"/>
  <c r="N951" i="5" s="1"/>
  <c r="K953" i="5"/>
  <c r="L953" i="5" s="1"/>
  <c r="N953" i="5" s="1"/>
  <c r="K955" i="5"/>
  <c r="L955" i="5" s="1"/>
  <c r="N955" i="5" s="1"/>
  <c r="K957" i="5"/>
  <c r="L957" i="5" s="1"/>
  <c r="N957" i="5" s="1"/>
  <c r="K959" i="5"/>
  <c r="L959" i="5" s="1"/>
  <c r="N959" i="5" s="1"/>
  <c r="K961" i="5"/>
  <c r="L961" i="5" s="1"/>
  <c r="N961" i="5" s="1"/>
  <c r="K963" i="5"/>
  <c r="L963" i="5" s="1"/>
  <c r="N963" i="5" s="1"/>
  <c r="K965" i="5"/>
  <c r="L965" i="5" s="1"/>
  <c r="N965" i="5" s="1"/>
  <c r="K967" i="5"/>
  <c r="L967" i="5" s="1"/>
  <c r="N967" i="5" s="1"/>
  <c r="K969" i="5"/>
  <c r="L969" i="5" s="1"/>
  <c r="N969" i="5" s="1"/>
  <c r="K971" i="5"/>
  <c r="L971" i="5" s="1"/>
  <c r="N971" i="5" s="1"/>
  <c r="K973" i="5"/>
  <c r="L973" i="5" s="1"/>
  <c r="N973" i="5" s="1"/>
  <c r="K975" i="5"/>
  <c r="L975" i="5" s="1"/>
  <c r="N975" i="5" s="1"/>
  <c r="K977" i="5"/>
  <c r="L977" i="5" s="1"/>
  <c r="N977" i="5" s="1"/>
  <c r="K979" i="5"/>
  <c r="L979" i="5" s="1"/>
  <c r="N979" i="5" s="1"/>
  <c r="K981" i="5"/>
  <c r="L981" i="5" s="1"/>
  <c r="N981" i="5" s="1"/>
  <c r="K983" i="5"/>
  <c r="L983" i="5" s="1"/>
  <c r="N983" i="5" s="1"/>
  <c r="K985" i="5"/>
  <c r="L985" i="5" s="1"/>
  <c r="N985" i="5" s="1"/>
  <c r="K987" i="5"/>
  <c r="L987" i="5" s="1"/>
  <c r="N987" i="5" s="1"/>
  <c r="K989" i="5"/>
  <c r="L989" i="5" s="1"/>
  <c r="N989" i="5" s="1"/>
  <c r="K991" i="5"/>
  <c r="L991" i="5" s="1"/>
  <c r="N991" i="5" s="1"/>
  <c r="K993" i="5"/>
  <c r="L993" i="5" s="1"/>
  <c r="N993" i="5" s="1"/>
  <c r="K995" i="5"/>
  <c r="L995" i="5" s="1"/>
  <c r="N995" i="5" s="1"/>
  <c r="K997" i="5"/>
  <c r="L997" i="5" s="1"/>
  <c r="N997" i="5" s="1"/>
  <c r="K999" i="5"/>
  <c r="L999" i="5" s="1"/>
  <c r="N999" i="5" s="1"/>
  <c r="K1001" i="5"/>
  <c r="L1001" i="5" s="1"/>
  <c r="N1001" i="5" s="1"/>
  <c r="K1003" i="5"/>
  <c r="L1003" i="5" s="1"/>
  <c r="N1003" i="5" s="1"/>
  <c r="K1005" i="5"/>
  <c r="L1005" i="5" s="1"/>
  <c r="N1005" i="5" s="1"/>
  <c r="K1007" i="5"/>
  <c r="L1007" i="5" s="1"/>
  <c r="N1007" i="5" s="1"/>
  <c r="K1009" i="5"/>
  <c r="L1009" i="5" s="1"/>
  <c r="N1009" i="5" s="1"/>
  <c r="K1011" i="5"/>
  <c r="L1011" i="5" s="1"/>
  <c r="N1011" i="5" s="1"/>
  <c r="K1013" i="5"/>
  <c r="L1013" i="5" s="1"/>
  <c r="N1013" i="5" s="1"/>
  <c r="K1015" i="5"/>
  <c r="L1015" i="5" s="1"/>
  <c r="N1015" i="5" s="1"/>
  <c r="K1017" i="5"/>
  <c r="L1017" i="5" s="1"/>
  <c r="N1017" i="5" s="1"/>
  <c r="K1019" i="5"/>
  <c r="L1019" i="5" s="1"/>
  <c r="N1019" i="5" s="1"/>
  <c r="K1021" i="5"/>
  <c r="L1021" i="5" s="1"/>
  <c r="N1021" i="5" s="1"/>
  <c r="K1023" i="5"/>
  <c r="L1023" i="5" s="1"/>
  <c r="N1023" i="5" s="1"/>
  <c r="K1025" i="5"/>
  <c r="L1025" i="5" s="1"/>
  <c r="N1025" i="5" s="1"/>
  <c r="K1027" i="5"/>
  <c r="L1027" i="5" s="1"/>
  <c r="N1027" i="5" s="1"/>
  <c r="K1029" i="5"/>
  <c r="L1029" i="5" s="1"/>
  <c r="N1029" i="5" s="1"/>
  <c r="K1031" i="5"/>
  <c r="L1031" i="5" s="1"/>
  <c r="N1031" i="5" s="1"/>
  <c r="K1033" i="5"/>
  <c r="L1033" i="5" s="1"/>
  <c r="N1033" i="5" s="1"/>
  <c r="K1035" i="5"/>
  <c r="L1035" i="5" s="1"/>
  <c r="N1035" i="5" s="1"/>
  <c r="K1037" i="5"/>
  <c r="L1037" i="5" s="1"/>
  <c r="N1037" i="5" s="1"/>
  <c r="K1039" i="5"/>
  <c r="L1039" i="5" s="1"/>
  <c r="N1039" i="5" s="1"/>
  <c r="K1041" i="5"/>
  <c r="L1041" i="5" s="1"/>
  <c r="N1041" i="5" s="1"/>
  <c r="K1045" i="5"/>
  <c r="L1045" i="5" s="1"/>
  <c r="N1045" i="5" s="1"/>
  <c r="K1217" i="5"/>
  <c r="L1217" i="5" s="1"/>
  <c r="N1217" i="5" s="1"/>
  <c r="K1047" i="5"/>
  <c r="L1047" i="5" s="1"/>
  <c r="N1047" i="5" s="1"/>
  <c r="K1049" i="5"/>
  <c r="L1049" i="5" s="1"/>
  <c r="N1049" i="5" s="1"/>
  <c r="K1051" i="5"/>
  <c r="L1051" i="5" s="1"/>
  <c r="N1051" i="5" s="1"/>
  <c r="K1053" i="5"/>
  <c r="L1053" i="5" s="1"/>
  <c r="N1053" i="5" s="1"/>
  <c r="K1055" i="5"/>
  <c r="L1055" i="5" s="1"/>
  <c r="N1055" i="5" s="1"/>
  <c r="K1057" i="5"/>
  <c r="L1057" i="5" s="1"/>
  <c r="N1057" i="5" s="1"/>
  <c r="K1059" i="5"/>
  <c r="L1059" i="5" s="1"/>
  <c r="N1059" i="5" s="1"/>
  <c r="K1061" i="5"/>
  <c r="L1061" i="5" s="1"/>
  <c r="N1061" i="5" s="1"/>
  <c r="K1063" i="5"/>
  <c r="L1063" i="5" s="1"/>
  <c r="N1063" i="5" s="1"/>
  <c r="K1065" i="5"/>
  <c r="L1065" i="5" s="1"/>
  <c r="N1065" i="5" s="1"/>
  <c r="K1067" i="5"/>
  <c r="L1067" i="5" s="1"/>
  <c r="N1067" i="5" s="1"/>
  <c r="K1069" i="5"/>
  <c r="L1069" i="5" s="1"/>
  <c r="N1069" i="5" s="1"/>
  <c r="K1071" i="5"/>
  <c r="L1071" i="5" s="1"/>
  <c r="N1071" i="5" s="1"/>
  <c r="K1073" i="5"/>
  <c r="L1073" i="5" s="1"/>
  <c r="N1073" i="5" s="1"/>
  <c r="K1075" i="5"/>
  <c r="L1075" i="5" s="1"/>
  <c r="N1075" i="5" s="1"/>
  <c r="K1077" i="5"/>
  <c r="L1077" i="5" s="1"/>
  <c r="N1077" i="5" s="1"/>
  <c r="K1079" i="5"/>
  <c r="L1079" i="5" s="1"/>
  <c r="N1079" i="5" s="1"/>
  <c r="K1081" i="5"/>
  <c r="L1081" i="5" s="1"/>
  <c r="N1081" i="5" s="1"/>
  <c r="K1083" i="5"/>
  <c r="L1083" i="5" s="1"/>
  <c r="N1083" i="5" s="1"/>
  <c r="K1085" i="5"/>
  <c r="L1085" i="5" s="1"/>
  <c r="N1085" i="5" s="1"/>
  <c r="K1087" i="5"/>
  <c r="L1087" i="5" s="1"/>
  <c r="N1087" i="5" s="1"/>
  <c r="K1089" i="5"/>
  <c r="L1089" i="5" s="1"/>
  <c r="N1089" i="5" s="1"/>
  <c r="K1091" i="5"/>
  <c r="L1091" i="5" s="1"/>
  <c r="N1091" i="5" s="1"/>
  <c r="K1093" i="5"/>
  <c r="L1093" i="5" s="1"/>
  <c r="N1093" i="5" s="1"/>
  <c r="K1095" i="5"/>
  <c r="L1095" i="5" s="1"/>
  <c r="N1095" i="5" s="1"/>
  <c r="K1097" i="5"/>
  <c r="L1097" i="5" s="1"/>
  <c r="N1097" i="5" s="1"/>
  <c r="K1099" i="5"/>
  <c r="L1099" i="5" s="1"/>
  <c r="N1099" i="5" s="1"/>
  <c r="K1101" i="5"/>
  <c r="L1101" i="5" s="1"/>
  <c r="N1101" i="5" s="1"/>
  <c r="K1103" i="5"/>
  <c r="L1103" i="5" s="1"/>
  <c r="N1103" i="5" s="1"/>
  <c r="K1105" i="5"/>
  <c r="L1105" i="5" s="1"/>
  <c r="N1105" i="5" s="1"/>
  <c r="K1107" i="5"/>
  <c r="L1107" i="5" s="1"/>
  <c r="N1107" i="5" s="1"/>
  <c r="K1109" i="5"/>
  <c r="L1109" i="5" s="1"/>
  <c r="N1109" i="5" s="1"/>
  <c r="K1111" i="5"/>
  <c r="L1111" i="5" s="1"/>
  <c r="N1111" i="5" s="1"/>
  <c r="K1113" i="5"/>
  <c r="L1113" i="5" s="1"/>
  <c r="N1113" i="5" s="1"/>
  <c r="K1115" i="5"/>
  <c r="L1115" i="5" s="1"/>
  <c r="N1115" i="5" s="1"/>
  <c r="K1117" i="5"/>
  <c r="L1117" i="5" s="1"/>
  <c r="N1117" i="5" s="1"/>
  <c r="K1119" i="5"/>
  <c r="L1119" i="5" s="1"/>
  <c r="N1119" i="5" s="1"/>
  <c r="K1121" i="5"/>
  <c r="L1121" i="5" s="1"/>
  <c r="N1121" i="5" s="1"/>
  <c r="K1123" i="5"/>
  <c r="L1123" i="5" s="1"/>
  <c r="N1123" i="5" s="1"/>
  <c r="K1125" i="5"/>
  <c r="L1125" i="5" s="1"/>
  <c r="N1125" i="5" s="1"/>
  <c r="K1127" i="5"/>
  <c r="L1127" i="5" s="1"/>
  <c r="N1127" i="5" s="1"/>
  <c r="K1129" i="5"/>
  <c r="L1129" i="5" s="1"/>
  <c r="N1129" i="5" s="1"/>
  <c r="K1131" i="5"/>
  <c r="L1131" i="5" s="1"/>
  <c r="N1131" i="5" s="1"/>
  <c r="K1133" i="5"/>
  <c r="L1133" i="5" s="1"/>
  <c r="N1133" i="5" s="1"/>
  <c r="K1135" i="5"/>
  <c r="L1135" i="5" s="1"/>
  <c r="N1135" i="5" s="1"/>
  <c r="K1137" i="5"/>
  <c r="L1137" i="5" s="1"/>
  <c r="N1137" i="5" s="1"/>
  <c r="K1139" i="5"/>
  <c r="L1139" i="5" s="1"/>
  <c r="N1139" i="5" s="1"/>
  <c r="K1141" i="5"/>
  <c r="L1141" i="5" s="1"/>
  <c r="N1141" i="5" s="1"/>
  <c r="K1143" i="5"/>
  <c r="L1143" i="5" s="1"/>
  <c r="N1143" i="5" s="1"/>
  <c r="K1145" i="5"/>
  <c r="L1145" i="5" s="1"/>
  <c r="N1145" i="5" s="1"/>
  <c r="K1147" i="5"/>
  <c r="L1147" i="5" s="1"/>
  <c r="N1147" i="5" s="1"/>
  <c r="K1149" i="5"/>
  <c r="L1149" i="5" s="1"/>
  <c r="N1149" i="5" s="1"/>
  <c r="K1151" i="5"/>
  <c r="L1151" i="5" s="1"/>
  <c r="N1151" i="5" s="1"/>
  <c r="K1153" i="5"/>
  <c r="L1153" i="5" s="1"/>
  <c r="N1153" i="5" s="1"/>
  <c r="K1155" i="5"/>
  <c r="L1155" i="5" s="1"/>
  <c r="N1155" i="5" s="1"/>
  <c r="K1157" i="5"/>
  <c r="L1157" i="5" s="1"/>
  <c r="N1157" i="5" s="1"/>
  <c r="K1159" i="5"/>
  <c r="L1159" i="5" s="1"/>
  <c r="N1159" i="5" s="1"/>
  <c r="K1161" i="5"/>
  <c r="L1161" i="5" s="1"/>
  <c r="N1161" i="5" s="1"/>
  <c r="K1163" i="5"/>
  <c r="L1163" i="5" s="1"/>
  <c r="N1163" i="5" s="1"/>
  <c r="K1165" i="5"/>
  <c r="L1165" i="5" s="1"/>
  <c r="N1165" i="5" s="1"/>
  <c r="K1167" i="5"/>
  <c r="L1167" i="5" s="1"/>
  <c r="N1167" i="5" s="1"/>
  <c r="K1169" i="5"/>
  <c r="L1169" i="5" s="1"/>
  <c r="N1169" i="5" s="1"/>
  <c r="K1171" i="5"/>
  <c r="L1171" i="5" s="1"/>
  <c r="N1171" i="5" s="1"/>
  <c r="K1173" i="5"/>
  <c r="L1173" i="5" s="1"/>
  <c r="N1173" i="5" s="1"/>
  <c r="K1175" i="5"/>
  <c r="L1175" i="5" s="1"/>
  <c r="N1175" i="5" s="1"/>
  <c r="K1177" i="5"/>
  <c r="L1177" i="5" s="1"/>
  <c r="N1177" i="5" s="1"/>
  <c r="K1179" i="5"/>
  <c r="L1179" i="5" s="1"/>
  <c r="N1179" i="5" s="1"/>
  <c r="K1181" i="5"/>
  <c r="L1181" i="5" s="1"/>
  <c r="N1181" i="5" s="1"/>
  <c r="K1183" i="5"/>
  <c r="L1183" i="5" s="1"/>
  <c r="N1183" i="5" s="1"/>
  <c r="K1185" i="5"/>
  <c r="L1185" i="5" s="1"/>
  <c r="N1185" i="5" s="1"/>
  <c r="K1187" i="5"/>
  <c r="L1187" i="5" s="1"/>
  <c r="N1187" i="5" s="1"/>
  <c r="K1189" i="5"/>
  <c r="L1189" i="5" s="1"/>
  <c r="N1189" i="5" s="1"/>
  <c r="K1191" i="5"/>
  <c r="L1191" i="5" s="1"/>
  <c r="N1191" i="5" s="1"/>
  <c r="K1193" i="5"/>
  <c r="L1193" i="5" s="1"/>
  <c r="N1193" i="5" s="1"/>
  <c r="K1195" i="5"/>
  <c r="L1195" i="5" s="1"/>
  <c r="N1195" i="5" s="1"/>
  <c r="K1197" i="5"/>
  <c r="L1197" i="5" s="1"/>
  <c r="N1197" i="5" s="1"/>
  <c r="K1199" i="5"/>
  <c r="L1199" i="5" s="1"/>
  <c r="N1199" i="5" s="1"/>
  <c r="K1201" i="5"/>
  <c r="L1201" i="5" s="1"/>
  <c r="N1201" i="5" s="1"/>
  <c r="K1203" i="5"/>
  <c r="L1203" i="5" s="1"/>
  <c r="N1203" i="5" s="1"/>
  <c r="K1205" i="5"/>
  <c r="L1205" i="5" s="1"/>
  <c r="N1205" i="5" s="1"/>
  <c r="K1207" i="5"/>
  <c r="L1207" i="5" s="1"/>
  <c r="N1207" i="5" s="1"/>
  <c r="K1209" i="5"/>
  <c r="L1209" i="5" s="1"/>
  <c r="N1209" i="5" s="1"/>
  <c r="K1211" i="5"/>
  <c r="L1211" i="5" s="1"/>
  <c r="N1211" i="5" s="1"/>
  <c r="K1213" i="5"/>
  <c r="L1213" i="5" s="1"/>
  <c r="N1213" i="5" s="1"/>
  <c r="K1215" i="5"/>
  <c r="L1215" i="5" s="1"/>
  <c r="N1215" i="5" s="1"/>
  <c r="K1219" i="5"/>
  <c r="L1219" i="5" s="1"/>
  <c r="N1219" i="5" s="1"/>
  <c r="K1221" i="5"/>
  <c r="L1221" i="5" s="1"/>
  <c r="N1221" i="5" s="1"/>
  <c r="K1223" i="5"/>
  <c r="L1223" i="5" s="1"/>
  <c r="N1223" i="5" s="1"/>
  <c r="K1225" i="5"/>
  <c r="L1225" i="5" s="1"/>
  <c r="N1225" i="5" s="1"/>
  <c r="K1227" i="5"/>
  <c r="L1227" i="5" s="1"/>
  <c r="N1227" i="5" s="1"/>
  <c r="K1229" i="5"/>
  <c r="L1229" i="5" s="1"/>
  <c r="N1229" i="5" s="1"/>
  <c r="K1231" i="5"/>
  <c r="L1231" i="5" s="1"/>
  <c r="N1231" i="5" s="1"/>
  <c r="K1233" i="5"/>
  <c r="L1233" i="5" s="1"/>
  <c r="N1233" i="5" s="1"/>
  <c r="K1235" i="5"/>
  <c r="L1235" i="5" s="1"/>
  <c r="N1235" i="5" s="1"/>
  <c r="K1237" i="5"/>
  <c r="L1237" i="5" s="1"/>
  <c r="N1237" i="5" s="1"/>
  <c r="K1239" i="5"/>
  <c r="L1239" i="5" s="1"/>
  <c r="N1239" i="5" s="1"/>
  <c r="K1241" i="5"/>
  <c r="L1241" i="5" s="1"/>
  <c r="N1241" i="5" s="1"/>
  <c r="K1243" i="5"/>
  <c r="L1243" i="5" s="1"/>
  <c r="N1243" i="5" s="1"/>
  <c r="K1245" i="5"/>
  <c r="L1245" i="5" s="1"/>
  <c r="N1245" i="5" s="1"/>
  <c r="K1247" i="5"/>
  <c r="L1247" i="5" s="1"/>
  <c r="N1247" i="5" s="1"/>
  <c r="K1249" i="5"/>
  <c r="L1249" i="5" s="1"/>
  <c r="N1249" i="5" s="1"/>
  <c r="K1251" i="5"/>
  <c r="L1251" i="5" s="1"/>
  <c r="N1251" i="5" s="1"/>
  <c r="K1253" i="5"/>
  <c r="L1253" i="5" s="1"/>
  <c r="N1253" i="5" s="1"/>
  <c r="K1255" i="5"/>
  <c r="L1255" i="5" s="1"/>
  <c r="N1255" i="5" s="1"/>
  <c r="K1257" i="5"/>
  <c r="L1257" i="5" s="1"/>
  <c r="N1257" i="5" s="1"/>
  <c r="K1259" i="5"/>
  <c r="L1259" i="5" s="1"/>
  <c r="N1259" i="5" s="1"/>
  <c r="K1261" i="5"/>
  <c r="L1261" i="5" s="1"/>
  <c r="N1261" i="5" s="1"/>
  <c r="K1263" i="5"/>
  <c r="L1263" i="5" s="1"/>
  <c r="N1263" i="5" s="1"/>
  <c r="K1265" i="5"/>
  <c r="L1265" i="5" s="1"/>
  <c r="N1265" i="5" s="1"/>
  <c r="K1267" i="5"/>
  <c r="L1267" i="5" s="1"/>
  <c r="N1267" i="5" s="1"/>
  <c r="K1269" i="5"/>
  <c r="L1269" i="5" s="1"/>
  <c r="N1269" i="5" s="1"/>
  <c r="K1271" i="5"/>
  <c r="L1271" i="5" s="1"/>
  <c r="N1271" i="5" s="1"/>
  <c r="K1273" i="5"/>
  <c r="L1273" i="5" s="1"/>
  <c r="N1273" i="5" s="1"/>
  <c r="K1275" i="5"/>
  <c r="L1275" i="5" s="1"/>
  <c r="N1275" i="5" s="1"/>
  <c r="K1277" i="5"/>
  <c r="L1277" i="5" s="1"/>
  <c r="N1277" i="5" s="1"/>
  <c r="K1279" i="5"/>
  <c r="L1279" i="5" s="1"/>
  <c r="N1279" i="5" s="1"/>
  <c r="K1281" i="5"/>
  <c r="L1281" i="5" s="1"/>
  <c r="N1281" i="5" s="1"/>
  <c r="K1283" i="5"/>
  <c r="L1283" i="5" s="1"/>
  <c r="N1283" i="5" s="1"/>
  <c r="K1285" i="5"/>
  <c r="L1285" i="5" s="1"/>
  <c r="N1285" i="5" s="1"/>
  <c r="K1287" i="5"/>
  <c r="L1287" i="5" s="1"/>
  <c r="N1287" i="5" s="1"/>
  <c r="K1289" i="5"/>
  <c r="L1289" i="5" s="1"/>
  <c r="N1289" i="5" s="1"/>
  <c r="K1291" i="5"/>
  <c r="L1291" i="5" s="1"/>
  <c r="N1291" i="5" s="1"/>
  <c r="K1293" i="5"/>
  <c r="L1293" i="5" s="1"/>
  <c r="N1293" i="5" s="1"/>
  <c r="K1295" i="5"/>
  <c r="L1295" i="5" s="1"/>
  <c r="N1295" i="5" s="1"/>
  <c r="K1297" i="5"/>
  <c r="L1297" i="5" s="1"/>
  <c r="N1297" i="5" s="1"/>
  <c r="K1299" i="5"/>
  <c r="L1299" i="5" s="1"/>
  <c r="N1299" i="5" s="1"/>
  <c r="K1301" i="5"/>
  <c r="L1301" i="5" s="1"/>
  <c r="N1301" i="5" s="1"/>
  <c r="K1303" i="5"/>
  <c r="L1303" i="5" s="1"/>
  <c r="N1303" i="5" s="1"/>
  <c r="K1305" i="5"/>
  <c r="L1305" i="5" s="1"/>
  <c r="N1305" i="5" s="1"/>
  <c r="K1307" i="5"/>
  <c r="L1307" i="5" s="1"/>
  <c r="N1307" i="5" s="1"/>
  <c r="K1309" i="5"/>
  <c r="L1309" i="5" s="1"/>
  <c r="N1309" i="5" s="1"/>
  <c r="K1311" i="5"/>
  <c r="L1311" i="5" s="1"/>
  <c r="N1311" i="5" s="1"/>
  <c r="K1313" i="5"/>
  <c r="L1313" i="5" s="1"/>
  <c r="N1313" i="5" s="1"/>
  <c r="K1315" i="5"/>
  <c r="L1315" i="5" s="1"/>
  <c r="N1315" i="5" s="1"/>
  <c r="K1317" i="5"/>
  <c r="L1317" i="5" s="1"/>
  <c r="N1317" i="5" s="1"/>
  <c r="K1319" i="5"/>
  <c r="L1319" i="5" s="1"/>
  <c r="N1319" i="5" s="1"/>
  <c r="K1321" i="5"/>
  <c r="L1321" i="5" s="1"/>
  <c r="N1321" i="5" s="1"/>
  <c r="K1323" i="5"/>
  <c r="L1323" i="5" s="1"/>
  <c r="N1323" i="5" s="1"/>
  <c r="K1325" i="5"/>
  <c r="L1325" i="5" s="1"/>
  <c r="N1325" i="5" s="1"/>
  <c r="K1327" i="5"/>
  <c r="L1327" i="5" s="1"/>
  <c r="N1327" i="5" s="1"/>
  <c r="K1329" i="5"/>
  <c r="L1329" i="5" s="1"/>
  <c r="N1329" i="5" s="1"/>
  <c r="K1331" i="5"/>
  <c r="L1331" i="5" s="1"/>
  <c r="N1331" i="5" s="1"/>
  <c r="K1333" i="5"/>
  <c r="L1333" i="5" s="1"/>
  <c r="N1333" i="5" s="1"/>
  <c r="K1335" i="5"/>
  <c r="L1335" i="5" s="1"/>
  <c r="N1335" i="5" s="1"/>
  <c r="K1337" i="5"/>
  <c r="L1337" i="5" s="1"/>
  <c r="N1337" i="5" s="1"/>
  <c r="K1339" i="5"/>
  <c r="L1339" i="5" s="1"/>
  <c r="N1339" i="5" s="1"/>
  <c r="K1341" i="5"/>
  <c r="L1341" i="5" s="1"/>
  <c r="N1341" i="5" s="1"/>
  <c r="K1343" i="5"/>
  <c r="L1343" i="5" s="1"/>
  <c r="N1343" i="5" s="1"/>
  <c r="K1345" i="5"/>
  <c r="L1345" i="5" s="1"/>
  <c r="N1345" i="5" s="1"/>
  <c r="K1347" i="5"/>
  <c r="L1347" i="5" s="1"/>
  <c r="N1347" i="5" s="1"/>
  <c r="K1349" i="5"/>
  <c r="L1349" i="5" s="1"/>
  <c r="N1349" i="5" s="1"/>
  <c r="K1351" i="5"/>
  <c r="L1351" i="5" s="1"/>
  <c r="N1351" i="5" s="1"/>
  <c r="K1353" i="5"/>
  <c r="L1353" i="5" s="1"/>
  <c r="N1353" i="5" s="1"/>
  <c r="K1355" i="5"/>
  <c r="L1355" i="5" s="1"/>
  <c r="N1355" i="5" s="1"/>
  <c r="K1357" i="5"/>
  <c r="L1357" i="5" s="1"/>
  <c r="N1357" i="5" s="1"/>
  <c r="K1359" i="5"/>
  <c r="L1359" i="5" s="1"/>
  <c r="N1359" i="5" s="1"/>
  <c r="K1361" i="5"/>
  <c r="L1361" i="5" s="1"/>
  <c r="N1361" i="5" s="1"/>
  <c r="K1363" i="5"/>
  <c r="L1363" i="5" s="1"/>
  <c r="N1363" i="5" s="1"/>
  <c r="K1365" i="5"/>
  <c r="L1365" i="5" s="1"/>
  <c r="N1365" i="5" s="1"/>
  <c r="K1367" i="5"/>
  <c r="L1367" i="5" s="1"/>
  <c r="N1367" i="5" s="1"/>
  <c r="K1369" i="5"/>
  <c r="L1369" i="5" s="1"/>
  <c r="N1369" i="5" s="1"/>
  <c r="K1371" i="5"/>
  <c r="L1371" i="5" s="1"/>
  <c r="N1371" i="5" s="1"/>
  <c r="K1373" i="5"/>
  <c r="L1373" i="5" s="1"/>
  <c r="N1373" i="5" s="1"/>
  <c r="K1375" i="5"/>
  <c r="L1375" i="5" s="1"/>
  <c r="N1375" i="5" s="1"/>
  <c r="K1377" i="5"/>
  <c r="L1377" i="5" s="1"/>
  <c r="N1377" i="5" s="1"/>
  <c r="K1379" i="5"/>
  <c r="L1379" i="5" s="1"/>
  <c r="N1379" i="5" s="1"/>
  <c r="K1381" i="5"/>
  <c r="L1381" i="5" s="1"/>
  <c r="N1381" i="5" s="1"/>
  <c r="K1383" i="5"/>
  <c r="L1383" i="5" s="1"/>
  <c r="N1383" i="5" s="1"/>
  <c r="K1385" i="5"/>
  <c r="L1385" i="5" s="1"/>
  <c r="N1385" i="5" s="1"/>
  <c r="K1387" i="5"/>
  <c r="L1387" i="5" s="1"/>
  <c r="N1387" i="5" s="1"/>
  <c r="K21" i="7"/>
  <c r="L21" i="7" s="1"/>
  <c r="N21" i="7" s="1"/>
  <c r="K23" i="7"/>
  <c r="L23" i="7" s="1"/>
  <c r="N23" i="7" s="1"/>
  <c r="K51" i="7"/>
  <c r="L51" i="7" s="1"/>
  <c r="N51" i="7" s="1"/>
  <c r="K57" i="7"/>
  <c r="L57" i="7" s="1"/>
  <c r="N57" i="7" s="1"/>
  <c r="K65" i="7"/>
  <c r="L65" i="7" s="1"/>
  <c r="N65" i="7" s="1"/>
  <c r="K69" i="7"/>
  <c r="L69" i="7" s="1"/>
  <c r="N69" i="7" s="1"/>
  <c r="K71" i="7"/>
  <c r="L71" i="7" s="1"/>
  <c r="N71" i="7" s="1"/>
  <c r="K73" i="7"/>
  <c r="L73" i="7" s="1"/>
  <c r="N73" i="7" s="1"/>
  <c r="K75" i="7"/>
  <c r="L75" i="7" s="1"/>
  <c r="N75" i="7" s="1"/>
  <c r="K77" i="7"/>
  <c r="L77" i="7" s="1"/>
  <c r="N77" i="7" s="1"/>
  <c r="K83" i="7"/>
  <c r="L83" i="7" s="1"/>
  <c r="N83" i="7" s="1"/>
  <c r="K85" i="7"/>
  <c r="L85" i="7" s="1"/>
  <c r="N85" i="7" s="1"/>
  <c r="K87" i="7"/>
  <c r="L87" i="7" s="1"/>
  <c r="N87" i="7" s="1"/>
  <c r="K91" i="7"/>
  <c r="L91" i="7" s="1"/>
  <c r="N91" i="7" s="1"/>
  <c r="K93" i="7"/>
  <c r="L93" i="7" s="1"/>
  <c r="N93" i="7" s="1"/>
  <c r="K95" i="7"/>
  <c r="L95" i="7" s="1"/>
  <c r="N95" i="7" s="1"/>
  <c r="K97" i="7"/>
  <c r="L97" i="7" s="1"/>
  <c r="N97" i="7" s="1"/>
  <c r="K99" i="7"/>
  <c r="L99" i="7" s="1"/>
  <c r="N99" i="7" s="1"/>
  <c r="K101" i="7"/>
  <c r="L101" i="7" s="1"/>
  <c r="N101" i="7" s="1"/>
  <c r="K103" i="7"/>
  <c r="L103" i="7" s="1"/>
  <c r="N103" i="7" s="1"/>
  <c r="K79" i="7"/>
  <c r="L79" i="7" s="1"/>
  <c r="N79" i="7" s="1"/>
  <c r="K330" i="7"/>
  <c r="L330" i="7" s="1"/>
  <c r="N330" i="7" s="1"/>
  <c r="K67" i="7"/>
  <c r="L67" i="7" s="1"/>
  <c r="N67" i="7" s="1"/>
  <c r="K105" i="7"/>
  <c r="L105" i="7" s="1"/>
  <c r="N105" i="7" s="1"/>
  <c r="K410" i="7"/>
  <c r="L410" i="7" s="1"/>
  <c r="N410" i="7" s="1"/>
  <c r="K55" i="7"/>
  <c r="L55" i="7" s="1"/>
  <c r="N55" i="7" s="1"/>
  <c r="K109" i="7"/>
  <c r="L109" i="7" s="1"/>
  <c r="N109" i="7" s="1"/>
  <c r="K131" i="7"/>
  <c r="L131" i="7" s="1"/>
  <c r="N131" i="7" s="1"/>
  <c r="K133" i="7"/>
  <c r="L133" i="7" s="1"/>
  <c r="N133" i="7" s="1"/>
  <c r="K135" i="7"/>
  <c r="L135" i="7" s="1"/>
  <c r="N135" i="7" s="1"/>
  <c r="K137" i="7"/>
  <c r="L137" i="7" s="1"/>
  <c r="N137" i="7" s="1"/>
  <c r="K139" i="7"/>
  <c r="L139" i="7" s="1"/>
  <c r="N139" i="7" s="1"/>
  <c r="K107" i="7"/>
  <c r="L107" i="7" s="1"/>
  <c r="N107" i="7" s="1"/>
  <c r="K151" i="7"/>
  <c r="L151" i="7" s="1"/>
  <c r="N151" i="7" s="1"/>
  <c r="K153" i="7"/>
  <c r="L153" i="7" s="1"/>
  <c r="N153" i="7" s="1"/>
  <c r="K89" i="7"/>
  <c r="L89" i="7" s="1"/>
  <c r="N89" i="7" s="1"/>
  <c r="K81" i="7"/>
  <c r="L81" i="7" s="1"/>
  <c r="N81" i="7" s="1"/>
  <c r="K155" i="7"/>
  <c r="L155" i="7" s="1"/>
  <c r="N155" i="7" s="1"/>
  <c r="K157" i="7"/>
  <c r="L157" i="7" s="1"/>
  <c r="N157" i="7" s="1"/>
  <c r="K424" i="7"/>
  <c r="L424" i="7" s="1"/>
  <c r="N424" i="7" s="1"/>
  <c r="K426" i="7"/>
  <c r="L426" i="7" s="1"/>
  <c r="N426" i="7" s="1"/>
  <c r="K430" i="7"/>
  <c r="L430" i="7" s="1"/>
  <c r="N430" i="7" s="1"/>
  <c r="K432" i="7"/>
  <c r="L432" i="7" s="1"/>
  <c r="N432" i="7" s="1"/>
  <c r="K442" i="7"/>
  <c r="L442" i="7" s="1"/>
  <c r="N442" i="7" s="1"/>
  <c r="K446" i="7"/>
  <c r="L446" i="7" s="1"/>
  <c r="N446" i="7" s="1"/>
  <c r="K448" i="7"/>
  <c r="L448" i="7" s="1"/>
  <c r="N448" i="7" s="1"/>
  <c r="K450" i="7"/>
  <c r="L450" i="7" s="1"/>
  <c r="N450" i="7" s="1"/>
  <c r="K454" i="7"/>
  <c r="L454" i="7" s="1"/>
  <c r="N454" i="7" s="1"/>
  <c r="K462" i="7"/>
  <c r="L462" i="7" s="1"/>
  <c r="N462" i="7" s="1"/>
  <c r="K464" i="7"/>
  <c r="L464" i="7" s="1"/>
  <c r="N464" i="7" s="1"/>
  <c r="K466" i="7"/>
  <c r="L466" i="7" s="1"/>
  <c r="N466" i="7" s="1"/>
  <c r="K468" i="7"/>
  <c r="L468" i="7" s="1"/>
  <c r="N468" i="7" s="1"/>
  <c r="K470" i="7"/>
  <c r="L470" i="7" s="1"/>
  <c r="N470" i="7" s="1"/>
  <c r="K474" i="7"/>
  <c r="L474" i="7" s="1"/>
  <c r="N474" i="7" s="1"/>
  <c r="K476" i="7"/>
  <c r="L476" i="7" s="1"/>
  <c r="N476" i="7" s="1"/>
  <c r="K478" i="7"/>
  <c r="L478" i="7" s="1"/>
  <c r="N478" i="7" s="1"/>
  <c r="K482" i="7"/>
  <c r="L482" i="7" s="1"/>
  <c r="N482" i="7" s="1"/>
  <c r="K488" i="7"/>
  <c r="L488" i="7" s="1"/>
  <c r="N488" i="7" s="1"/>
  <c r="K490" i="7"/>
  <c r="L490" i="7" s="1"/>
  <c r="N490" i="7" s="1"/>
  <c r="K496" i="7"/>
  <c r="L496" i="7" s="1"/>
  <c r="N496" i="7" s="1"/>
  <c r="K498" i="7"/>
  <c r="L498" i="7" s="1"/>
  <c r="N498" i="7" s="1"/>
  <c r="K500" i="7"/>
  <c r="L500" i="7" s="1"/>
  <c r="N500" i="7" s="1"/>
  <c r="K504" i="7"/>
  <c r="L504" i="7" s="1"/>
  <c r="N504" i="7" s="1"/>
  <c r="K506" i="7"/>
  <c r="L506" i="7" s="1"/>
  <c r="N506" i="7" s="1"/>
  <c r="K514" i="7"/>
  <c r="L514" i="7" s="1"/>
  <c r="N514" i="7" s="1"/>
  <c r="K516" i="7"/>
  <c r="L516" i="7" s="1"/>
  <c r="N516" i="7" s="1"/>
  <c r="K522" i="7"/>
  <c r="L522" i="7" s="1"/>
  <c r="N522" i="7" s="1"/>
  <c r="K524" i="7"/>
  <c r="L524" i="7" s="1"/>
  <c r="N524" i="7" s="1"/>
  <c r="K526" i="7"/>
  <c r="L526" i="7" s="1"/>
  <c r="N526" i="7" s="1"/>
  <c r="K528" i="7"/>
  <c r="L528" i="7" s="1"/>
  <c r="N528" i="7" s="1"/>
  <c r="K530" i="7"/>
  <c r="L530" i="7" s="1"/>
  <c r="N530" i="7" s="1"/>
  <c r="K534" i="7"/>
  <c r="L534" i="7" s="1"/>
  <c r="N534" i="7" s="1"/>
  <c r="K536" i="7"/>
  <c r="L536" i="7" s="1"/>
  <c r="N536" i="7" s="1"/>
  <c r="K538" i="7"/>
  <c r="L538" i="7" s="1"/>
  <c r="N538" i="7" s="1"/>
  <c r="K540" i="7"/>
  <c r="L540" i="7" s="1"/>
  <c r="N540" i="7" s="1"/>
  <c r="K542" i="7"/>
  <c r="L542" i="7" s="1"/>
  <c r="N542" i="7" s="1"/>
  <c r="K544" i="7"/>
  <c r="L544" i="7" s="1"/>
  <c r="N544" i="7" s="1"/>
  <c r="K546" i="7"/>
  <c r="L546" i="7" s="1"/>
  <c r="N546" i="7" s="1"/>
  <c r="K548" i="7"/>
  <c r="L548" i="7" s="1"/>
  <c r="N548" i="7" s="1"/>
  <c r="K550" i="7"/>
  <c r="L550" i="7" s="1"/>
  <c r="N550" i="7" s="1"/>
  <c r="K552" i="7"/>
  <c r="L552" i="7" s="1"/>
  <c r="N552" i="7" s="1"/>
  <c r="K554" i="7"/>
  <c r="L554" i="7" s="1"/>
  <c r="N554" i="7" s="1"/>
  <c r="K556" i="7"/>
  <c r="L556" i="7" s="1"/>
  <c r="N556" i="7" s="1"/>
  <c r="K558" i="7"/>
  <c r="L558" i="7" s="1"/>
  <c r="N558" i="7" s="1"/>
  <c r="K560" i="7"/>
  <c r="L560" i="7" s="1"/>
  <c r="N560" i="7" s="1"/>
  <c r="K562" i="7"/>
  <c r="L562" i="7" s="1"/>
  <c r="N562" i="7" s="1"/>
  <c r="K564" i="7"/>
  <c r="L564" i="7" s="1"/>
  <c r="N564" i="7" s="1"/>
  <c r="K566" i="7"/>
  <c r="L566" i="7" s="1"/>
  <c r="N566" i="7" s="1"/>
  <c r="K568" i="7"/>
  <c r="L568" i="7" s="1"/>
  <c r="N568" i="7" s="1"/>
  <c r="K570" i="7"/>
  <c r="L570" i="7" s="1"/>
  <c r="N570" i="7" s="1"/>
  <c r="K572" i="7"/>
  <c r="L572" i="7" s="1"/>
  <c r="N572" i="7" s="1"/>
  <c r="K574" i="7"/>
  <c r="L574" i="7" s="1"/>
  <c r="N574" i="7" s="1"/>
  <c r="K578" i="7"/>
  <c r="L578" i="7" s="1"/>
  <c r="N578" i="7" s="1"/>
  <c r="K580" i="7"/>
  <c r="L580" i="7" s="1"/>
  <c r="N580" i="7" s="1"/>
  <c r="K582" i="7"/>
  <c r="L582" i="7" s="1"/>
  <c r="N582" i="7" s="1"/>
  <c r="K586" i="7"/>
  <c r="L586" i="7" s="1"/>
  <c r="N586" i="7" s="1"/>
  <c r="K590" i="7"/>
  <c r="L590" i="7" s="1"/>
  <c r="N590" i="7" s="1"/>
  <c r="K594" i="7"/>
  <c r="L594" i="7" s="1"/>
  <c r="N594" i="7" s="1"/>
  <c r="K600" i="7"/>
  <c r="L600" i="7" s="1"/>
  <c r="N600" i="7" s="1"/>
  <c r="K604" i="7"/>
  <c r="L604" i="7" s="1"/>
  <c r="N604" i="7" s="1"/>
  <c r="K606" i="7"/>
  <c r="L606" i="7" s="1"/>
  <c r="N606" i="7" s="1"/>
  <c r="K608" i="7"/>
  <c r="L608" i="7" s="1"/>
  <c r="N608" i="7" s="1"/>
  <c r="K610" i="7"/>
  <c r="L610" i="7" s="1"/>
  <c r="N610" i="7" s="1"/>
  <c r="K614" i="7"/>
  <c r="L614" i="7" s="1"/>
  <c r="N614" i="7" s="1"/>
  <c r="K616" i="7"/>
  <c r="L616" i="7" s="1"/>
  <c r="N616" i="7" s="1"/>
  <c r="K618" i="7"/>
  <c r="L618" i="7" s="1"/>
  <c r="N618" i="7" s="1"/>
  <c r="K620" i="7"/>
  <c r="L620" i="7" s="1"/>
  <c r="N620" i="7" s="1"/>
  <c r="K622" i="7"/>
  <c r="L622" i="7" s="1"/>
  <c r="N622" i="7" s="1"/>
  <c r="K624" i="7"/>
  <c r="L624" i="7" s="1"/>
  <c r="N624" i="7" s="1"/>
  <c r="K628" i="7"/>
  <c r="L628" i="7" s="1"/>
  <c r="N628" i="7" s="1"/>
  <c r="K632" i="7"/>
  <c r="L632" i="7" s="1"/>
  <c r="N632" i="7" s="1"/>
  <c r="K636" i="7"/>
  <c r="L636" i="7" s="1"/>
  <c r="N636" i="7" s="1"/>
  <c r="K638" i="7"/>
  <c r="L638" i="7" s="1"/>
  <c r="N638" i="7" s="1"/>
  <c r="K642" i="7"/>
  <c r="L642" i="7" s="1"/>
  <c r="N642" i="7" s="1"/>
  <c r="K644" i="7"/>
  <c r="L644" i="7" s="1"/>
  <c r="N644" i="7" s="1"/>
  <c r="K646" i="7"/>
  <c r="L646" i="7" s="1"/>
  <c r="N646" i="7" s="1"/>
  <c r="K652" i="7"/>
  <c r="L652" i="7" s="1"/>
  <c r="N652" i="7" s="1"/>
  <c r="K654" i="7"/>
  <c r="L654" i="7" s="1"/>
  <c r="N654" i="7" s="1"/>
  <c r="K658" i="7"/>
  <c r="L658" i="7" s="1"/>
  <c r="N658" i="7" s="1"/>
  <c r="K662" i="7"/>
  <c r="L662" i="7" s="1"/>
  <c r="N662" i="7" s="1"/>
  <c r="K666" i="7"/>
  <c r="L666" i="7" s="1"/>
  <c r="N666" i="7" s="1"/>
  <c r="K674" i="7"/>
  <c r="L674" i="7" s="1"/>
  <c r="N674" i="7" s="1"/>
  <c r="K688" i="7"/>
  <c r="L688" i="7" s="1"/>
  <c r="N688" i="7" s="1"/>
  <c r="K696" i="7"/>
  <c r="L696" i="7" s="1"/>
  <c r="N696" i="7" s="1"/>
  <c r="K111" i="7"/>
  <c r="L111" i="7" s="1"/>
  <c r="N111" i="7" s="1"/>
  <c r="K113" i="7"/>
  <c r="L113" i="7" s="1"/>
  <c r="N113" i="7" s="1"/>
  <c r="K115" i="7"/>
  <c r="L115" i="7" s="1"/>
  <c r="N115" i="7" s="1"/>
  <c r="K117" i="7"/>
  <c r="L117" i="7" s="1"/>
  <c r="N117" i="7" s="1"/>
  <c r="K119" i="7"/>
  <c r="L119" i="7" s="1"/>
  <c r="N119" i="7" s="1"/>
  <c r="K121" i="7"/>
  <c r="L121" i="7" s="1"/>
  <c r="N121" i="7" s="1"/>
  <c r="K123" i="7"/>
  <c r="L123" i="7" s="1"/>
  <c r="N123" i="7" s="1"/>
  <c r="K125" i="7"/>
  <c r="L125" i="7" s="1"/>
  <c r="N125" i="7" s="1"/>
  <c r="K127" i="7"/>
  <c r="L127" i="7" s="1"/>
  <c r="N127" i="7" s="1"/>
  <c r="K129" i="7"/>
  <c r="L129" i="7" s="1"/>
  <c r="N129" i="7" s="1"/>
  <c r="K141" i="7"/>
  <c r="L141" i="7" s="1"/>
  <c r="N141" i="7" s="1"/>
  <c r="K143" i="7"/>
  <c r="L143" i="7" s="1"/>
  <c r="N143" i="7" s="1"/>
  <c r="K145" i="7"/>
  <c r="L145" i="7" s="1"/>
  <c r="N145" i="7" s="1"/>
  <c r="K147" i="7"/>
  <c r="L147" i="7" s="1"/>
  <c r="N147" i="7" s="1"/>
  <c r="K149" i="7"/>
  <c r="L149" i="7" s="1"/>
  <c r="N149" i="7" s="1"/>
  <c r="K159" i="7"/>
  <c r="L159" i="7" s="1"/>
  <c r="N159" i="7" s="1"/>
  <c r="K161" i="7"/>
  <c r="L161" i="7" s="1"/>
  <c r="N161" i="7" s="1"/>
  <c r="K163" i="7"/>
  <c r="L163" i="7" s="1"/>
  <c r="N163" i="7" s="1"/>
  <c r="K165" i="7"/>
  <c r="L165" i="7" s="1"/>
  <c r="N165" i="7" s="1"/>
  <c r="K167" i="7"/>
  <c r="L167" i="7" s="1"/>
  <c r="N167" i="7" s="1"/>
  <c r="K169" i="7"/>
  <c r="L169" i="7" s="1"/>
  <c r="N169" i="7" s="1"/>
  <c r="K171" i="7"/>
  <c r="L171" i="7" s="1"/>
  <c r="N171" i="7" s="1"/>
  <c r="K173" i="7"/>
  <c r="L173" i="7" s="1"/>
  <c r="N173" i="7" s="1"/>
  <c r="K175" i="7"/>
  <c r="L175" i="7" s="1"/>
  <c r="N175" i="7" s="1"/>
  <c r="K177" i="7"/>
  <c r="L177" i="7" s="1"/>
  <c r="N177" i="7" s="1"/>
  <c r="K179" i="7"/>
  <c r="L179" i="7" s="1"/>
  <c r="N179" i="7" s="1"/>
  <c r="K181" i="7"/>
  <c r="L181" i="7" s="1"/>
  <c r="N181" i="7" s="1"/>
  <c r="K183" i="7"/>
  <c r="L183" i="7" s="1"/>
  <c r="N183" i="7" s="1"/>
  <c r="K185" i="7"/>
  <c r="L185" i="7" s="1"/>
  <c r="N185" i="7" s="1"/>
  <c r="K187" i="7"/>
  <c r="L187" i="7" s="1"/>
  <c r="N187" i="7" s="1"/>
  <c r="K189" i="7"/>
  <c r="L189" i="7" s="1"/>
  <c r="N189" i="7" s="1"/>
  <c r="K191" i="7"/>
  <c r="L191" i="7" s="1"/>
  <c r="N191" i="7" s="1"/>
  <c r="K193" i="7"/>
  <c r="L193" i="7" s="1"/>
  <c r="N193" i="7" s="1"/>
  <c r="K195" i="7"/>
  <c r="L195" i="7" s="1"/>
  <c r="N195" i="7" s="1"/>
  <c r="K197" i="7"/>
  <c r="L197" i="7" s="1"/>
  <c r="N197" i="7" s="1"/>
  <c r="K199" i="7"/>
  <c r="L199" i="7" s="1"/>
  <c r="N199" i="7" s="1"/>
  <c r="K201" i="7"/>
  <c r="L201" i="7" s="1"/>
  <c r="N201" i="7" s="1"/>
  <c r="K203" i="7"/>
  <c r="L203" i="7" s="1"/>
  <c r="N203" i="7" s="1"/>
  <c r="K205" i="7"/>
  <c r="L205" i="7" s="1"/>
  <c r="N205" i="7" s="1"/>
  <c r="K207" i="7"/>
  <c r="L207" i="7" s="1"/>
  <c r="N207" i="7" s="1"/>
  <c r="K209" i="7"/>
  <c r="L209" i="7" s="1"/>
  <c r="N209" i="7" s="1"/>
  <c r="K211" i="7"/>
  <c r="L211" i="7" s="1"/>
  <c r="N211" i="7" s="1"/>
  <c r="K213" i="7"/>
  <c r="L213" i="7" s="1"/>
  <c r="N213" i="7" s="1"/>
  <c r="K215" i="7"/>
  <c r="L215" i="7" s="1"/>
  <c r="N215" i="7" s="1"/>
  <c r="K217" i="7"/>
  <c r="L217" i="7" s="1"/>
  <c r="N217" i="7" s="1"/>
  <c r="K219" i="7"/>
  <c r="L219" i="7" s="1"/>
  <c r="N219" i="7" s="1"/>
  <c r="K221" i="7"/>
  <c r="L221" i="7" s="1"/>
  <c r="N221" i="7" s="1"/>
  <c r="K223" i="7"/>
  <c r="L223" i="7" s="1"/>
  <c r="N223" i="7" s="1"/>
  <c r="K225" i="7"/>
  <c r="L225" i="7" s="1"/>
  <c r="N225" i="7" s="1"/>
  <c r="K227" i="7"/>
  <c r="L227" i="7" s="1"/>
  <c r="N227" i="7" s="1"/>
  <c r="K229" i="7"/>
  <c r="L229" i="7" s="1"/>
  <c r="N229" i="7" s="1"/>
  <c r="K231" i="7"/>
  <c r="L231" i="7" s="1"/>
  <c r="N231" i="7" s="1"/>
  <c r="K233" i="7"/>
  <c r="L233" i="7" s="1"/>
  <c r="N233" i="7" s="1"/>
  <c r="K235" i="7"/>
  <c r="L235" i="7" s="1"/>
  <c r="N235" i="7" s="1"/>
  <c r="K237" i="7"/>
  <c r="L237" i="7" s="1"/>
  <c r="N237" i="7" s="1"/>
  <c r="K239" i="7"/>
  <c r="L239" i="7" s="1"/>
  <c r="N239" i="7" s="1"/>
  <c r="K241" i="7"/>
  <c r="L241" i="7" s="1"/>
  <c r="N241" i="7" s="1"/>
  <c r="K243" i="7"/>
  <c r="L243" i="7" s="1"/>
  <c r="N243" i="7" s="1"/>
  <c r="K245" i="7"/>
  <c r="L245" i="7" s="1"/>
  <c r="N245" i="7" s="1"/>
  <c r="K247" i="7"/>
  <c r="L247" i="7" s="1"/>
  <c r="N247" i="7" s="1"/>
  <c r="K249" i="7"/>
  <c r="L249" i="7" s="1"/>
  <c r="N249" i="7" s="1"/>
  <c r="K251" i="7"/>
  <c r="L251" i="7" s="1"/>
  <c r="N251" i="7" s="1"/>
  <c r="K253" i="7"/>
  <c r="L253" i="7" s="1"/>
  <c r="N253" i="7" s="1"/>
  <c r="K255" i="7"/>
  <c r="L255" i="7" s="1"/>
  <c r="N255" i="7" s="1"/>
  <c r="K257" i="7"/>
  <c r="L257" i="7" s="1"/>
  <c r="N257" i="7" s="1"/>
  <c r="K259" i="7"/>
  <c r="L259" i="7" s="1"/>
  <c r="N259" i="7" s="1"/>
  <c r="K261" i="7"/>
  <c r="L261" i="7" s="1"/>
  <c r="N261" i="7" s="1"/>
  <c r="K263" i="7"/>
  <c r="L263" i="7" s="1"/>
  <c r="N263" i="7" s="1"/>
  <c r="K265" i="7"/>
  <c r="L265" i="7" s="1"/>
  <c r="N265" i="7" s="1"/>
  <c r="K267" i="7"/>
  <c r="L267" i="7" s="1"/>
  <c r="N267" i="7" s="1"/>
  <c r="K269" i="7"/>
  <c r="L269" i="7" s="1"/>
  <c r="N269" i="7" s="1"/>
  <c r="K271" i="7"/>
  <c r="L271" i="7" s="1"/>
  <c r="N271" i="7" s="1"/>
  <c r="K273" i="7"/>
  <c r="L273" i="7" s="1"/>
  <c r="N273" i="7" s="1"/>
  <c r="K275" i="7"/>
  <c r="L275" i="7" s="1"/>
  <c r="N275" i="7" s="1"/>
  <c r="K277" i="7"/>
  <c r="L277" i="7" s="1"/>
  <c r="N277" i="7" s="1"/>
  <c r="K279" i="7"/>
  <c r="L279" i="7" s="1"/>
  <c r="N279" i="7" s="1"/>
  <c r="K281" i="7"/>
  <c r="L281" i="7" s="1"/>
  <c r="N281" i="7" s="1"/>
  <c r="K283" i="7"/>
  <c r="L283" i="7" s="1"/>
  <c r="N283" i="7" s="1"/>
  <c r="K285" i="7"/>
  <c r="L285" i="7" s="1"/>
  <c r="N285" i="7" s="1"/>
  <c r="K287" i="7"/>
  <c r="L287" i="7" s="1"/>
  <c r="N287" i="7" s="1"/>
  <c r="K289" i="7"/>
  <c r="L289" i="7" s="1"/>
  <c r="N289" i="7" s="1"/>
  <c r="K291" i="7"/>
  <c r="L291" i="7" s="1"/>
  <c r="N291" i="7" s="1"/>
  <c r="K293" i="7"/>
  <c r="L293" i="7" s="1"/>
  <c r="N293" i="7" s="1"/>
  <c r="K295" i="7"/>
  <c r="L295" i="7" s="1"/>
  <c r="N295" i="7" s="1"/>
  <c r="K297" i="7"/>
  <c r="L297" i="7" s="1"/>
  <c r="N297" i="7" s="1"/>
  <c r="K299" i="7"/>
  <c r="L299" i="7" s="1"/>
  <c r="N299" i="7" s="1"/>
  <c r="K301" i="7"/>
  <c r="L301" i="7" s="1"/>
  <c r="N301" i="7" s="1"/>
  <c r="K303" i="7"/>
  <c r="L303" i="7" s="1"/>
  <c r="N303" i="7" s="1"/>
  <c r="K305" i="7"/>
  <c r="L305" i="7" s="1"/>
  <c r="N305" i="7" s="1"/>
  <c r="K307" i="7"/>
  <c r="L307" i="7" s="1"/>
  <c r="N307" i="7" s="1"/>
  <c r="K309" i="7"/>
  <c r="L309" i="7" s="1"/>
  <c r="N309" i="7" s="1"/>
  <c r="K311" i="7"/>
  <c r="L311" i="7" s="1"/>
  <c r="N311" i="7" s="1"/>
  <c r="K313" i="7"/>
  <c r="L313" i="7" s="1"/>
  <c r="N313" i="7" s="1"/>
  <c r="K315" i="7"/>
  <c r="L315" i="7" s="1"/>
  <c r="N315" i="7" s="1"/>
  <c r="K317" i="7"/>
  <c r="L317" i="7" s="1"/>
  <c r="N317" i="7" s="1"/>
  <c r="K319" i="7"/>
  <c r="L319" i="7" s="1"/>
  <c r="N319" i="7" s="1"/>
  <c r="K321" i="7"/>
  <c r="L321" i="7" s="1"/>
  <c r="N321" i="7" s="1"/>
  <c r="K323" i="7"/>
  <c r="L323" i="7" s="1"/>
  <c r="N323" i="7" s="1"/>
  <c r="K325" i="7"/>
  <c r="L325" i="7" s="1"/>
  <c r="N325" i="7" s="1"/>
  <c r="K327" i="7"/>
  <c r="L327" i="7" s="1"/>
  <c r="N327" i="7" s="1"/>
  <c r="K329" i="7"/>
  <c r="L329" i="7" s="1"/>
  <c r="N329" i="7" s="1"/>
  <c r="K331" i="7"/>
  <c r="L331" i="7" s="1"/>
  <c r="N331" i="7" s="1"/>
  <c r="K333" i="7"/>
  <c r="L333" i="7" s="1"/>
  <c r="N333" i="7" s="1"/>
  <c r="K335" i="7"/>
  <c r="L335" i="7" s="1"/>
  <c r="N335" i="7" s="1"/>
  <c r="K337" i="7"/>
  <c r="L337" i="7" s="1"/>
  <c r="N337" i="7" s="1"/>
  <c r="K339" i="7"/>
  <c r="L339" i="7" s="1"/>
  <c r="N339" i="7" s="1"/>
  <c r="K341" i="7"/>
  <c r="L341" i="7" s="1"/>
  <c r="N341" i="7" s="1"/>
  <c r="K343" i="7"/>
  <c r="L343" i="7" s="1"/>
  <c r="N343" i="7" s="1"/>
  <c r="K345" i="7"/>
  <c r="L345" i="7" s="1"/>
  <c r="N345" i="7" s="1"/>
  <c r="K347" i="7"/>
  <c r="L347" i="7" s="1"/>
  <c r="N347" i="7" s="1"/>
  <c r="K349" i="7"/>
  <c r="L349" i="7" s="1"/>
  <c r="N349" i="7" s="1"/>
  <c r="K351" i="7"/>
  <c r="L351" i="7" s="1"/>
  <c r="N351" i="7" s="1"/>
  <c r="K353" i="7"/>
  <c r="L353" i="7" s="1"/>
  <c r="N353" i="7" s="1"/>
  <c r="K355" i="7"/>
  <c r="L355" i="7" s="1"/>
  <c r="N355" i="7" s="1"/>
  <c r="K357" i="7"/>
  <c r="L357" i="7" s="1"/>
  <c r="N357" i="7" s="1"/>
  <c r="K359" i="7"/>
  <c r="L359" i="7" s="1"/>
  <c r="N359" i="7" s="1"/>
  <c r="K361" i="7"/>
  <c r="L361" i="7" s="1"/>
  <c r="N361" i="7" s="1"/>
  <c r="K363" i="7"/>
  <c r="L363" i="7" s="1"/>
  <c r="N363" i="7" s="1"/>
  <c r="K365" i="7"/>
  <c r="L365" i="7" s="1"/>
  <c r="N365" i="7" s="1"/>
  <c r="K367" i="7"/>
  <c r="L367" i="7" s="1"/>
  <c r="N367" i="7" s="1"/>
  <c r="K369" i="7"/>
  <c r="L369" i="7" s="1"/>
  <c r="N369" i="7" s="1"/>
  <c r="K371" i="7"/>
  <c r="L371" i="7" s="1"/>
  <c r="N371" i="7" s="1"/>
  <c r="K373" i="7"/>
  <c r="L373" i="7" s="1"/>
  <c r="N373" i="7" s="1"/>
  <c r="K375" i="7"/>
  <c r="L375" i="7" s="1"/>
  <c r="N375" i="7" s="1"/>
  <c r="K377" i="7"/>
  <c r="L377" i="7" s="1"/>
  <c r="N377" i="7" s="1"/>
  <c r="K379" i="7"/>
  <c r="L379" i="7" s="1"/>
  <c r="N379" i="7" s="1"/>
  <c r="K381" i="7"/>
  <c r="L381" i="7" s="1"/>
  <c r="N381" i="7" s="1"/>
  <c r="K383" i="7"/>
  <c r="L383" i="7" s="1"/>
  <c r="N383" i="7" s="1"/>
  <c r="K385" i="7"/>
  <c r="L385" i="7" s="1"/>
  <c r="N385" i="7" s="1"/>
  <c r="K387" i="7"/>
  <c r="L387" i="7" s="1"/>
  <c r="N387" i="7" s="1"/>
  <c r="K389" i="7"/>
  <c r="L389" i="7" s="1"/>
  <c r="N389" i="7" s="1"/>
  <c r="K391" i="7"/>
  <c r="L391" i="7" s="1"/>
  <c r="N391" i="7" s="1"/>
  <c r="K393" i="7"/>
  <c r="L393" i="7" s="1"/>
  <c r="N393" i="7" s="1"/>
  <c r="K395" i="7"/>
  <c r="L395" i="7" s="1"/>
  <c r="N395" i="7" s="1"/>
  <c r="K397" i="7"/>
  <c r="L397" i="7" s="1"/>
  <c r="N397" i="7" s="1"/>
  <c r="K399" i="7"/>
  <c r="L399" i="7" s="1"/>
  <c r="N399" i="7" s="1"/>
  <c r="K401" i="7"/>
  <c r="L401" i="7" s="1"/>
  <c r="N401" i="7" s="1"/>
  <c r="K403" i="7"/>
  <c r="L403" i="7" s="1"/>
  <c r="N403" i="7" s="1"/>
  <c r="K405" i="7"/>
  <c r="L405" i="7" s="1"/>
  <c r="N405" i="7" s="1"/>
  <c r="K407" i="7"/>
  <c r="L407" i="7" s="1"/>
  <c r="N407" i="7" s="1"/>
  <c r="K409" i="7"/>
  <c r="L409" i="7" s="1"/>
  <c r="N409" i="7" s="1"/>
  <c r="K411" i="7"/>
  <c r="L411" i="7" s="1"/>
  <c r="N411" i="7" s="1"/>
  <c r="K413" i="7"/>
  <c r="L413" i="7" s="1"/>
  <c r="N413" i="7" s="1"/>
  <c r="K415" i="7"/>
  <c r="L415" i="7" s="1"/>
  <c r="N415" i="7" s="1"/>
  <c r="K417" i="7"/>
  <c r="L417" i="7" s="1"/>
  <c r="N417" i="7" s="1"/>
  <c r="K419" i="7"/>
  <c r="L419" i="7" s="1"/>
  <c r="N419" i="7" s="1"/>
  <c r="K421" i="7"/>
  <c r="L421" i="7" s="1"/>
  <c r="N421" i="7" s="1"/>
  <c r="K423" i="7"/>
  <c r="L423" i="7" s="1"/>
  <c r="N423" i="7" s="1"/>
  <c r="K425" i="7"/>
  <c r="L425" i="7" s="1"/>
  <c r="N425" i="7" s="1"/>
  <c r="K427" i="7"/>
  <c r="L427" i="7" s="1"/>
  <c r="N427" i="7" s="1"/>
  <c r="K429" i="7"/>
  <c r="L429" i="7" s="1"/>
  <c r="N429" i="7" s="1"/>
  <c r="K431" i="7"/>
  <c r="L431" i="7" s="1"/>
  <c r="N431" i="7" s="1"/>
  <c r="K433" i="7"/>
  <c r="L433" i="7" s="1"/>
  <c r="N433" i="7" s="1"/>
  <c r="K435" i="7"/>
  <c r="L435" i="7" s="1"/>
  <c r="N435" i="7" s="1"/>
  <c r="K437" i="7"/>
  <c r="L437" i="7" s="1"/>
  <c r="N437" i="7" s="1"/>
  <c r="K439" i="7"/>
  <c r="L439" i="7" s="1"/>
  <c r="N439" i="7" s="1"/>
  <c r="K441" i="7"/>
  <c r="L441" i="7" s="1"/>
  <c r="N441" i="7" s="1"/>
  <c r="K443" i="7"/>
  <c r="L443" i="7" s="1"/>
  <c r="N443" i="7" s="1"/>
  <c r="K445" i="7"/>
  <c r="L445" i="7" s="1"/>
  <c r="N445" i="7" s="1"/>
  <c r="K447" i="7"/>
  <c r="L447" i="7" s="1"/>
  <c r="N447" i="7" s="1"/>
  <c r="K449" i="7"/>
  <c r="L449" i="7" s="1"/>
  <c r="N449" i="7" s="1"/>
  <c r="K451" i="7"/>
  <c r="L451" i="7" s="1"/>
  <c r="N451" i="7" s="1"/>
  <c r="K453" i="7"/>
  <c r="L453" i="7" s="1"/>
  <c r="N453" i="7" s="1"/>
  <c r="K455" i="7"/>
  <c r="L455" i="7" s="1"/>
  <c r="N455" i="7" s="1"/>
  <c r="K457" i="7"/>
  <c r="L457" i="7" s="1"/>
  <c r="N457" i="7" s="1"/>
  <c r="K459" i="7"/>
  <c r="L459" i="7" s="1"/>
  <c r="N459" i="7" s="1"/>
  <c r="K461" i="7"/>
  <c r="L461" i="7" s="1"/>
  <c r="N461" i="7" s="1"/>
  <c r="K463" i="7"/>
  <c r="L463" i="7" s="1"/>
  <c r="N463" i="7" s="1"/>
  <c r="K465" i="7"/>
  <c r="L465" i="7" s="1"/>
  <c r="N465" i="7" s="1"/>
  <c r="K467" i="7"/>
  <c r="L467" i="7" s="1"/>
  <c r="N467" i="7" s="1"/>
  <c r="K469" i="7"/>
  <c r="L469" i="7" s="1"/>
  <c r="N469" i="7" s="1"/>
  <c r="K471" i="7"/>
  <c r="L471" i="7" s="1"/>
  <c r="N471" i="7" s="1"/>
  <c r="K473" i="7"/>
  <c r="L473" i="7" s="1"/>
  <c r="N473" i="7" s="1"/>
  <c r="K475" i="7"/>
  <c r="L475" i="7" s="1"/>
  <c r="N475" i="7" s="1"/>
  <c r="K477" i="7"/>
  <c r="L477" i="7" s="1"/>
  <c r="N477" i="7" s="1"/>
  <c r="K479" i="7"/>
  <c r="L479" i="7" s="1"/>
  <c r="N479" i="7" s="1"/>
  <c r="K481" i="7"/>
  <c r="L481" i="7" s="1"/>
  <c r="N481" i="7" s="1"/>
  <c r="K483" i="7"/>
  <c r="L483" i="7" s="1"/>
  <c r="N483" i="7" s="1"/>
  <c r="K485" i="7"/>
  <c r="L485" i="7" s="1"/>
  <c r="N485" i="7" s="1"/>
  <c r="K487" i="7"/>
  <c r="L487" i="7" s="1"/>
  <c r="N487" i="7" s="1"/>
  <c r="K489" i="7"/>
  <c r="L489" i="7" s="1"/>
  <c r="N489" i="7" s="1"/>
  <c r="K491" i="7"/>
  <c r="L491" i="7" s="1"/>
  <c r="N491" i="7" s="1"/>
  <c r="K493" i="7"/>
  <c r="L493" i="7" s="1"/>
  <c r="N493" i="7" s="1"/>
  <c r="K495" i="7"/>
  <c r="L495" i="7" s="1"/>
  <c r="N495" i="7" s="1"/>
  <c r="K497" i="7"/>
  <c r="L497" i="7" s="1"/>
  <c r="N497" i="7" s="1"/>
  <c r="K499" i="7"/>
  <c r="L499" i="7" s="1"/>
  <c r="N499" i="7" s="1"/>
  <c r="K501" i="7"/>
  <c r="L501" i="7" s="1"/>
  <c r="N501" i="7" s="1"/>
  <c r="K503" i="7"/>
  <c r="L503" i="7" s="1"/>
  <c r="N503" i="7" s="1"/>
  <c r="K505" i="7"/>
  <c r="L505" i="7" s="1"/>
  <c r="N505" i="7" s="1"/>
  <c r="K507" i="7"/>
  <c r="L507" i="7" s="1"/>
  <c r="N507" i="7" s="1"/>
  <c r="K509" i="7"/>
  <c r="L509" i="7" s="1"/>
  <c r="N509" i="7" s="1"/>
  <c r="K511" i="7"/>
  <c r="L511" i="7" s="1"/>
  <c r="N511" i="7" s="1"/>
  <c r="K513" i="7"/>
  <c r="L513" i="7" s="1"/>
  <c r="N513" i="7" s="1"/>
  <c r="K515" i="7"/>
  <c r="L515" i="7" s="1"/>
  <c r="N515" i="7" s="1"/>
  <c r="K517" i="7"/>
  <c r="L517" i="7" s="1"/>
  <c r="N517" i="7" s="1"/>
  <c r="K519" i="7"/>
  <c r="L519" i="7" s="1"/>
  <c r="N519" i="7" s="1"/>
  <c r="K521" i="7"/>
  <c r="L521" i="7" s="1"/>
  <c r="N521" i="7" s="1"/>
  <c r="K523" i="7"/>
  <c r="L523" i="7" s="1"/>
  <c r="N523" i="7" s="1"/>
  <c r="K525" i="7"/>
  <c r="L525" i="7" s="1"/>
  <c r="N525" i="7" s="1"/>
  <c r="K527" i="7"/>
  <c r="L527" i="7" s="1"/>
  <c r="N527" i="7" s="1"/>
  <c r="K529" i="7"/>
  <c r="L529" i="7" s="1"/>
  <c r="N529" i="7" s="1"/>
  <c r="K531" i="7"/>
  <c r="L531" i="7" s="1"/>
  <c r="N531" i="7" s="1"/>
  <c r="K533" i="7"/>
  <c r="L533" i="7" s="1"/>
  <c r="N533" i="7" s="1"/>
  <c r="K535" i="7"/>
  <c r="L535" i="7" s="1"/>
  <c r="N535" i="7" s="1"/>
  <c r="K537" i="7"/>
  <c r="L537" i="7" s="1"/>
  <c r="N537" i="7" s="1"/>
  <c r="K539" i="7"/>
  <c r="L539" i="7" s="1"/>
  <c r="N539" i="7" s="1"/>
  <c r="K541" i="7"/>
  <c r="L541" i="7" s="1"/>
  <c r="N541" i="7" s="1"/>
  <c r="K543" i="7"/>
  <c r="L543" i="7" s="1"/>
  <c r="N543" i="7" s="1"/>
  <c r="K545" i="7"/>
  <c r="L545" i="7" s="1"/>
  <c r="N545" i="7" s="1"/>
  <c r="K553" i="7"/>
  <c r="L553" i="7" s="1"/>
  <c r="N553" i="7" s="1"/>
  <c r="K555" i="7"/>
  <c r="L555" i="7" s="1"/>
  <c r="N555" i="7" s="1"/>
  <c r="K557" i="7"/>
  <c r="L557" i="7" s="1"/>
  <c r="N557" i="7" s="1"/>
  <c r="K559" i="7"/>
  <c r="L559" i="7" s="1"/>
  <c r="N559" i="7" s="1"/>
  <c r="K561" i="7"/>
  <c r="L561" i="7" s="1"/>
  <c r="N561" i="7" s="1"/>
  <c r="K563" i="7"/>
  <c r="L563" i="7" s="1"/>
  <c r="N563" i="7" s="1"/>
  <c r="K567" i="7"/>
  <c r="L567" i="7" s="1"/>
  <c r="N567" i="7" s="1"/>
  <c r="K569" i="7"/>
  <c r="L569" i="7" s="1"/>
  <c r="N569" i="7" s="1"/>
  <c r="K571" i="7"/>
  <c r="L571" i="7" s="1"/>
  <c r="N571" i="7" s="1"/>
  <c r="K573" i="7"/>
  <c r="L573" i="7" s="1"/>
  <c r="N573" i="7" s="1"/>
  <c r="K577" i="7"/>
  <c r="L577" i="7" s="1"/>
  <c r="N577" i="7" s="1"/>
  <c r="K579" i="7"/>
  <c r="L579" i="7" s="1"/>
  <c r="N579" i="7" s="1"/>
  <c r="K581" i="7"/>
  <c r="L581" i="7" s="1"/>
  <c r="N581" i="7" s="1"/>
  <c r="K583" i="7"/>
  <c r="L583" i="7" s="1"/>
  <c r="N583" i="7" s="1"/>
  <c r="K587" i="7"/>
  <c r="L587" i="7" s="1"/>
  <c r="N587" i="7" s="1"/>
  <c r="K589" i="7"/>
  <c r="L589" i="7" s="1"/>
  <c r="N589" i="7" s="1"/>
  <c r="K591" i="7"/>
  <c r="L591" i="7" s="1"/>
  <c r="N591" i="7" s="1"/>
  <c r="K593" i="7"/>
  <c r="L593" i="7" s="1"/>
  <c r="N593" i="7" s="1"/>
  <c r="K595" i="7"/>
  <c r="L595" i="7" s="1"/>
  <c r="N595" i="7" s="1"/>
  <c r="K597" i="7"/>
  <c r="L597" i="7" s="1"/>
  <c r="N597" i="7" s="1"/>
  <c r="K599" i="7"/>
  <c r="L599" i="7" s="1"/>
  <c r="N599" i="7" s="1"/>
  <c r="K601" i="7"/>
  <c r="L601" i="7" s="1"/>
  <c r="N601" i="7" s="1"/>
  <c r="K603" i="7"/>
  <c r="L603" i="7" s="1"/>
  <c r="N603" i="7" s="1"/>
  <c r="K605" i="7"/>
  <c r="L605" i="7" s="1"/>
  <c r="N605" i="7" s="1"/>
  <c r="K607" i="7"/>
  <c r="L607" i="7" s="1"/>
  <c r="N607" i="7" s="1"/>
  <c r="K609" i="7"/>
  <c r="L609" i="7" s="1"/>
  <c r="N609" i="7" s="1"/>
  <c r="K611" i="7"/>
  <c r="L611" i="7" s="1"/>
  <c r="N611" i="7" s="1"/>
  <c r="K615" i="7"/>
  <c r="L615" i="7" s="1"/>
  <c r="N615" i="7" s="1"/>
  <c r="K617" i="7"/>
  <c r="L617" i="7" s="1"/>
  <c r="N617" i="7" s="1"/>
  <c r="K619" i="7"/>
  <c r="L619" i="7" s="1"/>
  <c r="N619" i="7" s="1"/>
  <c r="K621" i="7"/>
  <c r="L621" i="7" s="1"/>
  <c r="N621" i="7" s="1"/>
  <c r="K623" i="7"/>
  <c r="L623" i="7" s="1"/>
  <c r="N623" i="7" s="1"/>
  <c r="K625" i="7"/>
  <c r="L625" i="7" s="1"/>
  <c r="N625" i="7" s="1"/>
  <c r="K627" i="7"/>
  <c r="L627" i="7" s="1"/>
  <c r="N627" i="7" s="1"/>
  <c r="K629" i="7"/>
  <c r="L629" i="7" s="1"/>
  <c r="N629" i="7" s="1"/>
  <c r="K631" i="7"/>
  <c r="L631" i="7" s="1"/>
  <c r="N631" i="7" s="1"/>
  <c r="K633" i="7"/>
  <c r="L633" i="7" s="1"/>
  <c r="N633" i="7" s="1"/>
  <c r="K635" i="7"/>
  <c r="L635" i="7" s="1"/>
  <c r="N635" i="7" s="1"/>
  <c r="K637" i="7"/>
  <c r="L637" i="7" s="1"/>
  <c r="N637" i="7" s="1"/>
  <c r="K639" i="7"/>
  <c r="L639" i="7" s="1"/>
  <c r="N639" i="7" s="1"/>
  <c r="K641" i="7"/>
  <c r="L641" i="7" s="1"/>
  <c r="N641" i="7" s="1"/>
  <c r="K643" i="7"/>
  <c r="L643" i="7" s="1"/>
  <c r="N643" i="7" s="1"/>
  <c r="K645" i="7"/>
  <c r="L645" i="7" s="1"/>
  <c r="N645" i="7" s="1"/>
  <c r="K647" i="7"/>
  <c r="L647" i="7" s="1"/>
  <c r="N647" i="7" s="1"/>
  <c r="K649" i="7"/>
  <c r="L649" i="7" s="1"/>
  <c r="N649" i="7" s="1"/>
  <c r="K651" i="7"/>
  <c r="L651" i="7" s="1"/>
  <c r="N651" i="7" s="1"/>
  <c r="K653" i="7"/>
  <c r="L653" i="7" s="1"/>
  <c r="N653" i="7" s="1"/>
  <c r="K655" i="7"/>
  <c r="L655" i="7" s="1"/>
  <c r="N655" i="7" s="1"/>
  <c r="K657" i="7"/>
  <c r="L657" i="7" s="1"/>
  <c r="N657" i="7" s="1"/>
  <c r="K659" i="7"/>
  <c r="L659" i="7" s="1"/>
  <c r="N659" i="7" s="1"/>
  <c r="K661" i="7"/>
  <c r="L661" i="7" s="1"/>
  <c r="N661" i="7" s="1"/>
  <c r="K663" i="7"/>
  <c r="L663" i="7" s="1"/>
  <c r="N663" i="7" s="1"/>
  <c r="K667" i="7"/>
  <c r="L667" i="7" s="1"/>
  <c r="N667" i="7" s="1"/>
  <c r="K669" i="7"/>
  <c r="L669" i="7" s="1"/>
  <c r="N669" i="7" s="1"/>
  <c r="K671" i="7"/>
  <c r="L671" i="7" s="1"/>
  <c r="N671" i="7" s="1"/>
  <c r="K673" i="7"/>
  <c r="L673" i="7" s="1"/>
  <c r="N673" i="7" s="1"/>
  <c r="K675" i="7"/>
  <c r="L675" i="7" s="1"/>
  <c r="N675" i="7" s="1"/>
  <c r="K677" i="7"/>
  <c r="L677" i="7" s="1"/>
  <c r="N677" i="7" s="1"/>
  <c r="K679" i="7"/>
  <c r="L679" i="7" s="1"/>
  <c r="N679" i="7" s="1"/>
  <c r="K681" i="7"/>
  <c r="L681" i="7" s="1"/>
  <c r="N681" i="7" s="1"/>
  <c r="K683" i="7"/>
  <c r="L683" i="7" s="1"/>
  <c r="N683" i="7" s="1"/>
  <c r="K685" i="7"/>
  <c r="L685" i="7" s="1"/>
  <c r="N685" i="7" s="1"/>
  <c r="K687" i="7"/>
  <c r="L687" i="7" s="1"/>
  <c r="N687" i="7" s="1"/>
  <c r="K689" i="7"/>
  <c r="L689" i="7" s="1"/>
  <c r="N689" i="7" s="1"/>
  <c r="K691" i="7"/>
  <c r="L691" i="7" s="1"/>
  <c r="N691" i="7" s="1"/>
  <c r="K695" i="7"/>
  <c r="L695" i="7" s="1"/>
  <c r="N695" i="7" s="1"/>
  <c r="K697" i="7"/>
  <c r="L697" i="7" s="1"/>
  <c r="N697" i="7" s="1"/>
  <c r="K699" i="7"/>
  <c r="L699" i="7" s="1"/>
  <c r="N699" i="7" s="1"/>
  <c r="K701" i="7"/>
  <c r="L701" i="7" s="1"/>
  <c r="N701" i="7" s="1"/>
  <c r="K705" i="7"/>
  <c r="L705" i="7" s="1"/>
  <c r="N705" i="7" s="1"/>
  <c r="K707" i="7"/>
  <c r="L707" i="7" s="1"/>
  <c r="N707" i="7" s="1"/>
  <c r="K709" i="7"/>
  <c r="L709" i="7" s="1"/>
  <c r="N709" i="7" s="1"/>
  <c r="K711" i="7"/>
  <c r="L711" i="7" s="1"/>
  <c r="N711" i="7" s="1"/>
  <c r="K713" i="7"/>
  <c r="L713" i="7" s="1"/>
  <c r="N713" i="7" s="1"/>
  <c r="K715" i="7"/>
  <c r="L715" i="7" s="1"/>
  <c r="N715" i="7" s="1"/>
  <c r="K717" i="7"/>
  <c r="L717" i="7" s="1"/>
  <c r="N717" i="7" s="1"/>
  <c r="K719" i="7"/>
  <c r="L719" i="7" s="1"/>
  <c r="N719" i="7" s="1"/>
  <c r="K721" i="7"/>
  <c r="L721" i="7" s="1"/>
  <c r="N721" i="7" s="1"/>
  <c r="K723" i="7"/>
  <c r="L723" i="7" s="1"/>
  <c r="N723" i="7" s="1"/>
  <c r="K727" i="7"/>
  <c r="L727" i="7" s="1"/>
  <c r="N727" i="7" s="1"/>
  <c r="K731" i="7"/>
  <c r="L731" i="7" s="1"/>
  <c r="N731" i="7" s="1"/>
  <c r="K737" i="7"/>
  <c r="L737" i="7" s="1"/>
  <c r="N737" i="7" s="1"/>
  <c r="K739" i="7"/>
  <c r="L739" i="7" s="1"/>
  <c r="N739" i="7" s="1"/>
  <c r="K741" i="7"/>
  <c r="L741" i="7" s="1"/>
  <c r="N741" i="7" s="1"/>
  <c r="K743" i="7"/>
  <c r="L743" i="7" s="1"/>
  <c r="N743" i="7" s="1"/>
  <c r="K745" i="7"/>
  <c r="L745" i="7" s="1"/>
  <c r="N745" i="7" s="1"/>
  <c r="K747" i="7"/>
  <c r="L747" i="7" s="1"/>
  <c r="N747" i="7" s="1"/>
  <c r="K547" i="7"/>
  <c r="L547" i="7" s="1"/>
  <c r="N547" i="7" s="1"/>
  <c r="K549" i="7"/>
  <c r="L549" i="7" s="1"/>
  <c r="N549" i="7" s="1"/>
  <c r="K551" i="7"/>
  <c r="L551" i="7" s="1"/>
  <c r="N551" i="7" s="1"/>
  <c r="K565" i="7"/>
  <c r="L565" i="7" s="1"/>
  <c r="N565" i="7" s="1"/>
  <c r="K575" i="7"/>
  <c r="L575" i="7" s="1"/>
  <c r="N575" i="7" s="1"/>
  <c r="K585" i="7"/>
  <c r="L585" i="7" s="1"/>
  <c r="N585" i="7" s="1"/>
  <c r="K613" i="7"/>
  <c r="L613" i="7" s="1"/>
  <c r="N613" i="7" s="1"/>
  <c r="K665" i="7"/>
  <c r="L665" i="7" s="1"/>
  <c r="N665" i="7" s="1"/>
  <c r="K693" i="7"/>
  <c r="L693" i="7" s="1"/>
  <c r="N693" i="7" s="1"/>
  <c r="K703" i="7"/>
  <c r="L703" i="7" s="1"/>
  <c r="N703" i="7" s="1"/>
  <c r="K749" i="7"/>
  <c r="L749" i="7" s="1"/>
  <c r="N749" i="7" s="1"/>
  <c r="K751" i="7"/>
  <c r="L751" i="7" s="1"/>
  <c r="N751" i="7" s="1"/>
  <c r="K753" i="7"/>
  <c r="L753" i="7" s="1"/>
  <c r="N753" i="7" s="1"/>
  <c r="K757" i="7"/>
  <c r="L757" i="7" s="1"/>
  <c r="N757" i="7" s="1"/>
  <c r="K761" i="7"/>
  <c r="L761" i="7" s="1"/>
  <c r="N761" i="7" s="1"/>
  <c r="K763" i="7"/>
  <c r="L763" i="7" s="1"/>
  <c r="N763" i="7" s="1"/>
  <c r="K765" i="7"/>
  <c r="L765" i="7" s="1"/>
  <c r="N765" i="7" s="1"/>
  <c r="K767" i="7"/>
  <c r="L767" i="7" s="1"/>
  <c r="N767" i="7" s="1"/>
  <c r="K769" i="7"/>
  <c r="L769" i="7" s="1"/>
  <c r="N769" i="7" s="1"/>
  <c r="K771" i="7"/>
  <c r="L771" i="7" s="1"/>
  <c r="N771" i="7" s="1"/>
  <c r="K773" i="7"/>
  <c r="L773" i="7" s="1"/>
  <c r="N773" i="7" s="1"/>
  <c r="K779" i="7"/>
  <c r="L779" i="7" s="1"/>
  <c r="N779" i="7" s="1"/>
  <c r="K781" i="7"/>
  <c r="L781" i="7" s="1"/>
  <c r="N781" i="7" s="1"/>
  <c r="K785" i="7"/>
  <c r="L785" i="7" s="1"/>
  <c r="N785" i="7" s="1"/>
  <c r="K787" i="7"/>
  <c r="L787" i="7" s="1"/>
  <c r="N787" i="7" s="1"/>
  <c r="K791" i="7"/>
  <c r="L791" i="7" s="1"/>
  <c r="N791" i="7" s="1"/>
  <c r="K795" i="7"/>
  <c r="L795" i="7" s="1"/>
  <c r="N795" i="7" s="1"/>
  <c r="K801" i="7"/>
  <c r="L801" i="7" s="1"/>
  <c r="N801" i="7" s="1"/>
  <c r="K803" i="7"/>
  <c r="L803" i="7" s="1"/>
  <c r="N803" i="7" s="1"/>
  <c r="K807" i="7"/>
  <c r="L807" i="7" s="1"/>
  <c r="N807" i="7" s="1"/>
  <c r="K809" i="7"/>
  <c r="L809" i="7" s="1"/>
  <c r="N809" i="7" s="1"/>
  <c r="K811" i="7"/>
  <c r="L811" i="7" s="1"/>
  <c r="N811" i="7" s="1"/>
  <c r="K813" i="7"/>
  <c r="L813" i="7" s="1"/>
  <c r="N813" i="7" s="1"/>
  <c r="K815" i="7"/>
  <c r="L815" i="7" s="1"/>
  <c r="N815" i="7" s="1"/>
  <c r="K817" i="7"/>
  <c r="L817" i="7" s="1"/>
  <c r="N817" i="7" s="1"/>
  <c r="K823" i="7"/>
  <c r="L823" i="7" s="1"/>
  <c r="N823" i="7" s="1"/>
  <c r="K825" i="7"/>
  <c r="L825" i="7" s="1"/>
  <c r="N825" i="7" s="1"/>
  <c r="K827" i="7"/>
  <c r="L827" i="7" s="1"/>
  <c r="N827" i="7" s="1"/>
  <c r="K829" i="7"/>
  <c r="L829" i="7" s="1"/>
  <c r="N829" i="7" s="1"/>
  <c r="K833" i="7"/>
  <c r="L833" i="7" s="1"/>
  <c r="N833" i="7" s="1"/>
  <c r="K835" i="7"/>
  <c r="L835" i="7" s="1"/>
  <c r="N835" i="7" s="1"/>
  <c r="K837" i="7"/>
  <c r="L837" i="7" s="1"/>
  <c r="N837" i="7" s="1"/>
  <c r="K839" i="7"/>
  <c r="L839" i="7" s="1"/>
  <c r="N839" i="7" s="1"/>
  <c r="K841" i="7"/>
  <c r="L841" i="7" s="1"/>
  <c r="N841" i="7" s="1"/>
  <c r="K843" i="7"/>
  <c r="L843" i="7" s="1"/>
  <c r="N843" i="7" s="1"/>
  <c r="K845" i="7"/>
  <c r="L845" i="7" s="1"/>
  <c r="N845" i="7" s="1"/>
  <c r="K847" i="7"/>
  <c r="L847" i="7" s="1"/>
  <c r="N847" i="7" s="1"/>
  <c r="K849" i="7"/>
  <c r="L849" i="7" s="1"/>
  <c r="N849" i="7" s="1"/>
  <c r="K851" i="7"/>
  <c r="L851" i="7" s="1"/>
  <c r="N851" i="7" s="1"/>
  <c r="K853" i="7"/>
  <c r="L853" i="7" s="1"/>
  <c r="N853" i="7" s="1"/>
  <c r="K855" i="7"/>
  <c r="L855" i="7" s="1"/>
  <c r="N855" i="7" s="1"/>
  <c r="K857" i="7"/>
  <c r="L857" i="7" s="1"/>
  <c r="N857" i="7" s="1"/>
  <c r="K859" i="7"/>
  <c r="L859" i="7" s="1"/>
  <c r="N859" i="7" s="1"/>
  <c r="K861" i="7"/>
  <c r="L861" i="7" s="1"/>
  <c r="N861" i="7" s="1"/>
  <c r="K865" i="7"/>
  <c r="L865" i="7" s="1"/>
  <c r="N865" i="7" s="1"/>
  <c r="K873" i="7"/>
  <c r="L873" i="7" s="1"/>
  <c r="N873" i="7" s="1"/>
  <c r="K875" i="7"/>
  <c r="L875" i="7" s="1"/>
  <c r="N875" i="7" s="1"/>
  <c r="K881" i="7"/>
  <c r="L881" i="7" s="1"/>
  <c r="N881" i="7" s="1"/>
  <c r="K883" i="7"/>
  <c r="L883" i="7" s="1"/>
  <c r="N883" i="7" s="1"/>
  <c r="K887" i="7"/>
  <c r="L887" i="7" s="1"/>
  <c r="N887" i="7" s="1"/>
  <c r="K889" i="7"/>
  <c r="L889" i="7" s="1"/>
  <c r="N889" i="7" s="1"/>
  <c r="K891" i="7"/>
  <c r="L891" i="7" s="1"/>
  <c r="N891" i="7" s="1"/>
  <c r="K893" i="7"/>
  <c r="L893" i="7" s="1"/>
  <c r="N893" i="7" s="1"/>
  <c r="K895" i="7"/>
  <c r="L895" i="7" s="1"/>
  <c r="N895" i="7" s="1"/>
  <c r="K897" i="7"/>
  <c r="L897" i="7" s="1"/>
  <c r="N897" i="7" s="1"/>
  <c r="K901" i="7"/>
  <c r="L901" i="7" s="1"/>
  <c r="N901" i="7" s="1"/>
  <c r="K905" i="7"/>
  <c r="L905" i="7" s="1"/>
  <c r="N905" i="7" s="1"/>
  <c r="K907" i="7"/>
  <c r="L907" i="7" s="1"/>
  <c r="N907" i="7" s="1"/>
  <c r="K909" i="7"/>
  <c r="L909" i="7" s="1"/>
  <c r="N909" i="7" s="1"/>
  <c r="K911" i="7"/>
  <c r="L911" i="7" s="1"/>
  <c r="N911" i="7" s="1"/>
  <c r="K913" i="7"/>
  <c r="L913" i="7" s="1"/>
  <c r="N913" i="7" s="1"/>
  <c r="K915" i="7"/>
  <c r="L915" i="7" s="1"/>
  <c r="N915" i="7" s="1"/>
  <c r="K917" i="7"/>
  <c r="L917" i="7" s="1"/>
  <c r="N917" i="7" s="1"/>
  <c r="K919" i="7"/>
  <c r="L919" i="7" s="1"/>
  <c r="N919" i="7" s="1"/>
  <c r="K921" i="7"/>
  <c r="L921" i="7" s="1"/>
  <c r="N921" i="7" s="1"/>
  <c r="K927" i="7"/>
  <c r="L927" i="7" s="1"/>
  <c r="N927" i="7" s="1"/>
  <c r="K929" i="7"/>
  <c r="L929" i="7" s="1"/>
  <c r="N929" i="7" s="1"/>
  <c r="K933" i="7"/>
  <c r="L933" i="7" s="1"/>
  <c r="N933" i="7" s="1"/>
  <c r="K935" i="7"/>
  <c r="L935" i="7" s="1"/>
  <c r="N935" i="7" s="1"/>
  <c r="K937" i="7"/>
  <c r="L937" i="7" s="1"/>
  <c r="N937" i="7" s="1"/>
  <c r="K939" i="7"/>
  <c r="L939" i="7" s="1"/>
  <c r="N939" i="7" s="1"/>
  <c r="K949" i="7"/>
  <c r="L949" i="7" s="1"/>
  <c r="N949" i="7" s="1"/>
  <c r="K961" i="7"/>
  <c r="L961" i="7" s="1"/>
  <c r="N961" i="7" s="1"/>
  <c r="K963" i="7"/>
  <c r="L963" i="7" s="1"/>
  <c r="N963" i="7" s="1"/>
  <c r="K967" i="7"/>
  <c r="L967" i="7" s="1"/>
  <c r="N967" i="7" s="1"/>
  <c r="K969" i="7"/>
  <c r="L969" i="7" s="1"/>
  <c r="N969" i="7" s="1"/>
  <c r="K971" i="7"/>
  <c r="L971" i="7" s="1"/>
  <c r="N971" i="7" s="1"/>
  <c r="K979" i="7"/>
  <c r="L979" i="7" s="1"/>
  <c r="N979" i="7" s="1"/>
  <c r="K981" i="7"/>
  <c r="L981" i="7" s="1"/>
  <c r="N981" i="7" s="1"/>
  <c r="K983" i="7"/>
  <c r="L983" i="7" s="1"/>
  <c r="N983" i="7" s="1"/>
  <c r="K989" i="7"/>
  <c r="L989" i="7" s="1"/>
  <c r="N989" i="7" s="1"/>
  <c r="K995" i="7"/>
  <c r="L995" i="7" s="1"/>
  <c r="N995" i="7" s="1"/>
  <c r="K997" i="7"/>
  <c r="L997" i="7" s="1"/>
  <c r="N997" i="7" s="1"/>
  <c r="K1001" i="7"/>
  <c r="L1001" i="7" s="1"/>
  <c r="N1001" i="7" s="1"/>
  <c r="K1003" i="7"/>
  <c r="L1003" i="7" s="1"/>
  <c r="N1003" i="7" s="1"/>
  <c r="K1023" i="7"/>
  <c r="L1023" i="7" s="1"/>
  <c r="N1023" i="7" s="1"/>
  <c r="K1027" i="7"/>
  <c r="L1027" i="7" s="1"/>
  <c r="N1027" i="7" s="1"/>
  <c r="K1029" i="7"/>
  <c r="L1029" i="7" s="1"/>
  <c r="N1029" i="7" s="1"/>
  <c r="K1033" i="7"/>
  <c r="L1033" i="7" s="1"/>
  <c r="N1033" i="7" s="1"/>
  <c r="K1037" i="7"/>
  <c r="L1037" i="7" s="1"/>
  <c r="N1037" i="7" s="1"/>
  <c r="K965" i="7"/>
  <c r="L965" i="7" s="1"/>
  <c r="N965" i="7" s="1"/>
  <c r="K1107" i="7"/>
  <c r="L1107" i="7" s="1"/>
  <c r="N1107" i="7" s="1"/>
  <c r="K1109" i="7"/>
  <c r="L1109" i="7" s="1"/>
  <c r="N1109" i="7" s="1"/>
  <c r="K396" i="7"/>
  <c r="L396" i="7" s="1"/>
  <c r="N396" i="7" s="1"/>
  <c r="K414" i="7"/>
  <c r="L414" i="7" s="1"/>
  <c r="N414" i="7" s="1"/>
  <c r="K438" i="7"/>
  <c r="L438" i="7" s="1"/>
  <c r="N438" i="7" s="1"/>
  <c r="K512" i="7"/>
  <c r="L512" i="7" s="1"/>
  <c r="N512" i="7" s="1"/>
  <c r="K576" i="7"/>
  <c r="L576" i="7" s="1"/>
  <c r="N576" i="7" s="1"/>
  <c r="K598" i="7"/>
  <c r="L598" i="7" s="1"/>
  <c r="N598" i="7" s="1"/>
  <c r="K630" i="7"/>
  <c r="L630" i="7" s="1"/>
  <c r="N630" i="7" s="1"/>
  <c r="K648" i="7"/>
  <c r="L648" i="7" s="1"/>
  <c r="N648" i="7" s="1"/>
  <c r="K672" i="7"/>
  <c r="L672" i="7" s="1"/>
  <c r="N672" i="7" s="1"/>
  <c r="K682" i="7"/>
  <c r="L682" i="7" s="1"/>
  <c r="N682" i="7" s="1"/>
  <c r="K999" i="7"/>
  <c r="L999" i="7" s="1"/>
  <c r="N999" i="7" s="1"/>
  <c r="K1017" i="7"/>
  <c r="L1017" i="7" s="1"/>
  <c r="N1017" i="7" s="1"/>
  <c r="K1019" i="7"/>
  <c r="L1019" i="7" s="1"/>
  <c r="N1019" i="7" s="1"/>
  <c r="K1039" i="7"/>
  <c r="L1039" i="7" s="1"/>
  <c r="N1039" i="7" s="1"/>
  <c r="K700" i="7"/>
  <c r="L700" i="7" s="1"/>
  <c r="N700" i="7" s="1"/>
  <c r="K708" i="7"/>
  <c r="L708" i="7" s="1"/>
  <c r="N708" i="7" s="1"/>
  <c r="K712" i="7"/>
  <c r="L712" i="7" s="1"/>
  <c r="N712" i="7" s="1"/>
  <c r="K716" i="7"/>
  <c r="L716" i="7" s="1"/>
  <c r="N716" i="7" s="1"/>
  <c r="K718" i="7"/>
  <c r="L718" i="7" s="1"/>
  <c r="N718" i="7" s="1"/>
  <c r="K724" i="7"/>
  <c r="L724" i="7" s="1"/>
  <c r="N724" i="7" s="1"/>
  <c r="K726" i="7"/>
  <c r="L726" i="7" s="1"/>
  <c r="N726" i="7" s="1"/>
  <c r="K728" i="7"/>
  <c r="L728" i="7" s="1"/>
  <c r="N728" i="7" s="1"/>
  <c r="K738" i="7"/>
  <c r="L738" i="7" s="1"/>
  <c r="N738" i="7" s="1"/>
  <c r="K740" i="7"/>
  <c r="L740" i="7" s="1"/>
  <c r="N740" i="7" s="1"/>
  <c r="K742" i="7"/>
  <c r="L742" i="7" s="1"/>
  <c r="N742" i="7" s="1"/>
  <c r="K744" i="7"/>
  <c r="L744" i="7" s="1"/>
  <c r="N744" i="7" s="1"/>
  <c r="K750" i="7"/>
  <c r="L750" i="7" s="1"/>
  <c r="N750" i="7" s="1"/>
  <c r="K752" i="7"/>
  <c r="L752" i="7" s="1"/>
  <c r="N752" i="7" s="1"/>
  <c r="K754" i="7"/>
  <c r="L754" i="7" s="1"/>
  <c r="N754" i="7" s="1"/>
  <c r="K758" i="7"/>
  <c r="L758" i="7" s="1"/>
  <c r="N758" i="7" s="1"/>
  <c r="K760" i="7"/>
  <c r="L760" i="7" s="1"/>
  <c r="N760" i="7" s="1"/>
  <c r="K762" i="7"/>
  <c r="L762" i="7" s="1"/>
  <c r="N762" i="7" s="1"/>
  <c r="K764" i="7"/>
  <c r="L764" i="7" s="1"/>
  <c r="N764" i="7" s="1"/>
  <c r="K766" i="7"/>
  <c r="L766" i="7" s="1"/>
  <c r="N766" i="7" s="1"/>
  <c r="K768" i="7"/>
  <c r="L768" i="7" s="1"/>
  <c r="N768" i="7" s="1"/>
  <c r="K770" i="7"/>
  <c r="L770" i="7" s="1"/>
  <c r="N770" i="7" s="1"/>
  <c r="K772" i="7"/>
  <c r="L772" i="7" s="1"/>
  <c r="N772" i="7" s="1"/>
  <c r="K786" i="7"/>
  <c r="L786" i="7" s="1"/>
  <c r="N786" i="7" s="1"/>
  <c r="K790" i="7"/>
  <c r="L790" i="7" s="1"/>
  <c r="N790" i="7" s="1"/>
  <c r="K792" i="7"/>
  <c r="L792" i="7" s="1"/>
  <c r="N792" i="7" s="1"/>
  <c r="K794" i="7"/>
  <c r="L794" i="7" s="1"/>
  <c r="N794" i="7" s="1"/>
  <c r="K796" i="7"/>
  <c r="L796" i="7" s="1"/>
  <c r="N796" i="7" s="1"/>
  <c r="K798" i="7"/>
  <c r="L798" i="7" s="1"/>
  <c r="N798" i="7" s="1"/>
  <c r="K804" i="7"/>
  <c r="L804" i="7" s="1"/>
  <c r="N804" i="7" s="1"/>
  <c r="K808" i="7"/>
  <c r="L808" i="7" s="1"/>
  <c r="N808" i="7" s="1"/>
  <c r="K810" i="7"/>
  <c r="L810" i="7" s="1"/>
  <c r="N810" i="7" s="1"/>
  <c r="K812" i="7"/>
  <c r="L812" i="7" s="1"/>
  <c r="N812" i="7" s="1"/>
  <c r="K814" i="7"/>
  <c r="L814" i="7" s="1"/>
  <c r="N814" i="7" s="1"/>
  <c r="K816" i="7"/>
  <c r="L816" i="7" s="1"/>
  <c r="N816" i="7" s="1"/>
  <c r="K818" i="7"/>
  <c r="L818" i="7" s="1"/>
  <c r="N818" i="7" s="1"/>
  <c r="K820" i="7"/>
  <c r="L820" i="7" s="1"/>
  <c r="N820" i="7" s="1"/>
  <c r="K824" i="7"/>
  <c r="L824" i="7" s="1"/>
  <c r="N824" i="7" s="1"/>
  <c r="K826" i="7"/>
  <c r="L826" i="7" s="1"/>
  <c r="N826" i="7" s="1"/>
  <c r="K828" i="7"/>
  <c r="L828" i="7" s="1"/>
  <c r="N828" i="7" s="1"/>
  <c r="K830" i="7"/>
  <c r="L830" i="7" s="1"/>
  <c r="N830" i="7" s="1"/>
  <c r="K832" i="7"/>
  <c r="L832" i="7" s="1"/>
  <c r="N832" i="7" s="1"/>
  <c r="K834" i="7"/>
  <c r="L834" i="7" s="1"/>
  <c r="N834" i="7" s="1"/>
  <c r="K836" i="7"/>
  <c r="L836" i="7" s="1"/>
  <c r="N836" i="7" s="1"/>
  <c r="K838" i="7"/>
  <c r="L838" i="7" s="1"/>
  <c r="N838" i="7" s="1"/>
  <c r="K840" i="7"/>
  <c r="L840" i="7" s="1"/>
  <c r="N840" i="7" s="1"/>
  <c r="K842" i="7"/>
  <c r="L842" i="7" s="1"/>
  <c r="N842" i="7" s="1"/>
  <c r="K844" i="7"/>
  <c r="L844" i="7" s="1"/>
  <c r="N844" i="7" s="1"/>
  <c r="K846" i="7"/>
  <c r="L846" i="7" s="1"/>
  <c r="N846" i="7" s="1"/>
  <c r="K848" i="7"/>
  <c r="L848" i="7" s="1"/>
  <c r="N848" i="7" s="1"/>
  <c r="K850" i="7"/>
  <c r="L850" i="7" s="1"/>
  <c r="N850" i="7" s="1"/>
  <c r="K852" i="7"/>
  <c r="L852" i="7" s="1"/>
  <c r="N852" i="7" s="1"/>
  <c r="K854" i="7"/>
  <c r="L854" i="7" s="1"/>
  <c r="N854" i="7" s="1"/>
  <c r="K856" i="7"/>
  <c r="L856" i="7" s="1"/>
  <c r="N856" i="7" s="1"/>
  <c r="K858" i="7"/>
  <c r="L858" i="7" s="1"/>
  <c r="N858" i="7" s="1"/>
  <c r="K862" i="7"/>
  <c r="L862" i="7" s="1"/>
  <c r="N862" i="7" s="1"/>
  <c r="K864" i="7"/>
  <c r="L864" i="7" s="1"/>
  <c r="N864" i="7" s="1"/>
  <c r="K866" i="7"/>
  <c r="L866" i="7" s="1"/>
  <c r="N866" i="7" s="1"/>
  <c r="K870" i="7"/>
  <c r="L870" i="7" s="1"/>
  <c r="N870" i="7" s="1"/>
  <c r="K874" i="7"/>
  <c r="L874" i="7" s="1"/>
  <c r="N874" i="7" s="1"/>
  <c r="K876" i="7"/>
  <c r="L876" i="7" s="1"/>
  <c r="N876" i="7" s="1"/>
  <c r="K880" i="7"/>
  <c r="L880" i="7" s="1"/>
  <c r="N880" i="7" s="1"/>
  <c r="K882" i="7"/>
  <c r="L882" i="7" s="1"/>
  <c r="N882" i="7" s="1"/>
  <c r="K884" i="7"/>
  <c r="L884" i="7" s="1"/>
  <c r="N884" i="7" s="1"/>
  <c r="K886" i="7"/>
  <c r="L886" i="7" s="1"/>
  <c r="N886" i="7" s="1"/>
  <c r="K898" i="7"/>
  <c r="L898" i="7" s="1"/>
  <c r="N898" i="7" s="1"/>
  <c r="K900" i="7"/>
  <c r="L900" i="7" s="1"/>
  <c r="N900" i="7" s="1"/>
  <c r="K908" i="7"/>
  <c r="L908" i="7" s="1"/>
  <c r="N908" i="7" s="1"/>
  <c r="K910" i="7"/>
  <c r="L910" i="7" s="1"/>
  <c r="N910" i="7" s="1"/>
  <c r="K912" i="7"/>
  <c r="L912" i="7" s="1"/>
  <c r="N912" i="7" s="1"/>
  <c r="K914" i="7"/>
  <c r="L914" i="7" s="1"/>
  <c r="N914" i="7" s="1"/>
  <c r="K916" i="7"/>
  <c r="L916" i="7" s="1"/>
  <c r="N916" i="7" s="1"/>
  <c r="K920" i="7"/>
  <c r="L920" i="7" s="1"/>
  <c r="N920" i="7" s="1"/>
  <c r="K922" i="7"/>
  <c r="L922" i="7" s="1"/>
  <c r="N922" i="7" s="1"/>
  <c r="K928" i="7"/>
  <c r="L928" i="7" s="1"/>
  <c r="N928" i="7" s="1"/>
  <c r="K934" i="7"/>
  <c r="L934" i="7" s="1"/>
  <c r="N934" i="7" s="1"/>
  <c r="K938" i="7"/>
  <c r="L938" i="7" s="1"/>
  <c r="N938" i="7" s="1"/>
  <c r="K940" i="7"/>
  <c r="L940" i="7" s="1"/>
  <c r="N940" i="7" s="1"/>
  <c r="K942" i="7"/>
  <c r="L942" i="7" s="1"/>
  <c r="N942" i="7" s="1"/>
  <c r="K950" i="7"/>
  <c r="L950" i="7" s="1"/>
  <c r="N950" i="7" s="1"/>
  <c r="K954" i="7"/>
  <c r="L954" i="7" s="1"/>
  <c r="N954" i="7" s="1"/>
  <c r="K1111" i="7"/>
  <c r="L1111" i="7" s="1"/>
  <c r="N1111" i="7" s="1"/>
  <c r="K100" i="7"/>
  <c r="L100" i="7" s="1"/>
  <c r="N100" i="7" s="1"/>
  <c r="K132" i="7"/>
  <c r="L132" i="7" s="1"/>
  <c r="N132" i="7" s="1"/>
  <c r="K150" i="7"/>
  <c r="L150" i="7" s="1"/>
  <c r="N150" i="7" s="1"/>
  <c r="K152" i="7"/>
  <c r="L152" i="7" s="1"/>
  <c r="N152" i="7" s="1"/>
  <c r="K170" i="7"/>
  <c r="L170" i="7" s="1"/>
  <c r="N170" i="7" s="1"/>
  <c r="K200" i="7"/>
  <c r="L200" i="7" s="1"/>
  <c r="N200" i="7" s="1"/>
  <c r="K224" i="7"/>
  <c r="L224" i="7" s="1"/>
  <c r="N224" i="7" s="1"/>
  <c r="K238" i="7"/>
  <c r="L238" i="7" s="1"/>
  <c r="N238" i="7" s="1"/>
  <c r="K246" i="7"/>
  <c r="L246" i="7" s="1"/>
  <c r="N246" i="7" s="1"/>
  <c r="K250" i="7"/>
  <c r="L250" i="7" s="1"/>
  <c r="N250" i="7" s="1"/>
  <c r="K256" i="7"/>
  <c r="L256" i="7" s="1"/>
  <c r="N256" i="7" s="1"/>
  <c r="K280" i="7"/>
  <c r="L280" i="7" s="1"/>
  <c r="N280" i="7" s="1"/>
  <c r="K328" i="7"/>
  <c r="L328" i="7" s="1"/>
  <c r="N328" i="7" s="1"/>
  <c r="K332" i="7"/>
  <c r="L332" i="7" s="1"/>
  <c r="N332" i="7" s="1"/>
  <c r="K356" i="7"/>
  <c r="L356" i="7" s="1"/>
  <c r="N356" i="7" s="1"/>
  <c r="K362" i="7"/>
  <c r="L362" i="7" s="1"/>
  <c r="N362" i="7" s="1"/>
  <c r="K364" i="7"/>
  <c r="L364" i="7" s="1"/>
  <c r="N364" i="7" s="1"/>
  <c r="K366" i="7"/>
  <c r="L366" i="7" s="1"/>
  <c r="N366" i="7" s="1"/>
  <c r="K370" i="7"/>
  <c r="L370" i="7" s="1"/>
  <c r="N370" i="7" s="1"/>
  <c r="K390" i="7"/>
  <c r="L390" i="7" s="1"/>
  <c r="N390" i="7" s="1"/>
  <c r="K394" i="7"/>
  <c r="L394" i="7" s="1"/>
  <c r="N394" i="7" s="1"/>
  <c r="K402" i="7"/>
  <c r="L402" i="7" s="1"/>
  <c r="N402" i="7" s="1"/>
  <c r="K406" i="7"/>
  <c r="L406" i="7" s="1"/>
  <c r="N406" i="7" s="1"/>
  <c r="K428" i="7"/>
  <c r="L428" i="7" s="1"/>
  <c r="N428" i="7" s="1"/>
  <c r="K434" i="7"/>
  <c r="L434" i="7" s="1"/>
  <c r="N434" i="7" s="1"/>
  <c r="K436" i="7"/>
  <c r="L436" i="7" s="1"/>
  <c r="N436" i="7" s="1"/>
  <c r="K440" i="7"/>
  <c r="L440" i="7" s="1"/>
  <c r="N440" i="7" s="1"/>
  <c r="K444" i="7"/>
  <c r="L444" i="7" s="1"/>
  <c r="N444" i="7" s="1"/>
  <c r="K452" i="7"/>
  <c r="L452" i="7" s="1"/>
  <c r="N452" i="7" s="1"/>
  <c r="K456" i="7"/>
  <c r="L456" i="7" s="1"/>
  <c r="N456" i="7" s="1"/>
  <c r="K458" i="7"/>
  <c r="L458" i="7" s="1"/>
  <c r="N458" i="7" s="1"/>
  <c r="K460" i="7"/>
  <c r="L460" i="7" s="1"/>
  <c r="N460" i="7" s="1"/>
  <c r="K472" i="7"/>
  <c r="L472" i="7" s="1"/>
  <c r="N472" i="7" s="1"/>
  <c r="K480" i="7"/>
  <c r="L480" i="7" s="1"/>
  <c r="N480" i="7" s="1"/>
  <c r="K484" i="7"/>
  <c r="L484" i="7" s="1"/>
  <c r="N484" i="7" s="1"/>
  <c r="K486" i="7"/>
  <c r="L486" i="7" s="1"/>
  <c r="N486" i="7" s="1"/>
  <c r="K492" i="7"/>
  <c r="L492" i="7" s="1"/>
  <c r="N492" i="7" s="1"/>
  <c r="K494" i="7"/>
  <c r="L494" i="7" s="1"/>
  <c r="N494" i="7" s="1"/>
  <c r="K502" i="7"/>
  <c r="L502" i="7" s="1"/>
  <c r="N502" i="7" s="1"/>
  <c r="K508" i="7"/>
  <c r="L508" i="7" s="1"/>
  <c r="N508" i="7" s="1"/>
  <c r="K510" i="7"/>
  <c r="L510" i="7" s="1"/>
  <c r="N510" i="7" s="1"/>
  <c r="K518" i="7"/>
  <c r="L518" i="7" s="1"/>
  <c r="N518" i="7" s="1"/>
  <c r="K520" i="7"/>
  <c r="L520" i="7" s="1"/>
  <c r="N520" i="7" s="1"/>
  <c r="K532" i="7"/>
  <c r="L532" i="7" s="1"/>
  <c r="N532" i="7" s="1"/>
  <c r="K725" i="7"/>
  <c r="L725" i="7" s="1"/>
  <c r="N725" i="7" s="1"/>
  <c r="K729" i="7"/>
  <c r="L729" i="7" s="1"/>
  <c r="N729" i="7" s="1"/>
  <c r="K733" i="7"/>
  <c r="L733" i="7" s="1"/>
  <c r="N733" i="7" s="1"/>
  <c r="K735" i="7"/>
  <c r="L735" i="7" s="1"/>
  <c r="N735" i="7" s="1"/>
  <c r="K755" i="7"/>
  <c r="L755" i="7" s="1"/>
  <c r="N755" i="7" s="1"/>
  <c r="K584" i="7"/>
  <c r="L584" i="7" s="1"/>
  <c r="N584" i="7" s="1"/>
  <c r="K588" i="7"/>
  <c r="L588" i="7" s="1"/>
  <c r="N588" i="7" s="1"/>
  <c r="K592" i="7"/>
  <c r="L592" i="7" s="1"/>
  <c r="N592" i="7" s="1"/>
  <c r="K596" i="7"/>
  <c r="L596" i="7" s="1"/>
  <c r="N596" i="7" s="1"/>
  <c r="K602" i="7"/>
  <c r="L602" i="7" s="1"/>
  <c r="N602" i="7" s="1"/>
  <c r="K612" i="7"/>
  <c r="L612" i="7" s="1"/>
  <c r="N612" i="7" s="1"/>
  <c r="K626" i="7"/>
  <c r="L626" i="7" s="1"/>
  <c r="N626" i="7" s="1"/>
  <c r="K634" i="7"/>
  <c r="L634" i="7" s="1"/>
  <c r="N634" i="7" s="1"/>
  <c r="K640" i="7"/>
  <c r="L640" i="7" s="1"/>
  <c r="N640" i="7" s="1"/>
  <c r="K650" i="7"/>
  <c r="L650" i="7" s="1"/>
  <c r="N650" i="7" s="1"/>
  <c r="K656" i="7"/>
  <c r="L656" i="7" s="1"/>
  <c r="N656" i="7" s="1"/>
  <c r="K660" i="7"/>
  <c r="L660" i="7" s="1"/>
  <c r="N660" i="7" s="1"/>
  <c r="K664" i="7"/>
  <c r="L664" i="7" s="1"/>
  <c r="N664" i="7" s="1"/>
  <c r="K668" i="7"/>
  <c r="L668" i="7" s="1"/>
  <c r="N668" i="7" s="1"/>
  <c r="K670" i="7"/>
  <c r="L670" i="7" s="1"/>
  <c r="N670" i="7" s="1"/>
  <c r="K676" i="7"/>
  <c r="L676" i="7" s="1"/>
  <c r="N676" i="7" s="1"/>
  <c r="K678" i="7"/>
  <c r="L678" i="7" s="1"/>
  <c r="N678" i="7" s="1"/>
  <c r="K680" i="7"/>
  <c r="L680" i="7" s="1"/>
  <c r="N680" i="7" s="1"/>
  <c r="K684" i="7"/>
  <c r="L684" i="7" s="1"/>
  <c r="N684" i="7" s="1"/>
  <c r="K686" i="7"/>
  <c r="L686" i="7" s="1"/>
  <c r="N686" i="7" s="1"/>
  <c r="K690" i="7"/>
  <c r="L690" i="7" s="1"/>
  <c r="N690" i="7" s="1"/>
  <c r="K692" i="7"/>
  <c r="L692" i="7" s="1"/>
  <c r="N692" i="7" s="1"/>
  <c r="K694" i="7"/>
  <c r="L694" i="7" s="1"/>
  <c r="N694" i="7" s="1"/>
  <c r="K698" i="7"/>
  <c r="L698" i="7" s="1"/>
  <c r="N698" i="7" s="1"/>
  <c r="K702" i="7"/>
  <c r="L702" i="7" s="1"/>
  <c r="N702" i="7" s="1"/>
  <c r="K704" i="7"/>
  <c r="L704" i="7" s="1"/>
  <c r="N704" i="7" s="1"/>
  <c r="K706" i="7"/>
  <c r="L706" i="7" s="1"/>
  <c r="N706" i="7" s="1"/>
  <c r="K710" i="7"/>
  <c r="L710" i="7" s="1"/>
  <c r="N710" i="7" s="1"/>
  <c r="K714" i="7"/>
  <c r="L714" i="7" s="1"/>
  <c r="N714" i="7" s="1"/>
  <c r="K720" i="7"/>
  <c r="L720" i="7" s="1"/>
  <c r="N720" i="7" s="1"/>
  <c r="K722" i="7"/>
  <c r="L722" i="7" s="1"/>
  <c r="N722" i="7" s="1"/>
  <c r="K730" i="7"/>
  <c r="L730" i="7" s="1"/>
  <c r="N730" i="7" s="1"/>
  <c r="K732" i="7"/>
  <c r="L732" i="7" s="1"/>
  <c r="N732" i="7" s="1"/>
  <c r="K734" i="7"/>
  <c r="L734" i="7" s="1"/>
  <c r="N734" i="7" s="1"/>
  <c r="K736" i="7"/>
  <c r="L736" i="7" s="1"/>
  <c r="N736" i="7" s="1"/>
  <c r="K746" i="7"/>
  <c r="L746" i="7" s="1"/>
  <c r="N746" i="7" s="1"/>
  <c r="K748" i="7"/>
  <c r="L748" i="7" s="1"/>
  <c r="N748" i="7" s="1"/>
  <c r="K756" i="7"/>
  <c r="L756" i="7" s="1"/>
  <c r="N756" i="7" s="1"/>
  <c r="K774" i="7"/>
  <c r="L774" i="7" s="1"/>
  <c r="N774" i="7" s="1"/>
  <c r="K776" i="7"/>
  <c r="L776" i="7" s="1"/>
  <c r="N776" i="7" s="1"/>
  <c r="K778" i="7"/>
  <c r="L778" i="7" s="1"/>
  <c r="N778" i="7" s="1"/>
  <c r="K780" i="7"/>
  <c r="L780" i="7" s="1"/>
  <c r="N780" i="7" s="1"/>
  <c r="K782" i="7"/>
  <c r="L782" i="7" s="1"/>
  <c r="N782" i="7" s="1"/>
  <c r="K784" i="7"/>
  <c r="L784" i="7" s="1"/>
  <c r="N784" i="7" s="1"/>
  <c r="K788" i="7"/>
  <c r="L788" i="7" s="1"/>
  <c r="N788" i="7" s="1"/>
  <c r="K800" i="7"/>
  <c r="L800" i="7" s="1"/>
  <c r="N800" i="7" s="1"/>
  <c r="K806" i="7"/>
  <c r="L806" i="7" s="1"/>
  <c r="N806" i="7" s="1"/>
  <c r="K822" i="7"/>
  <c r="L822" i="7" s="1"/>
  <c r="N822" i="7" s="1"/>
  <c r="K860" i="7"/>
  <c r="L860" i="7" s="1"/>
  <c r="N860" i="7" s="1"/>
  <c r="K868" i="7"/>
  <c r="L868" i="7" s="1"/>
  <c r="N868" i="7" s="1"/>
  <c r="K872" i="7"/>
  <c r="L872" i="7" s="1"/>
  <c r="N872" i="7" s="1"/>
  <c r="K878" i="7"/>
  <c r="L878" i="7" s="1"/>
  <c r="N878" i="7" s="1"/>
  <c r="K888" i="7"/>
  <c r="L888" i="7" s="1"/>
  <c r="N888" i="7" s="1"/>
  <c r="K890" i="7"/>
  <c r="L890" i="7" s="1"/>
  <c r="N890" i="7" s="1"/>
  <c r="K892" i="7"/>
  <c r="L892" i="7" s="1"/>
  <c r="N892" i="7" s="1"/>
  <c r="K894" i="7"/>
  <c r="L894" i="7" s="1"/>
  <c r="N894" i="7" s="1"/>
  <c r="K896" i="7"/>
  <c r="L896" i="7" s="1"/>
  <c r="N896" i="7" s="1"/>
  <c r="K902" i="7"/>
  <c r="L902" i="7" s="1"/>
  <c r="N902" i="7" s="1"/>
  <c r="K904" i="7"/>
  <c r="L904" i="7" s="1"/>
  <c r="N904" i="7" s="1"/>
  <c r="K906" i="7"/>
  <c r="L906" i="7" s="1"/>
  <c r="N906" i="7" s="1"/>
  <c r="K918" i="7"/>
  <c r="L918" i="7" s="1"/>
  <c r="N918" i="7" s="1"/>
  <c r="K924" i="7"/>
  <c r="L924" i="7" s="1"/>
  <c r="N924" i="7" s="1"/>
  <c r="K926" i="7"/>
  <c r="L926" i="7" s="1"/>
  <c r="N926" i="7" s="1"/>
  <c r="K930" i="7"/>
  <c r="L930" i="7" s="1"/>
  <c r="N930" i="7" s="1"/>
  <c r="K932" i="7"/>
  <c r="L932" i="7" s="1"/>
  <c r="N932" i="7" s="1"/>
  <c r="K936" i="7"/>
  <c r="L936" i="7" s="1"/>
  <c r="N936" i="7" s="1"/>
  <c r="K944" i="7"/>
  <c r="L944" i="7" s="1"/>
  <c r="N944" i="7" s="1"/>
  <c r="K946" i="7"/>
  <c r="L946" i="7" s="1"/>
  <c r="N946" i="7" s="1"/>
  <c r="K948" i="7"/>
  <c r="L948" i="7" s="1"/>
  <c r="N948" i="7" s="1"/>
  <c r="K952" i="7"/>
  <c r="L952" i="7" s="1"/>
  <c r="N952" i="7" s="1"/>
  <c r="K956" i="7"/>
  <c r="L956" i="7" s="1"/>
  <c r="N956" i="7" s="1"/>
  <c r="K958" i="7"/>
  <c r="L958" i="7" s="1"/>
  <c r="N958" i="7" s="1"/>
  <c r="K759" i="7"/>
  <c r="L759" i="7" s="1"/>
  <c r="N759" i="7" s="1"/>
  <c r="K775" i="7"/>
  <c r="L775" i="7" s="1"/>
  <c r="N775" i="7" s="1"/>
  <c r="K777" i="7"/>
  <c r="L777" i="7" s="1"/>
  <c r="N777" i="7" s="1"/>
  <c r="K783" i="7"/>
  <c r="L783" i="7" s="1"/>
  <c r="N783" i="7" s="1"/>
  <c r="K789" i="7"/>
  <c r="L789" i="7" s="1"/>
  <c r="N789" i="7" s="1"/>
  <c r="K793" i="7"/>
  <c r="L793" i="7" s="1"/>
  <c r="N793" i="7" s="1"/>
  <c r="K797" i="7"/>
  <c r="L797" i="7" s="1"/>
  <c r="N797" i="7" s="1"/>
  <c r="K799" i="7"/>
  <c r="L799" i="7" s="1"/>
  <c r="N799" i="7" s="1"/>
  <c r="K805" i="7"/>
  <c r="L805" i="7" s="1"/>
  <c r="N805" i="7" s="1"/>
  <c r="K819" i="7"/>
  <c r="L819" i="7" s="1"/>
  <c r="N819" i="7" s="1"/>
  <c r="K821" i="7"/>
  <c r="L821" i="7" s="1"/>
  <c r="N821" i="7" s="1"/>
  <c r="K831" i="7"/>
  <c r="L831" i="7" s="1"/>
  <c r="N831" i="7" s="1"/>
  <c r="K863" i="7"/>
  <c r="L863" i="7" s="1"/>
  <c r="N863" i="7" s="1"/>
  <c r="K867" i="7"/>
  <c r="L867" i="7" s="1"/>
  <c r="N867" i="7" s="1"/>
  <c r="K869" i="7"/>
  <c r="L869" i="7" s="1"/>
  <c r="N869" i="7" s="1"/>
  <c r="K871" i="7"/>
  <c r="L871" i="7" s="1"/>
  <c r="N871" i="7" s="1"/>
  <c r="K877" i="7"/>
  <c r="L877" i="7" s="1"/>
  <c r="N877" i="7" s="1"/>
  <c r="K879" i="7"/>
  <c r="L879" i="7" s="1"/>
  <c r="N879" i="7" s="1"/>
  <c r="K885" i="7"/>
  <c r="L885" i="7" s="1"/>
  <c r="N885" i="7" s="1"/>
  <c r="K899" i="7"/>
  <c r="L899" i="7" s="1"/>
  <c r="N899" i="7" s="1"/>
  <c r="K903" i="7"/>
  <c r="L903" i="7" s="1"/>
  <c r="N903" i="7" s="1"/>
  <c r="K923" i="7"/>
  <c r="L923" i="7" s="1"/>
  <c r="N923" i="7" s="1"/>
  <c r="K925" i="7"/>
  <c r="L925" i="7" s="1"/>
  <c r="N925" i="7" s="1"/>
  <c r="K931" i="7"/>
  <c r="L931" i="7" s="1"/>
  <c r="N931" i="7" s="1"/>
  <c r="K941" i="7"/>
  <c r="L941" i="7" s="1"/>
  <c r="N941" i="7" s="1"/>
  <c r="K943" i="7"/>
  <c r="L943" i="7" s="1"/>
  <c r="N943" i="7" s="1"/>
  <c r="K945" i="7"/>
  <c r="L945" i="7" s="1"/>
  <c r="N945" i="7" s="1"/>
  <c r="K947" i="7"/>
  <c r="L947" i="7" s="1"/>
  <c r="N947" i="7" s="1"/>
  <c r="K951" i="7"/>
  <c r="L951" i="7" s="1"/>
  <c r="N951" i="7" s="1"/>
  <c r="K953" i="7"/>
  <c r="L953" i="7" s="1"/>
  <c r="N953" i="7" s="1"/>
  <c r="K955" i="7"/>
  <c r="L955" i="7" s="1"/>
  <c r="N955" i="7" s="1"/>
  <c r="K957" i="7"/>
  <c r="L957" i="7" s="1"/>
  <c r="N957" i="7" s="1"/>
  <c r="K959" i="7"/>
  <c r="L959" i="7" s="1"/>
  <c r="N959" i="7" s="1"/>
  <c r="K973" i="7"/>
  <c r="L973" i="7" s="1"/>
  <c r="N973" i="7" s="1"/>
  <c r="K975" i="7"/>
  <c r="L975" i="7" s="1"/>
  <c r="N975" i="7" s="1"/>
  <c r="K977" i="7"/>
  <c r="L977" i="7" s="1"/>
  <c r="N977" i="7" s="1"/>
  <c r="K985" i="7"/>
  <c r="L985" i="7" s="1"/>
  <c r="N985" i="7" s="1"/>
  <c r="K987" i="7"/>
  <c r="L987" i="7" s="1"/>
  <c r="N987" i="7" s="1"/>
  <c r="K991" i="7"/>
  <c r="L991" i="7" s="1"/>
  <c r="N991" i="7" s="1"/>
  <c r="K993" i="7"/>
  <c r="L993" i="7" s="1"/>
  <c r="N993" i="7" s="1"/>
  <c r="K1005" i="7"/>
  <c r="L1005" i="7" s="1"/>
  <c r="N1005" i="7" s="1"/>
  <c r="K1007" i="7"/>
  <c r="L1007" i="7" s="1"/>
  <c r="N1007" i="7" s="1"/>
  <c r="K1009" i="7"/>
  <c r="L1009" i="7" s="1"/>
  <c r="N1009" i="7" s="1"/>
  <c r="K1011" i="7"/>
  <c r="L1011" i="7" s="1"/>
  <c r="N1011" i="7" s="1"/>
  <c r="K1013" i="7"/>
  <c r="L1013" i="7" s="1"/>
  <c r="N1013" i="7" s="1"/>
  <c r="K1015" i="7"/>
  <c r="L1015" i="7" s="1"/>
  <c r="N1015" i="7" s="1"/>
  <c r="K1021" i="7"/>
  <c r="L1021" i="7" s="1"/>
  <c r="N1021" i="7" s="1"/>
  <c r="K1025" i="7"/>
  <c r="L1025" i="7" s="1"/>
  <c r="N1025" i="7" s="1"/>
  <c r="K1031" i="7"/>
  <c r="L1031" i="7" s="1"/>
  <c r="N1031" i="7" s="1"/>
  <c r="K1035" i="7"/>
  <c r="L1035" i="7" s="1"/>
  <c r="N1035" i="7" s="1"/>
  <c r="K1041" i="7"/>
  <c r="L1041" i="7" s="1"/>
  <c r="N1041" i="7" s="1"/>
  <c r="K1043" i="7"/>
  <c r="L1043" i="7" s="1"/>
  <c r="N1043" i="7" s="1"/>
  <c r="K1045" i="7"/>
  <c r="L1045" i="7" s="1"/>
  <c r="N1045" i="7" s="1"/>
  <c r="K1047" i="7"/>
  <c r="L1047" i="7" s="1"/>
  <c r="N1047" i="7" s="1"/>
  <c r="K1049" i="7"/>
  <c r="L1049" i="7" s="1"/>
  <c r="N1049" i="7" s="1"/>
  <c r="K1051" i="7"/>
  <c r="L1051" i="7" s="1"/>
  <c r="N1051" i="7" s="1"/>
  <c r="K1053" i="7"/>
  <c r="L1053" i="7" s="1"/>
  <c r="N1053" i="7" s="1"/>
  <c r="K1055" i="7"/>
  <c r="L1055" i="7" s="1"/>
  <c r="N1055" i="7" s="1"/>
  <c r="K1057" i="7"/>
  <c r="L1057" i="7" s="1"/>
  <c r="N1057" i="7" s="1"/>
  <c r="K1059" i="7"/>
  <c r="L1059" i="7" s="1"/>
  <c r="N1059" i="7" s="1"/>
  <c r="K1061" i="7"/>
  <c r="L1061" i="7" s="1"/>
  <c r="N1061" i="7" s="1"/>
  <c r="K1063" i="7"/>
  <c r="L1063" i="7" s="1"/>
  <c r="N1063" i="7" s="1"/>
  <c r="K1065" i="7"/>
  <c r="L1065" i="7" s="1"/>
  <c r="N1065" i="7" s="1"/>
  <c r="K1067" i="7"/>
  <c r="L1067" i="7" s="1"/>
  <c r="N1067" i="7" s="1"/>
  <c r="K1069" i="7"/>
  <c r="L1069" i="7" s="1"/>
  <c r="N1069" i="7" s="1"/>
  <c r="K1071" i="7"/>
  <c r="L1071" i="7" s="1"/>
  <c r="N1071" i="7" s="1"/>
  <c r="K1073" i="7"/>
  <c r="L1073" i="7" s="1"/>
  <c r="N1073" i="7" s="1"/>
  <c r="K1075" i="7"/>
  <c r="L1075" i="7" s="1"/>
  <c r="N1075" i="7" s="1"/>
  <c r="K1077" i="7"/>
  <c r="L1077" i="7" s="1"/>
  <c r="N1077" i="7" s="1"/>
  <c r="K1079" i="7"/>
  <c r="L1079" i="7" s="1"/>
  <c r="N1079" i="7" s="1"/>
  <c r="K1081" i="7"/>
  <c r="L1081" i="7" s="1"/>
  <c r="N1081" i="7" s="1"/>
  <c r="K1083" i="7"/>
  <c r="L1083" i="7" s="1"/>
  <c r="N1083" i="7" s="1"/>
  <c r="K1085" i="7"/>
  <c r="L1085" i="7" s="1"/>
  <c r="N1085" i="7" s="1"/>
  <c r="K1087" i="7"/>
  <c r="L1087" i="7" s="1"/>
  <c r="N1087" i="7" s="1"/>
  <c r="K1089" i="7"/>
  <c r="L1089" i="7" s="1"/>
  <c r="N1089" i="7" s="1"/>
  <c r="K1091" i="7"/>
  <c r="L1091" i="7" s="1"/>
  <c r="N1091" i="7" s="1"/>
  <c r="K1093" i="7"/>
  <c r="L1093" i="7" s="1"/>
  <c r="N1093" i="7" s="1"/>
  <c r="K1095" i="7"/>
  <c r="L1095" i="7" s="1"/>
  <c r="N1095" i="7" s="1"/>
  <c r="K1097" i="7"/>
  <c r="L1097" i="7" s="1"/>
  <c r="N1097" i="7" s="1"/>
  <c r="K1101" i="7"/>
  <c r="L1101" i="7" s="1"/>
  <c r="N1101" i="7" s="1"/>
  <c r="K1103" i="7"/>
  <c r="L1103" i="7" s="1"/>
  <c r="N1103" i="7" s="1"/>
  <c r="K1105" i="7"/>
  <c r="L1105" i="7" s="1"/>
  <c r="N1105" i="7" s="1"/>
  <c r="K1113" i="7"/>
  <c r="L1113" i="7" s="1"/>
  <c r="N1113" i="7" s="1"/>
  <c r="K1115" i="7"/>
  <c r="L1115" i="7" s="1"/>
  <c r="N1115" i="7" s="1"/>
  <c r="K1117" i="7"/>
  <c r="L1117" i="7" s="1"/>
  <c r="N1117" i="7" s="1"/>
  <c r="K802" i="7"/>
  <c r="L802" i="7" s="1"/>
  <c r="N802" i="7" s="1"/>
  <c r="K1125" i="7"/>
  <c r="L1125" i="7" s="1"/>
  <c r="N1125" i="7" s="1"/>
  <c r="K1099" i="7"/>
  <c r="L1099" i="7" s="1"/>
  <c r="N1099" i="7" s="1"/>
  <c r="K1119" i="7"/>
  <c r="L1119" i="7" s="1"/>
  <c r="N1119" i="7" s="1"/>
  <c r="K1121" i="7"/>
  <c r="L1121" i="7" s="1"/>
  <c r="N1121" i="7" s="1"/>
  <c r="K1123" i="7"/>
  <c r="L1123" i="7" s="1"/>
  <c r="N1123" i="7" s="1"/>
  <c r="K1127" i="7"/>
  <c r="L1127" i="7" s="1"/>
  <c r="N1127" i="7" s="1"/>
  <c r="K960" i="7"/>
  <c r="L960" i="7" s="1"/>
  <c r="N960" i="7" s="1"/>
  <c r="K962" i="7"/>
  <c r="L962" i="7" s="1"/>
  <c r="N962" i="7" s="1"/>
  <c r="K964" i="7"/>
  <c r="L964" i="7" s="1"/>
  <c r="N964" i="7" s="1"/>
  <c r="K966" i="7"/>
  <c r="L966" i="7" s="1"/>
  <c r="N966" i="7" s="1"/>
  <c r="K968" i="7"/>
  <c r="L968" i="7" s="1"/>
  <c r="N968" i="7" s="1"/>
  <c r="K970" i="7"/>
  <c r="L970" i="7" s="1"/>
  <c r="N970" i="7" s="1"/>
  <c r="K972" i="7"/>
  <c r="L972" i="7" s="1"/>
  <c r="N972" i="7" s="1"/>
  <c r="K974" i="7"/>
  <c r="L974" i="7" s="1"/>
  <c r="N974" i="7" s="1"/>
  <c r="K976" i="7"/>
  <c r="L976" i="7" s="1"/>
  <c r="N976" i="7" s="1"/>
  <c r="K978" i="7"/>
  <c r="L978" i="7" s="1"/>
  <c r="N978" i="7" s="1"/>
  <c r="K980" i="7"/>
  <c r="L980" i="7" s="1"/>
  <c r="N980" i="7" s="1"/>
  <c r="K982" i="7"/>
  <c r="L982" i="7" s="1"/>
  <c r="N982" i="7" s="1"/>
  <c r="K984" i="7"/>
  <c r="L984" i="7" s="1"/>
  <c r="N984" i="7" s="1"/>
  <c r="K986" i="7"/>
  <c r="L986" i="7" s="1"/>
  <c r="N986" i="7" s="1"/>
  <c r="K988" i="7"/>
  <c r="L988" i="7" s="1"/>
  <c r="N988" i="7" s="1"/>
  <c r="K990" i="7"/>
  <c r="L990" i="7" s="1"/>
  <c r="N990" i="7" s="1"/>
  <c r="K992" i="7"/>
  <c r="L992" i="7" s="1"/>
  <c r="N992" i="7" s="1"/>
  <c r="K994" i="7"/>
  <c r="L994" i="7" s="1"/>
  <c r="N994" i="7" s="1"/>
  <c r="K996" i="7"/>
  <c r="L996" i="7" s="1"/>
  <c r="N996" i="7" s="1"/>
  <c r="K998" i="7"/>
  <c r="L998" i="7" s="1"/>
  <c r="N998" i="7" s="1"/>
  <c r="K1000" i="7"/>
  <c r="L1000" i="7" s="1"/>
  <c r="N1000" i="7" s="1"/>
  <c r="K1002" i="7"/>
  <c r="L1002" i="7" s="1"/>
  <c r="N1002" i="7" s="1"/>
  <c r="K1004" i="7"/>
  <c r="L1004" i="7" s="1"/>
  <c r="N1004" i="7" s="1"/>
  <c r="K1006" i="7"/>
  <c r="L1006" i="7" s="1"/>
  <c r="N1006" i="7" s="1"/>
  <c r="K1008" i="7"/>
  <c r="L1008" i="7" s="1"/>
  <c r="N1008" i="7" s="1"/>
  <c r="K1010" i="7"/>
  <c r="L1010" i="7" s="1"/>
  <c r="N1010" i="7" s="1"/>
  <c r="K1012" i="7"/>
  <c r="L1012" i="7" s="1"/>
  <c r="N1012" i="7" s="1"/>
  <c r="K1014" i="7"/>
  <c r="L1014" i="7" s="1"/>
  <c r="N1014" i="7" s="1"/>
  <c r="K1016" i="7"/>
  <c r="L1016" i="7" s="1"/>
  <c r="N1016" i="7" s="1"/>
  <c r="K1018" i="7"/>
  <c r="L1018" i="7" s="1"/>
  <c r="N1018" i="7" s="1"/>
  <c r="K1020" i="7"/>
  <c r="L1020" i="7" s="1"/>
  <c r="N1020" i="7" s="1"/>
  <c r="K1022" i="7"/>
  <c r="L1022" i="7" s="1"/>
  <c r="N1022" i="7" s="1"/>
  <c r="K1024" i="7"/>
  <c r="L1024" i="7" s="1"/>
  <c r="N1024" i="7" s="1"/>
  <c r="K1026" i="7"/>
  <c r="L1026" i="7" s="1"/>
  <c r="N1026" i="7" s="1"/>
  <c r="K1028" i="7"/>
  <c r="L1028" i="7" s="1"/>
  <c r="N1028" i="7" s="1"/>
  <c r="K1030" i="7"/>
  <c r="L1030" i="7" s="1"/>
  <c r="N1030" i="7" s="1"/>
  <c r="K1032" i="7"/>
  <c r="L1032" i="7" s="1"/>
  <c r="N1032" i="7" s="1"/>
  <c r="K1034" i="7"/>
  <c r="L1034" i="7" s="1"/>
  <c r="N1034" i="7" s="1"/>
  <c r="K1036" i="7"/>
  <c r="L1036" i="7" s="1"/>
  <c r="N1036" i="7" s="1"/>
  <c r="K1038" i="7"/>
  <c r="L1038" i="7" s="1"/>
  <c r="N1038" i="7" s="1"/>
  <c r="K1040" i="7"/>
  <c r="L1040" i="7" s="1"/>
  <c r="N1040" i="7" s="1"/>
  <c r="K1042" i="7"/>
  <c r="L1042" i="7" s="1"/>
  <c r="N1042" i="7" s="1"/>
  <c r="K1044" i="7"/>
  <c r="L1044" i="7" s="1"/>
  <c r="N1044" i="7" s="1"/>
  <c r="K1046" i="7"/>
  <c r="L1046" i="7" s="1"/>
  <c r="N1046" i="7" s="1"/>
  <c r="K1048" i="7"/>
  <c r="L1048" i="7" s="1"/>
  <c r="N1048" i="7" s="1"/>
  <c r="K1050" i="7"/>
  <c r="L1050" i="7" s="1"/>
  <c r="N1050" i="7" s="1"/>
  <c r="K1052" i="7"/>
  <c r="L1052" i="7" s="1"/>
  <c r="N1052" i="7" s="1"/>
  <c r="K1054" i="7"/>
  <c r="L1054" i="7" s="1"/>
  <c r="N1054" i="7" s="1"/>
  <c r="K1056" i="7"/>
  <c r="L1056" i="7" s="1"/>
  <c r="N1056" i="7" s="1"/>
  <c r="K1058" i="7"/>
  <c r="L1058" i="7" s="1"/>
  <c r="N1058" i="7" s="1"/>
  <c r="K1060" i="7"/>
  <c r="L1060" i="7" s="1"/>
  <c r="N1060" i="7" s="1"/>
  <c r="K1062" i="7"/>
  <c r="L1062" i="7" s="1"/>
  <c r="N1062" i="7" s="1"/>
  <c r="K1064" i="7"/>
  <c r="L1064" i="7" s="1"/>
  <c r="N1064" i="7" s="1"/>
  <c r="K1066" i="7"/>
  <c r="L1066" i="7" s="1"/>
  <c r="N1066" i="7" s="1"/>
  <c r="K1068" i="7"/>
  <c r="L1068" i="7" s="1"/>
  <c r="N1068" i="7" s="1"/>
  <c r="K1070" i="7"/>
  <c r="L1070" i="7" s="1"/>
  <c r="N1070" i="7" s="1"/>
  <c r="K1072" i="7"/>
  <c r="L1072" i="7" s="1"/>
  <c r="N1072" i="7" s="1"/>
  <c r="K1074" i="7"/>
  <c r="L1074" i="7" s="1"/>
  <c r="N1074" i="7" s="1"/>
  <c r="K1076" i="7"/>
  <c r="L1076" i="7" s="1"/>
  <c r="N1076" i="7" s="1"/>
  <c r="K1078" i="7"/>
  <c r="L1078" i="7" s="1"/>
  <c r="N1078" i="7" s="1"/>
  <c r="K1080" i="7"/>
  <c r="L1080" i="7" s="1"/>
  <c r="N1080" i="7" s="1"/>
  <c r="K1082" i="7"/>
  <c r="L1082" i="7" s="1"/>
  <c r="N1082" i="7" s="1"/>
  <c r="K1084" i="7"/>
  <c r="L1084" i="7" s="1"/>
  <c r="N1084" i="7" s="1"/>
  <c r="K1086" i="7"/>
  <c r="L1086" i="7" s="1"/>
  <c r="N1086" i="7" s="1"/>
  <c r="K1088" i="7"/>
  <c r="L1088" i="7" s="1"/>
  <c r="N1088" i="7" s="1"/>
  <c r="K1090" i="7"/>
  <c r="L1090" i="7" s="1"/>
  <c r="N1090" i="7" s="1"/>
  <c r="K1092" i="7"/>
  <c r="L1092" i="7" s="1"/>
  <c r="N1092" i="7" s="1"/>
  <c r="K1094" i="7"/>
  <c r="L1094" i="7" s="1"/>
  <c r="N1094" i="7" s="1"/>
  <c r="K1096" i="7"/>
  <c r="L1096" i="7" s="1"/>
  <c r="N1096" i="7" s="1"/>
  <c r="K1098" i="7"/>
  <c r="L1098" i="7" s="1"/>
  <c r="N1098" i="7" s="1"/>
  <c r="K1100" i="7"/>
  <c r="L1100" i="7" s="1"/>
  <c r="N1100" i="7" s="1"/>
  <c r="K1102" i="7"/>
  <c r="L1102" i="7" s="1"/>
  <c r="N1102" i="7" s="1"/>
  <c r="K1104" i="7"/>
  <c r="L1104" i="7" s="1"/>
  <c r="N1104" i="7" s="1"/>
  <c r="K1106" i="7"/>
  <c r="L1106" i="7" s="1"/>
  <c r="N1106" i="7" s="1"/>
  <c r="K1108" i="7"/>
  <c r="L1108" i="7" s="1"/>
  <c r="N1108" i="7" s="1"/>
  <c r="K1110" i="7"/>
  <c r="L1110" i="7" s="1"/>
  <c r="N1110" i="7" s="1"/>
  <c r="K1112" i="7"/>
  <c r="L1112" i="7" s="1"/>
  <c r="N1112" i="7" s="1"/>
  <c r="K1114" i="7"/>
  <c r="L1114" i="7" s="1"/>
  <c r="N1114" i="7" s="1"/>
  <c r="K1116" i="7"/>
  <c r="L1116" i="7" s="1"/>
  <c r="N1116" i="7" s="1"/>
  <c r="K1118" i="7"/>
  <c r="L1118" i="7" s="1"/>
  <c r="N1118" i="7" s="1"/>
  <c r="K1120" i="7"/>
  <c r="L1120" i="7" s="1"/>
  <c r="N1120" i="7" s="1"/>
  <c r="K1122" i="7"/>
  <c r="L1122" i="7" s="1"/>
  <c r="N1122" i="7" s="1"/>
  <c r="K1124" i="7"/>
  <c r="L1124" i="7" s="1"/>
  <c r="N1124" i="7" s="1"/>
  <c r="K1126" i="7"/>
  <c r="L1126" i="7" s="1"/>
  <c r="N1126" i="7" s="1"/>
  <c r="M42" i="37"/>
  <c r="O40" i="37"/>
  <c r="Q40" i="37" s="1"/>
  <c r="O36" i="37"/>
  <c r="Q36" i="37" s="1"/>
  <c r="O32" i="37"/>
  <c r="Q32" i="37" s="1"/>
  <c r="O28" i="37"/>
  <c r="Q28" i="37" s="1"/>
  <c r="O24" i="37"/>
  <c r="Q24" i="37" s="1"/>
  <c r="O20" i="37"/>
  <c r="Q20" i="37" s="1"/>
  <c r="O16" i="37"/>
  <c r="Q16" i="37" s="1"/>
  <c r="O12" i="37"/>
  <c r="Q12" i="37" s="1"/>
  <c r="O8" i="37"/>
  <c r="Q8" i="37" s="1"/>
  <c r="O38" i="37"/>
  <c r="Q38" i="37" s="1"/>
  <c r="O34" i="37"/>
  <c r="Q34" i="37" s="1"/>
  <c r="O30" i="37"/>
  <c r="Q30" i="37" s="1"/>
  <c r="O26" i="37"/>
  <c r="Q26" i="37" s="1"/>
  <c r="O22" i="37"/>
  <c r="Q22" i="37" s="1"/>
  <c r="O18" i="37"/>
  <c r="Q18" i="37" s="1"/>
  <c r="O14" i="37"/>
  <c r="Q14" i="37" s="1"/>
  <c r="O10" i="37"/>
  <c r="Q10" i="37" s="1"/>
  <c r="O6" i="37"/>
  <c r="Q6" i="37" s="1"/>
  <c r="O41" i="37"/>
  <c r="Q41" i="37" s="1"/>
  <c r="O39" i="37"/>
  <c r="Q39" i="37" s="1"/>
  <c r="O37" i="37"/>
  <c r="Q37" i="37" s="1"/>
  <c r="O35" i="37"/>
  <c r="Q35" i="37" s="1"/>
  <c r="O33" i="37"/>
  <c r="Q33" i="37" s="1"/>
  <c r="O31" i="37"/>
  <c r="Q31" i="37" s="1"/>
  <c r="O29" i="37"/>
  <c r="Q29" i="37" s="1"/>
  <c r="O27" i="37"/>
  <c r="Q27" i="37" s="1"/>
  <c r="O25" i="37"/>
  <c r="Q25" i="37" s="1"/>
  <c r="O23" i="37"/>
  <c r="Q23" i="37" s="1"/>
  <c r="O21" i="37"/>
  <c r="Q21" i="37" s="1"/>
  <c r="O19" i="37"/>
  <c r="Q19" i="37" s="1"/>
  <c r="O17" i="37"/>
  <c r="Q17" i="37" s="1"/>
  <c r="O15" i="37"/>
  <c r="Q15" i="37" s="1"/>
  <c r="O13" i="37"/>
  <c r="Q13" i="37" s="1"/>
  <c r="O11" i="37"/>
  <c r="Q11" i="37" s="1"/>
  <c r="O9" i="37"/>
  <c r="Q9" i="37" s="1"/>
  <c r="O7" i="37"/>
  <c r="Q7" i="37" s="1"/>
  <c r="O5" i="37"/>
  <c r="Q5" i="37" s="1"/>
  <c r="L10" i="3"/>
  <c r="M10" i="3" s="1"/>
  <c r="O10" i="3" s="1"/>
  <c r="L26" i="3"/>
  <c r="M26" i="3" s="1"/>
  <c r="O26" i="3" s="1"/>
  <c r="L34" i="3"/>
  <c r="M34" i="3" s="1"/>
  <c r="O34" i="3" s="1"/>
  <c r="L156" i="3"/>
  <c r="M156" i="3" s="1"/>
  <c r="O156" i="3" s="1"/>
  <c r="L314" i="3"/>
  <c r="M314" i="3" s="1"/>
  <c r="O314" i="3" s="1"/>
  <c r="L248" i="3"/>
  <c r="M248" i="3" s="1"/>
  <c r="O248" i="3" s="1"/>
  <c r="L250" i="3"/>
  <c r="M250" i="3" s="1"/>
  <c r="O250" i="3" s="1"/>
  <c r="L252" i="3"/>
  <c r="M252" i="3" s="1"/>
  <c r="O252" i="3" s="1"/>
  <c r="L254" i="3"/>
  <c r="M254" i="3" s="1"/>
  <c r="O254" i="3" s="1"/>
  <c r="L256" i="3"/>
  <c r="M256" i="3" s="1"/>
  <c r="O256" i="3" s="1"/>
  <c r="L258" i="3"/>
  <c r="M258" i="3" s="1"/>
  <c r="O258" i="3" s="1"/>
  <c r="L260" i="3"/>
  <c r="M260" i="3" s="1"/>
  <c r="O260" i="3" s="1"/>
  <c r="L262" i="3"/>
  <c r="M262" i="3" s="1"/>
  <c r="O262" i="3" s="1"/>
  <c r="L264" i="3"/>
  <c r="M264" i="3" s="1"/>
  <c r="O264" i="3" s="1"/>
  <c r="L266" i="3"/>
  <c r="M266" i="3" s="1"/>
  <c r="O266" i="3" s="1"/>
  <c r="L268" i="3"/>
  <c r="M268" i="3" s="1"/>
  <c r="O268" i="3" s="1"/>
  <c r="L348" i="3"/>
  <c r="M348" i="3" s="1"/>
  <c r="O348" i="3" s="1"/>
  <c r="L352" i="3"/>
  <c r="M352" i="3" s="1"/>
  <c r="O352" i="3" s="1"/>
  <c r="L362" i="3"/>
  <c r="M362" i="3" s="1"/>
  <c r="O362" i="3" s="1"/>
  <c r="L364" i="3"/>
  <c r="M364" i="3" s="1"/>
  <c r="O364" i="3" s="1"/>
  <c r="L368" i="3"/>
  <c r="M368" i="3" s="1"/>
  <c r="O368" i="3" s="1"/>
  <c r="L378" i="3"/>
  <c r="M378" i="3" s="1"/>
  <c r="O378" i="3" s="1"/>
  <c r="L380" i="3"/>
  <c r="M380" i="3" s="1"/>
  <c r="O380" i="3" s="1"/>
  <c r="L382" i="3"/>
  <c r="M382" i="3" s="1"/>
  <c r="O382" i="3" s="1"/>
  <c r="L396" i="3"/>
  <c r="M396" i="3" s="1"/>
  <c r="O396" i="3" s="1"/>
  <c r="L404" i="3"/>
  <c r="M404" i="3" s="1"/>
  <c r="O404" i="3" s="1"/>
  <c r="L408" i="3"/>
  <c r="M408" i="3" s="1"/>
  <c r="O408" i="3" s="1"/>
  <c r="L410" i="3"/>
  <c r="M410" i="3" s="1"/>
  <c r="O410" i="3" s="1"/>
  <c r="L412" i="3"/>
  <c r="M412" i="3" s="1"/>
  <c r="O412" i="3" s="1"/>
  <c r="L420" i="3"/>
  <c r="M420" i="3" s="1"/>
  <c r="O420" i="3" s="1"/>
  <c r="L436" i="3"/>
  <c r="M436" i="3" s="1"/>
  <c r="O436" i="3" s="1"/>
  <c r="L444" i="3"/>
  <c r="M444" i="3" s="1"/>
  <c r="O444" i="3" s="1"/>
  <c r="L452" i="3"/>
  <c r="M452" i="3" s="1"/>
  <c r="O452" i="3" s="1"/>
  <c r="L456" i="3"/>
  <c r="M456" i="3" s="1"/>
  <c r="O456" i="3" s="1"/>
  <c r="L460" i="3"/>
  <c r="M460" i="3" s="1"/>
  <c r="O460" i="3" s="1"/>
  <c r="L464" i="3"/>
  <c r="M464" i="3" s="1"/>
  <c r="O464" i="3" s="1"/>
  <c r="L468" i="3"/>
  <c r="M468" i="3" s="1"/>
  <c r="O468" i="3" s="1"/>
  <c r="L472" i="3"/>
  <c r="M472" i="3" s="1"/>
  <c r="O472" i="3" s="1"/>
  <c r="L476" i="3"/>
  <c r="M476" i="3" s="1"/>
  <c r="O476" i="3" s="1"/>
  <c r="L480" i="3"/>
  <c r="M480" i="3" s="1"/>
  <c r="O480" i="3" s="1"/>
  <c r="L484" i="3"/>
  <c r="M484" i="3" s="1"/>
  <c r="O484" i="3" s="1"/>
  <c r="L488" i="3"/>
  <c r="M488" i="3" s="1"/>
  <c r="O488" i="3" s="1"/>
  <c r="L492" i="3"/>
  <c r="M492" i="3" s="1"/>
  <c r="O492" i="3" s="1"/>
  <c r="L496" i="3"/>
  <c r="M496" i="3" s="1"/>
  <c r="O496" i="3" s="1"/>
  <c r="L500" i="3"/>
  <c r="M500" i="3" s="1"/>
  <c r="O500" i="3" s="1"/>
  <c r="L504" i="3"/>
  <c r="M504" i="3" s="1"/>
  <c r="O504" i="3" s="1"/>
  <c r="L508" i="3"/>
  <c r="M508" i="3" s="1"/>
  <c r="O508" i="3" s="1"/>
  <c r="L512" i="3"/>
  <c r="M512" i="3" s="1"/>
  <c r="O512" i="3" s="1"/>
  <c r="L516" i="3"/>
  <c r="M516" i="3" s="1"/>
  <c r="O516" i="3" s="1"/>
  <c r="L822" i="3"/>
  <c r="M822" i="3" s="1"/>
  <c r="O822" i="3" s="1"/>
  <c r="L824" i="3"/>
  <c r="M824" i="3" s="1"/>
  <c r="O824" i="3" s="1"/>
  <c r="L826" i="3"/>
  <c r="M826" i="3" s="1"/>
  <c r="O826" i="3" s="1"/>
  <c r="L6" i="3"/>
  <c r="M6" i="3" s="1"/>
  <c r="O6" i="3" s="1"/>
  <c r="L11" i="3"/>
  <c r="M11" i="3" s="1"/>
  <c r="O11" i="3" s="1"/>
  <c r="L16" i="3"/>
  <c r="M16" i="3" s="1"/>
  <c r="O16" i="3" s="1"/>
  <c r="L19" i="3"/>
  <c r="M19" i="3" s="1"/>
  <c r="O19" i="3" s="1"/>
  <c r="L24" i="3"/>
  <c r="M24" i="3" s="1"/>
  <c r="O24" i="3" s="1"/>
  <c r="L27" i="3"/>
  <c r="M27" i="3" s="1"/>
  <c r="O27" i="3" s="1"/>
  <c r="L32" i="3"/>
  <c r="M32" i="3" s="1"/>
  <c r="O32" i="3" s="1"/>
  <c r="L35" i="3"/>
  <c r="M35" i="3" s="1"/>
  <c r="O35" i="3" s="1"/>
  <c r="L40" i="3"/>
  <c r="M40" i="3" s="1"/>
  <c r="O40" i="3" s="1"/>
  <c r="L43" i="3"/>
  <c r="M43" i="3" s="1"/>
  <c r="O43" i="3" s="1"/>
  <c r="L48" i="3"/>
  <c r="M48" i="3" s="1"/>
  <c r="O48" i="3" s="1"/>
  <c r="L51" i="3"/>
  <c r="M51" i="3" s="1"/>
  <c r="O51" i="3" s="1"/>
  <c r="L56" i="3"/>
  <c r="M56" i="3" s="1"/>
  <c r="O56" i="3" s="1"/>
  <c r="L59" i="3"/>
  <c r="M59" i="3" s="1"/>
  <c r="O59" i="3" s="1"/>
  <c r="L64" i="3"/>
  <c r="M64" i="3" s="1"/>
  <c r="O64" i="3" s="1"/>
  <c r="L67" i="3"/>
  <c r="M67" i="3" s="1"/>
  <c r="O67" i="3" s="1"/>
  <c r="L72" i="3"/>
  <c r="M72" i="3" s="1"/>
  <c r="O72" i="3" s="1"/>
  <c r="L75" i="3"/>
  <c r="M75" i="3" s="1"/>
  <c r="O75" i="3" s="1"/>
  <c r="L80" i="3"/>
  <c r="M80" i="3" s="1"/>
  <c r="O80" i="3" s="1"/>
  <c r="L166" i="3"/>
  <c r="M166" i="3" s="1"/>
  <c r="O166" i="3" s="1"/>
  <c r="L169" i="3"/>
  <c r="M169" i="3" s="1"/>
  <c r="O169" i="3" s="1"/>
  <c r="L179" i="3"/>
  <c r="M179" i="3" s="1"/>
  <c r="O179" i="3" s="1"/>
  <c r="L181" i="3"/>
  <c r="M181" i="3" s="1"/>
  <c r="O181" i="3" s="1"/>
  <c r="L186" i="3"/>
  <c r="M186" i="3" s="1"/>
  <c r="O186" i="3" s="1"/>
  <c r="L209" i="3"/>
  <c r="M209" i="3" s="1"/>
  <c r="O209" i="3" s="1"/>
  <c r="L213" i="3"/>
  <c r="M213" i="3" s="1"/>
  <c r="O213" i="3" s="1"/>
  <c r="L217" i="3"/>
  <c r="M217" i="3" s="1"/>
  <c r="O217" i="3" s="1"/>
  <c r="L221" i="3"/>
  <c r="M221" i="3" s="1"/>
  <c r="O221" i="3" s="1"/>
  <c r="L225" i="3"/>
  <c r="M225" i="3" s="1"/>
  <c r="O225" i="3" s="1"/>
  <c r="L229" i="3"/>
  <c r="M229" i="3" s="1"/>
  <c r="O229" i="3" s="1"/>
  <c r="L233" i="3"/>
  <c r="M233" i="3" s="1"/>
  <c r="O233" i="3" s="1"/>
  <c r="L237" i="3"/>
  <c r="M237" i="3" s="1"/>
  <c r="O237" i="3" s="1"/>
  <c r="L241" i="3"/>
  <c r="M241" i="3" s="1"/>
  <c r="O241" i="3" s="1"/>
  <c r="L245" i="3"/>
  <c r="M245" i="3" s="1"/>
  <c r="O245" i="3" s="1"/>
  <c r="L249" i="3"/>
  <c r="M249" i="3" s="1"/>
  <c r="O249" i="3" s="1"/>
  <c r="L253" i="3"/>
  <c r="M253" i="3" s="1"/>
  <c r="O253" i="3" s="1"/>
  <c r="L257" i="3"/>
  <c r="M257" i="3" s="1"/>
  <c r="O257" i="3" s="1"/>
  <c r="L261" i="3"/>
  <c r="M261" i="3" s="1"/>
  <c r="O261" i="3" s="1"/>
  <c r="L265" i="3"/>
  <c r="M265" i="3" s="1"/>
  <c r="O265" i="3" s="1"/>
  <c r="L269" i="3"/>
  <c r="M269" i="3" s="1"/>
  <c r="O269" i="3" s="1"/>
  <c r="L283" i="3"/>
  <c r="M283" i="3" s="1"/>
  <c r="O283" i="3" s="1"/>
  <c r="L290" i="3"/>
  <c r="M290" i="3" s="1"/>
  <c r="O290" i="3" s="1"/>
  <c r="L301" i="3"/>
  <c r="M301" i="3" s="1"/>
  <c r="O301" i="3" s="1"/>
  <c r="L322" i="3"/>
  <c r="M322" i="3" s="1"/>
  <c r="O322" i="3" s="1"/>
  <c r="L656" i="3"/>
  <c r="M656" i="3" s="1"/>
  <c r="O656" i="3" s="1"/>
  <c r="L8" i="3"/>
  <c r="M8" i="3" s="1"/>
  <c r="O8" i="3" s="1"/>
  <c r="L18" i="3"/>
  <c r="M18" i="3" s="1"/>
  <c r="O18" i="3" s="1"/>
  <c r="L42" i="3"/>
  <c r="M42" i="3" s="1"/>
  <c r="O42" i="3" s="1"/>
  <c r="L74" i="3"/>
  <c r="M74" i="3" s="1"/>
  <c r="O74" i="3" s="1"/>
  <c r="L188" i="3"/>
  <c r="M188" i="3" s="1"/>
  <c r="O188" i="3" s="1"/>
  <c r="L282" i="3"/>
  <c r="M282" i="3" s="1"/>
  <c r="O282" i="3" s="1"/>
  <c r="L176" i="3"/>
  <c r="M176" i="3" s="1"/>
  <c r="O176" i="3" s="1"/>
  <c r="L194" i="3"/>
  <c r="M194" i="3" s="1"/>
  <c r="O194" i="3" s="1"/>
  <c r="L196" i="3"/>
  <c r="M196" i="3" s="1"/>
  <c r="O196" i="3" s="1"/>
  <c r="L208" i="3"/>
  <c r="L210" i="3"/>
  <c r="M210" i="3" s="1"/>
  <c r="O210" i="3" s="1"/>
  <c r="L212" i="3"/>
  <c r="M212" i="3" s="1"/>
  <c r="O212" i="3" s="1"/>
  <c r="L214" i="3"/>
  <c r="M214" i="3" s="1"/>
  <c r="O214" i="3" s="1"/>
  <c r="L216" i="3"/>
  <c r="M216" i="3" s="1"/>
  <c r="O216" i="3" s="1"/>
  <c r="L218" i="3"/>
  <c r="M218" i="3" s="1"/>
  <c r="O218" i="3" s="1"/>
  <c r="L220" i="3"/>
  <c r="M220" i="3" s="1"/>
  <c r="O220" i="3" s="1"/>
  <c r="L222" i="3"/>
  <c r="M222" i="3" s="1"/>
  <c r="O222" i="3" s="1"/>
  <c r="L224" i="3"/>
  <c r="M224" i="3" s="1"/>
  <c r="O224" i="3" s="1"/>
  <c r="L226" i="3"/>
  <c r="M226" i="3" s="1"/>
  <c r="O226" i="3" s="1"/>
  <c r="L228" i="3"/>
  <c r="M228" i="3" s="1"/>
  <c r="O228" i="3" s="1"/>
  <c r="L230" i="3"/>
  <c r="M230" i="3" s="1"/>
  <c r="O230" i="3" s="1"/>
  <c r="L232" i="3"/>
  <c r="M232" i="3" s="1"/>
  <c r="O232" i="3" s="1"/>
  <c r="L234" i="3"/>
  <c r="M234" i="3" s="1"/>
  <c r="O234" i="3" s="1"/>
  <c r="L236" i="3"/>
  <c r="M236" i="3" s="1"/>
  <c r="O236" i="3" s="1"/>
  <c r="L238" i="3"/>
  <c r="M238" i="3" s="1"/>
  <c r="O238" i="3" s="1"/>
  <c r="L240" i="3"/>
  <c r="M240" i="3" s="1"/>
  <c r="O240" i="3" s="1"/>
  <c r="L242" i="3"/>
  <c r="M242" i="3" s="1"/>
  <c r="O242" i="3" s="1"/>
  <c r="L244" i="3"/>
  <c r="M244" i="3" s="1"/>
  <c r="O244" i="3" s="1"/>
  <c r="L246" i="3"/>
  <c r="M246" i="3" s="1"/>
  <c r="O246" i="3" s="1"/>
  <c r="L7" i="3"/>
  <c r="M7" i="3" s="1"/>
  <c r="O7" i="3" s="1"/>
  <c r="L14" i="3"/>
  <c r="M14" i="3" s="1"/>
  <c r="O14" i="3" s="1"/>
  <c r="L17" i="3"/>
  <c r="M17" i="3" s="1"/>
  <c r="O17" i="3" s="1"/>
  <c r="L22" i="3"/>
  <c r="M22" i="3" s="1"/>
  <c r="O22" i="3" s="1"/>
  <c r="L25" i="3"/>
  <c r="M25" i="3" s="1"/>
  <c r="O25" i="3" s="1"/>
  <c r="L30" i="3"/>
  <c r="M30" i="3" s="1"/>
  <c r="O30" i="3" s="1"/>
  <c r="L33" i="3"/>
  <c r="M33" i="3" s="1"/>
  <c r="O33" i="3" s="1"/>
  <c r="L38" i="3"/>
  <c r="M38" i="3" s="1"/>
  <c r="O38" i="3" s="1"/>
  <c r="L41" i="3"/>
  <c r="M41" i="3" s="1"/>
  <c r="O41" i="3" s="1"/>
  <c r="L46" i="3"/>
  <c r="M46" i="3" s="1"/>
  <c r="O46" i="3" s="1"/>
  <c r="L49" i="3"/>
  <c r="M49" i="3" s="1"/>
  <c r="O49" i="3" s="1"/>
  <c r="L54" i="3"/>
  <c r="M54" i="3" s="1"/>
  <c r="O54" i="3" s="1"/>
  <c r="L57" i="3"/>
  <c r="M57" i="3" s="1"/>
  <c r="O57" i="3" s="1"/>
  <c r="L62" i="3"/>
  <c r="M62" i="3" s="1"/>
  <c r="O62" i="3" s="1"/>
  <c r="L65" i="3"/>
  <c r="M65" i="3" s="1"/>
  <c r="O65" i="3" s="1"/>
  <c r="L70" i="3"/>
  <c r="M70" i="3" s="1"/>
  <c r="O70" i="3" s="1"/>
  <c r="L73" i="3"/>
  <c r="M73" i="3" s="1"/>
  <c r="O73" i="3" s="1"/>
  <c r="L78" i="3"/>
  <c r="M78" i="3" s="1"/>
  <c r="O78" i="3" s="1"/>
  <c r="L81" i="3"/>
  <c r="M81" i="3" s="1"/>
  <c r="O81" i="3" s="1"/>
  <c r="L152" i="3"/>
  <c r="M152" i="3" s="1"/>
  <c r="O152" i="3" s="1"/>
  <c r="L167" i="3"/>
  <c r="M167" i="3" s="1"/>
  <c r="O167" i="3" s="1"/>
  <c r="L172" i="3"/>
  <c r="M172" i="3" s="1"/>
  <c r="O172" i="3" s="1"/>
  <c r="L177" i="3"/>
  <c r="M177" i="3" s="1"/>
  <c r="O177" i="3" s="1"/>
  <c r="L184" i="3"/>
  <c r="M184" i="3" s="1"/>
  <c r="O184" i="3" s="1"/>
  <c r="L195" i="3"/>
  <c r="M195" i="3" s="1"/>
  <c r="O195" i="3" s="1"/>
  <c r="L204" i="3"/>
  <c r="M204" i="3" s="1"/>
  <c r="O204" i="3" s="1"/>
  <c r="L277" i="3"/>
  <c r="M277" i="3" s="1"/>
  <c r="O277" i="3" s="1"/>
  <c r="L291" i="3"/>
  <c r="M291" i="3" s="1"/>
  <c r="O291" i="3" s="1"/>
  <c r="L298" i="3"/>
  <c r="M298" i="3" s="1"/>
  <c r="O298" i="3" s="1"/>
  <c r="L330" i="3"/>
  <c r="M330" i="3" s="1"/>
  <c r="O330" i="3" s="1"/>
  <c r="L363" i="3"/>
  <c r="M363" i="3" s="1"/>
  <c r="O363" i="3" s="1"/>
  <c r="L388" i="3"/>
  <c r="M388" i="3" s="1"/>
  <c r="O388" i="3" s="1"/>
  <c r="L392" i="3"/>
  <c r="M392" i="3" s="1"/>
  <c r="O392" i="3" s="1"/>
  <c r="L510" i="3"/>
  <c r="M510" i="3" s="1"/>
  <c r="O510" i="3" s="1"/>
  <c r="L514" i="3"/>
  <c r="M514" i="3" s="1"/>
  <c r="O514" i="3" s="1"/>
  <c r="L50" i="3"/>
  <c r="M50" i="3" s="1"/>
  <c r="O50" i="3" s="1"/>
  <c r="L58" i="3"/>
  <c r="M58" i="3" s="1"/>
  <c r="O58" i="3" s="1"/>
  <c r="L66" i="3"/>
  <c r="M66" i="3" s="1"/>
  <c r="O66" i="3" s="1"/>
  <c r="L202" i="3"/>
  <c r="M202" i="3" s="1"/>
  <c r="O202" i="3" s="1"/>
  <c r="L354" i="3"/>
  <c r="M354" i="3" s="1"/>
  <c r="O354" i="3" s="1"/>
  <c r="L432" i="3"/>
  <c r="M432" i="3" s="1"/>
  <c r="O432" i="3" s="1"/>
  <c r="L9" i="3"/>
  <c r="M9" i="3" s="1"/>
  <c r="O9" i="3" s="1"/>
  <c r="L12" i="3"/>
  <c r="M12" i="3" s="1"/>
  <c r="O12" i="3" s="1"/>
  <c r="L15" i="3"/>
  <c r="M15" i="3" s="1"/>
  <c r="O15" i="3" s="1"/>
  <c r="L20" i="3"/>
  <c r="M20" i="3" s="1"/>
  <c r="O20" i="3" s="1"/>
  <c r="L23" i="3"/>
  <c r="M23" i="3" s="1"/>
  <c r="O23" i="3" s="1"/>
  <c r="L28" i="3"/>
  <c r="M28" i="3" s="1"/>
  <c r="O28" i="3" s="1"/>
  <c r="L31" i="3"/>
  <c r="M31" i="3" s="1"/>
  <c r="O31" i="3" s="1"/>
  <c r="L36" i="3"/>
  <c r="M36" i="3" s="1"/>
  <c r="O36" i="3" s="1"/>
  <c r="L39" i="3"/>
  <c r="M39" i="3" s="1"/>
  <c r="O39" i="3" s="1"/>
  <c r="L44" i="3"/>
  <c r="M44" i="3" s="1"/>
  <c r="O44" i="3" s="1"/>
  <c r="L47" i="3"/>
  <c r="M47" i="3" s="1"/>
  <c r="O47" i="3" s="1"/>
  <c r="L52" i="3"/>
  <c r="M52" i="3" s="1"/>
  <c r="O52" i="3" s="1"/>
  <c r="L55" i="3"/>
  <c r="M55" i="3" s="1"/>
  <c r="O55" i="3" s="1"/>
  <c r="L60" i="3"/>
  <c r="M60" i="3" s="1"/>
  <c r="O60" i="3" s="1"/>
  <c r="L63" i="3"/>
  <c r="M63" i="3" s="1"/>
  <c r="O63" i="3" s="1"/>
  <c r="L68" i="3"/>
  <c r="M68" i="3" s="1"/>
  <c r="O68" i="3" s="1"/>
  <c r="L71" i="3"/>
  <c r="M71" i="3" s="1"/>
  <c r="O71" i="3" s="1"/>
  <c r="L76" i="3"/>
  <c r="M76" i="3" s="1"/>
  <c r="O76" i="3" s="1"/>
  <c r="L79" i="3"/>
  <c r="M79" i="3" s="1"/>
  <c r="O79" i="3" s="1"/>
  <c r="L153" i="3"/>
  <c r="M153" i="3" s="1"/>
  <c r="O153" i="3" s="1"/>
  <c r="L163" i="3"/>
  <c r="M163" i="3" s="1"/>
  <c r="O163" i="3" s="1"/>
  <c r="L165" i="3"/>
  <c r="M165" i="3" s="1"/>
  <c r="O165" i="3" s="1"/>
  <c r="L211" i="3"/>
  <c r="M211" i="3" s="1"/>
  <c r="O211" i="3" s="1"/>
  <c r="L215" i="3"/>
  <c r="M215" i="3" s="1"/>
  <c r="O215" i="3" s="1"/>
  <c r="L219" i="3"/>
  <c r="M219" i="3" s="1"/>
  <c r="O219" i="3" s="1"/>
  <c r="L223" i="3"/>
  <c r="M223" i="3" s="1"/>
  <c r="O223" i="3" s="1"/>
  <c r="L227" i="3"/>
  <c r="M227" i="3" s="1"/>
  <c r="O227" i="3" s="1"/>
  <c r="L231" i="3"/>
  <c r="M231" i="3" s="1"/>
  <c r="O231" i="3" s="1"/>
  <c r="L235" i="3"/>
  <c r="M235" i="3" s="1"/>
  <c r="O235" i="3" s="1"/>
  <c r="L239" i="3"/>
  <c r="M239" i="3" s="1"/>
  <c r="O239" i="3" s="1"/>
  <c r="L243" i="3"/>
  <c r="M243" i="3" s="1"/>
  <c r="O243" i="3" s="1"/>
  <c r="L247" i="3"/>
  <c r="M247" i="3" s="1"/>
  <c r="O247" i="3" s="1"/>
  <c r="L251" i="3"/>
  <c r="M251" i="3" s="1"/>
  <c r="O251" i="3" s="1"/>
  <c r="L255" i="3"/>
  <c r="M255" i="3" s="1"/>
  <c r="O255" i="3" s="1"/>
  <c r="L259" i="3"/>
  <c r="M259" i="3" s="1"/>
  <c r="O259" i="3" s="1"/>
  <c r="L263" i="3"/>
  <c r="M263" i="3" s="1"/>
  <c r="O263" i="3" s="1"/>
  <c r="L267" i="3"/>
  <c r="M267" i="3" s="1"/>
  <c r="O267" i="3" s="1"/>
  <c r="L274" i="3"/>
  <c r="M274" i="3" s="1"/>
  <c r="O274" i="3" s="1"/>
  <c r="L285" i="3"/>
  <c r="M285" i="3" s="1"/>
  <c r="O285" i="3" s="1"/>
  <c r="L299" i="3"/>
  <c r="M299" i="3" s="1"/>
  <c r="O299" i="3" s="1"/>
  <c r="L306" i="3"/>
  <c r="M306" i="3" s="1"/>
  <c r="O306" i="3" s="1"/>
  <c r="L338" i="3"/>
  <c r="M338" i="3" s="1"/>
  <c r="O338" i="3" s="1"/>
  <c r="L360" i="3"/>
  <c r="M360" i="3" s="1"/>
  <c r="O360" i="3" s="1"/>
  <c r="M208" i="3"/>
  <c r="O208" i="3" s="1"/>
  <c r="L272" i="3"/>
  <c r="M272" i="3" s="1"/>
  <c r="O272" i="3" s="1"/>
  <c r="L280" i="3"/>
  <c r="M280" i="3" s="1"/>
  <c r="O280" i="3" s="1"/>
  <c r="L288" i="3"/>
  <c r="M288" i="3" s="1"/>
  <c r="O288" i="3" s="1"/>
  <c r="L296" i="3"/>
  <c r="M296" i="3" s="1"/>
  <c r="O296" i="3" s="1"/>
  <c r="L304" i="3"/>
  <c r="M304" i="3" s="1"/>
  <c r="O304" i="3" s="1"/>
  <c r="L312" i="3"/>
  <c r="M312" i="3" s="1"/>
  <c r="O312" i="3" s="1"/>
  <c r="L320" i="3"/>
  <c r="M320" i="3" s="1"/>
  <c r="O320" i="3" s="1"/>
  <c r="L328" i="3"/>
  <c r="M328" i="3" s="1"/>
  <c r="O328" i="3" s="1"/>
  <c r="L336" i="3"/>
  <c r="M336" i="3" s="1"/>
  <c r="O336" i="3" s="1"/>
  <c r="L344" i="3"/>
  <c r="M344" i="3" s="1"/>
  <c r="O344" i="3" s="1"/>
  <c r="L370" i="3"/>
  <c r="M370" i="3" s="1"/>
  <c r="O370" i="3" s="1"/>
  <c r="L376" i="3"/>
  <c r="M376" i="3" s="1"/>
  <c r="O376" i="3" s="1"/>
  <c r="L379" i="3"/>
  <c r="M379" i="3" s="1"/>
  <c r="O379" i="3" s="1"/>
  <c r="L400" i="3"/>
  <c r="M400" i="3" s="1"/>
  <c r="O400" i="3" s="1"/>
  <c r="L414" i="3"/>
  <c r="M414" i="3" s="1"/>
  <c r="O414" i="3" s="1"/>
  <c r="L418" i="3"/>
  <c r="M418" i="3" s="1"/>
  <c r="O418" i="3" s="1"/>
  <c r="L607" i="3"/>
  <c r="M607" i="3" s="1"/>
  <c r="O607" i="3" s="1"/>
  <c r="L158" i="3"/>
  <c r="M158" i="3" s="1"/>
  <c r="O158" i="3" s="1"/>
  <c r="L160" i="3"/>
  <c r="M160" i="3" s="1"/>
  <c r="O160" i="3" s="1"/>
  <c r="L162" i="3"/>
  <c r="M162" i="3" s="1"/>
  <c r="O162" i="3" s="1"/>
  <c r="L174" i="3"/>
  <c r="M174" i="3" s="1"/>
  <c r="O174" i="3" s="1"/>
  <c r="M180" i="3"/>
  <c r="O180" i="3" s="1"/>
  <c r="L190" i="3"/>
  <c r="M190" i="3" s="1"/>
  <c r="O190" i="3" s="1"/>
  <c r="L192" i="3"/>
  <c r="M192" i="3" s="1"/>
  <c r="O192" i="3" s="1"/>
  <c r="L206" i="3"/>
  <c r="M206" i="3" s="1"/>
  <c r="O206" i="3" s="1"/>
  <c r="L270" i="3"/>
  <c r="M270" i="3" s="1"/>
  <c r="O270" i="3" s="1"/>
  <c r="L278" i="3"/>
  <c r="M278" i="3" s="1"/>
  <c r="O278" i="3" s="1"/>
  <c r="L286" i="3"/>
  <c r="M286" i="3" s="1"/>
  <c r="O286" i="3" s="1"/>
  <c r="L294" i="3"/>
  <c r="M294" i="3" s="1"/>
  <c r="O294" i="3" s="1"/>
  <c r="L302" i="3"/>
  <c r="M302" i="3" s="1"/>
  <c r="O302" i="3" s="1"/>
  <c r="L310" i="3"/>
  <c r="M310" i="3" s="1"/>
  <c r="O310" i="3" s="1"/>
  <c r="L318" i="3"/>
  <c r="M318" i="3" s="1"/>
  <c r="O318" i="3" s="1"/>
  <c r="L326" i="3"/>
  <c r="M326" i="3" s="1"/>
  <c r="O326" i="3" s="1"/>
  <c r="L334" i="3"/>
  <c r="M334" i="3" s="1"/>
  <c r="O334" i="3" s="1"/>
  <c r="L342" i="3"/>
  <c r="M342" i="3" s="1"/>
  <c r="O342" i="3" s="1"/>
  <c r="L356" i="3"/>
  <c r="M356" i="3" s="1"/>
  <c r="O356" i="3" s="1"/>
  <c r="L365" i="3"/>
  <c r="M365" i="3" s="1"/>
  <c r="O365" i="3" s="1"/>
  <c r="L386" i="3"/>
  <c r="M386" i="3" s="1"/>
  <c r="O386" i="3" s="1"/>
  <c r="L394" i="3"/>
  <c r="M394" i="3" s="1"/>
  <c r="O394" i="3" s="1"/>
  <c r="L446" i="3"/>
  <c r="M446" i="3" s="1"/>
  <c r="O446" i="3" s="1"/>
  <c r="L450" i="3"/>
  <c r="M450" i="3" s="1"/>
  <c r="O450" i="3" s="1"/>
  <c r="L635" i="3"/>
  <c r="M635" i="3" s="1"/>
  <c r="O635" i="3" s="1"/>
  <c r="L276" i="3"/>
  <c r="M276" i="3" s="1"/>
  <c r="O276" i="3" s="1"/>
  <c r="L284" i="3"/>
  <c r="M284" i="3" s="1"/>
  <c r="O284" i="3" s="1"/>
  <c r="L292" i="3"/>
  <c r="M292" i="3" s="1"/>
  <c r="O292" i="3" s="1"/>
  <c r="L300" i="3"/>
  <c r="M300" i="3" s="1"/>
  <c r="O300" i="3" s="1"/>
  <c r="L308" i="3"/>
  <c r="M308" i="3" s="1"/>
  <c r="O308" i="3" s="1"/>
  <c r="L316" i="3"/>
  <c r="M316" i="3" s="1"/>
  <c r="O316" i="3" s="1"/>
  <c r="L324" i="3"/>
  <c r="M324" i="3" s="1"/>
  <c r="O324" i="3" s="1"/>
  <c r="L332" i="3"/>
  <c r="M332" i="3" s="1"/>
  <c r="O332" i="3" s="1"/>
  <c r="L340" i="3"/>
  <c r="M340" i="3" s="1"/>
  <c r="O340" i="3" s="1"/>
  <c r="L372" i="3"/>
  <c r="M372" i="3" s="1"/>
  <c r="O372" i="3" s="1"/>
  <c r="L381" i="3"/>
  <c r="M381" i="3" s="1"/>
  <c r="O381" i="3" s="1"/>
  <c r="L478" i="3"/>
  <c r="M478" i="3" s="1"/>
  <c r="O478" i="3" s="1"/>
  <c r="L482" i="3"/>
  <c r="M482" i="3" s="1"/>
  <c r="O482" i="3" s="1"/>
  <c r="L624" i="3"/>
  <c r="M624" i="3" s="1"/>
  <c r="O624" i="3" s="1"/>
  <c r="L667" i="3"/>
  <c r="M667" i="3" s="1"/>
  <c r="O667" i="3" s="1"/>
  <c r="L774" i="3"/>
  <c r="M774" i="3" s="1"/>
  <c r="O774" i="3" s="1"/>
  <c r="L778" i="3"/>
  <c r="M778" i="3" s="1"/>
  <c r="O778" i="3" s="1"/>
  <c r="L782" i="3"/>
  <c r="M782" i="3" s="1"/>
  <c r="O782" i="3" s="1"/>
  <c r="L786" i="3"/>
  <c r="M786" i="3" s="1"/>
  <c r="O786" i="3" s="1"/>
  <c r="L790" i="3"/>
  <c r="M790" i="3" s="1"/>
  <c r="O790" i="3" s="1"/>
  <c r="L794" i="3"/>
  <c r="M794" i="3" s="1"/>
  <c r="O794" i="3" s="1"/>
  <c r="L798" i="3"/>
  <c r="M798" i="3" s="1"/>
  <c r="O798" i="3" s="1"/>
  <c r="L802" i="3"/>
  <c r="M802" i="3" s="1"/>
  <c r="O802" i="3" s="1"/>
  <c r="L806" i="3"/>
  <c r="M806" i="3" s="1"/>
  <c r="O806" i="3" s="1"/>
  <c r="L810" i="3"/>
  <c r="M810" i="3" s="1"/>
  <c r="O810" i="3" s="1"/>
  <c r="L814" i="3"/>
  <c r="M814" i="3" s="1"/>
  <c r="O814" i="3" s="1"/>
  <c r="L818" i="3"/>
  <c r="M818" i="3" s="1"/>
  <c r="O818" i="3" s="1"/>
  <c r="L406" i="3"/>
  <c r="M406" i="3" s="1"/>
  <c r="O406" i="3" s="1"/>
  <c r="L422" i="3"/>
  <c r="M422" i="3" s="1"/>
  <c r="O422" i="3" s="1"/>
  <c r="L426" i="3"/>
  <c r="M426" i="3" s="1"/>
  <c r="O426" i="3" s="1"/>
  <c r="L440" i="3"/>
  <c r="M440" i="3" s="1"/>
  <c r="O440" i="3" s="1"/>
  <c r="L454" i="3"/>
  <c r="M454" i="3" s="1"/>
  <c r="O454" i="3" s="1"/>
  <c r="L458" i="3"/>
  <c r="M458" i="3" s="1"/>
  <c r="O458" i="3" s="1"/>
  <c r="L486" i="3"/>
  <c r="M486" i="3" s="1"/>
  <c r="O486" i="3" s="1"/>
  <c r="L490" i="3"/>
  <c r="M490" i="3" s="1"/>
  <c r="O490" i="3" s="1"/>
  <c r="L632" i="3"/>
  <c r="M632" i="3" s="1"/>
  <c r="O632" i="3" s="1"/>
  <c r="L643" i="3"/>
  <c r="M643" i="3" s="1"/>
  <c r="O643" i="3" s="1"/>
  <c r="L664" i="3"/>
  <c r="M664" i="3" s="1"/>
  <c r="O664" i="3" s="1"/>
  <c r="L707" i="3"/>
  <c r="M707" i="3" s="1"/>
  <c r="O707" i="3" s="1"/>
  <c r="L711" i="3"/>
  <c r="M711" i="3" s="1"/>
  <c r="O711" i="3" s="1"/>
  <c r="L715" i="3"/>
  <c r="M715" i="3" s="1"/>
  <c r="O715" i="3" s="1"/>
  <c r="L719" i="3"/>
  <c r="M719" i="3" s="1"/>
  <c r="O719" i="3" s="1"/>
  <c r="L723" i="3"/>
  <c r="M723" i="3" s="1"/>
  <c r="O723" i="3" s="1"/>
  <c r="L727" i="3"/>
  <c r="M727" i="3" s="1"/>
  <c r="O727" i="3" s="1"/>
  <c r="L731" i="3"/>
  <c r="M731" i="3" s="1"/>
  <c r="O731" i="3" s="1"/>
  <c r="L735" i="3"/>
  <c r="M735" i="3" s="1"/>
  <c r="O735" i="3" s="1"/>
  <c r="L739" i="3"/>
  <c r="M739" i="3" s="1"/>
  <c r="O739" i="3" s="1"/>
  <c r="L743" i="3"/>
  <c r="M743" i="3" s="1"/>
  <c r="O743" i="3" s="1"/>
  <c r="L771" i="3"/>
  <c r="M771" i="3" s="1"/>
  <c r="O771" i="3" s="1"/>
  <c r="L819" i="3"/>
  <c r="M819" i="3" s="1"/>
  <c r="O819" i="3" s="1"/>
  <c r="L353" i="3"/>
  <c r="M353" i="3" s="1"/>
  <c r="O353" i="3" s="1"/>
  <c r="L358" i="3"/>
  <c r="M358" i="3" s="1"/>
  <c r="O358" i="3" s="1"/>
  <c r="L367" i="3"/>
  <c r="M367" i="3" s="1"/>
  <c r="O367" i="3" s="1"/>
  <c r="L374" i="3"/>
  <c r="M374" i="3" s="1"/>
  <c r="O374" i="3" s="1"/>
  <c r="L383" i="3"/>
  <c r="M383" i="3" s="1"/>
  <c r="O383" i="3" s="1"/>
  <c r="L385" i="3"/>
  <c r="M385" i="3" s="1"/>
  <c r="O385" i="3" s="1"/>
  <c r="M387" i="3"/>
  <c r="O387" i="3" s="1"/>
  <c r="L398" i="3"/>
  <c r="M398" i="3" s="1"/>
  <c r="O398" i="3" s="1"/>
  <c r="L416" i="3"/>
  <c r="M416" i="3" s="1"/>
  <c r="O416" i="3" s="1"/>
  <c r="L430" i="3"/>
  <c r="M430" i="3" s="1"/>
  <c r="O430" i="3" s="1"/>
  <c r="L434" i="3"/>
  <c r="M434" i="3" s="1"/>
  <c r="O434" i="3" s="1"/>
  <c r="L448" i="3"/>
  <c r="M448" i="3" s="1"/>
  <c r="O448" i="3" s="1"/>
  <c r="L462" i="3"/>
  <c r="M462" i="3" s="1"/>
  <c r="O462" i="3" s="1"/>
  <c r="L466" i="3"/>
  <c r="M466" i="3" s="1"/>
  <c r="O466" i="3" s="1"/>
  <c r="L494" i="3"/>
  <c r="M494" i="3" s="1"/>
  <c r="O494" i="3" s="1"/>
  <c r="L498" i="3"/>
  <c r="M498" i="3" s="1"/>
  <c r="O498" i="3" s="1"/>
  <c r="L605" i="3"/>
  <c r="M605" i="3" s="1"/>
  <c r="O605" i="3" s="1"/>
  <c r="L612" i="3"/>
  <c r="M612" i="3" s="1"/>
  <c r="O612" i="3" s="1"/>
  <c r="L619" i="3"/>
  <c r="M619" i="3" s="1"/>
  <c r="O619" i="3" s="1"/>
  <c r="L640" i="3"/>
  <c r="M640" i="3" s="1"/>
  <c r="O640" i="3" s="1"/>
  <c r="L651" i="3"/>
  <c r="M651" i="3" s="1"/>
  <c r="O651" i="3" s="1"/>
  <c r="L672" i="3"/>
  <c r="M672" i="3" s="1"/>
  <c r="O672" i="3" s="1"/>
  <c r="L747" i="3"/>
  <c r="M747" i="3" s="1"/>
  <c r="O747" i="3" s="1"/>
  <c r="L751" i="3"/>
  <c r="M751" i="3" s="1"/>
  <c r="O751" i="3" s="1"/>
  <c r="L772" i="3"/>
  <c r="M772" i="3" s="1"/>
  <c r="O772" i="3" s="1"/>
  <c r="L776" i="3"/>
  <c r="M776" i="3" s="1"/>
  <c r="O776" i="3" s="1"/>
  <c r="L780" i="3"/>
  <c r="M780" i="3" s="1"/>
  <c r="O780" i="3" s="1"/>
  <c r="L784" i="3"/>
  <c r="M784" i="3" s="1"/>
  <c r="O784" i="3" s="1"/>
  <c r="L788" i="3"/>
  <c r="M788" i="3" s="1"/>
  <c r="O788" i="3" s="1"/>
  <c r="L792" i="3"/>
  <c r="M792" i="3" s="1"/>
  <c r="O792" i="3" s="1"/>
  <c r="L796" i="3"/>
  <c r="M796" i="3" s="1"/>
  <c r="O796" i="3" s="1"/>
  <c r="L800" i="3"/>
  <c r="M800" i="3" s="1"/>
  <c r="O800" i="3" s="1"/>
  <c r="L804" i="3"/>
  <c r="M804" i="3" s="1"/>
  <c r="O804" i="3" s="1"/>
  <c r="L808" i="3"/>
  <c r="M808" i="3" s="1"/>
  <c r="O808" i="3" s="1"/>
  <c r="L812" i="3"/>
  <c r="M812" i="3" s="1"/>
  <c r="O812" i="3" s="1"/>
  <c r="L816" i="3"/>
  <c r="M816" i="3" s="1"/>
  <c r="O816" i="3" s="1"/>
  <c r="L820" i="3"/>
  <c r="M820" i="3" s="1"/>
  <c r="O820" i="3" s="1"/>
  <c r="L828" i="3"/>
  <c r="M828" i="3" s="1"/>
  <c r="O828" i="3" s="1"/>
  <c r="L390" i="3"/>
  <c r="M390" i="3" s="1"/>
  <c r="O390" i="3" s="1"/>
  <c r="L424" i="3"/>
  <c r="M424" i="3" s="1"/>
  <c r="O424" i="3" s="1"/>
  <c r="L438" i="3"/>
  <c r="M438" i="3" s="1"/>
  <c r="O438" i="3" s="1"/>
  <c r="L442" i="3"/>
  <c r="M442" i="3" s="1"/>
  <c r="O442" i="3" s="1"/>
  <c r="L470" i="3"/>
  <c r="M470" i="3" s="1"/>
  <c r="O470" i="3" s="1"/>
  <c r="L474" i="3"/>
  <c r="M474" i="3" s="1"/>
  <c r="O474" i="3" s="1"/>
  <c r="L502" i="3"/>
  <c r="M502" i="3" s="1"/>
  <c r="O502" i="3" s="1"/>
  <c r="L506" i="3"/>
  <c r="M506" i="3" s="1"/>
  <c r="O506" i="3" s="1"/>
  <c r="L596" i="3"/>
  <c r="M596" i="3" s="1"/>
  <c r="O596" i="3" s="1"/>
  <c r="L602" i="3"/>
  <c r="M602" i="3" s="1"/>
  <c r="O602" i="3" s="1"/>
  <c r="L616" i="3"/>
  <c r="M616" i="3" s="1"/>
  <c r="O616" i="3" s="1"/>
  <c r="L627" i="3"/>
  <c r="M627" i="3" s="1"/>
  <c r="O627" i="3" s="1"/>
  <c r="L648" i="3"/>
  <c r="M648" i="3" s="1"/>
  <c r="O648" i="3" s="1"/>
  <c r="L659" i="3"/>
  <c r="M659" i="3" s="1"/>
  <c r="O659" i="3" s="1"/>
  <c r="L755" i="3"/>
  <c r="M755" i="3" s="1"/>
  <c r="O755" i="3" s="1"/>
  <c r="L759" i="3"/>
  <c r="M759" i="3" s="1"/>
  <c r="O759" i="3" s="1"/>
  <c r="L821" i="3"/>
  <c r="M821" i="3" s="1"/>
  <c r="L598" i="3"/>
  <c r="M598" i="3" s="1"/>
  <c r="O598" i="3" s="1"/>
  <c r="L601" i="3"/>
  <c r="M601" i="3" s="1"/>
  <c r="O601" i="3" s="1"/>
  <c r="L603" i="3"/>
  <c r="M603" i="3" s="1"/>
  <c r="O603" i="3" s="1"/>
  <c r="L608" i="3"/>
  <c r="M608" i="3" s="1"/>
  <c r="O608" i="3" s="1"/>
  <c r="L614" i="3"/>
  <c r="M614" i="3" s="1"/>
  <c r="O614" i="3" s="1"/>
  <c r="L617" i="3"/>
  <c r="M617" i="3" s="1"/>
  <c r="O617" i="3" s="1"/>
  <c r="L622" i="3"/>
  <c r="M622" i="3" s="1"/>
  <c r="O622" i="3" s="1"/>
  <c r="L625" i="3"/>
  <c r="M625" i="3" s="1"/>
  <c r="O625" i="3" s="1"/>
  <c r="L630" i="3"/>
  <c r="M630" i="3" s="1"/>
  <c r="O630" i="3" s="1"/>
  <c r="L633" i="3"/>
  <c r="M633" i="3" s="1"/>
  <c r="O633" i="3" s="1"/>
  <c r="L638" i="3"/>
  <c r="M638" i="3" s="1"/>
  <c r="O638" i="3" s="1"/>
  <c r="L641" i="3"/>
  <c r="M641" i="3" s="1"/>
  <c r="O641" i="3" s="1"/>
  <c r="L646" i="3"/>
  <c r="M646" i="3" s="1"/>
  <c r="O646" i="3" s="1"/>
  <c r="L649" i="3"/>
  <c r="M649" i="3" s="1"/>
  <c r="O649" i="3" s="1"/>
  <c r="L654" i="3"/>
  <c r="M654" i="3" s="1"/>
  <c r="O654" i="3" s="1"/>
  <c r="L657" i="3"/>
  <c r="M657" i="3" s="1"/>
  <c r="O657" i="3" s="1"/>
  <c r="L662" i="3"/>
  <c r="M662" i="3" s="1"/>
  <c r="O662" i="3" s="1"/>
  <c r="L665" i="3"/>
  <c r="M665" i="3" s="1"/>
  <c r="O665" i="3" s="1"/>
  <c r="L670" i="3"/>
  <c r="M670" i="3" s="1"/>
  <c r="O670" i="3" s="1"/>
  <c r="L673" i="3"/>
  <c r="M673" i="3" s="1"/>
  <c r="O673" i="3" s="1"/>
  <c r="L704" i="3"/>
  <c r="M704" i="3" s="1"/>
  <c r="O704" i="3" s="1"/>
  <c r="L708" i="3"/>
  <c r="M708" i="3" s="1"/>
  <c r="O708" i="3" s="1"/>
  <c r="L712" i="3"/>
  <c r="M712" i="3" s="1"/>
  <c r="O712" i="3" s="1"/>
  <c r="L716" i="3"/>
  <c r="M716" i="3" s="1"/>
  <c r="O716" i="3" s="1"/>
  <c r="L720" i="3"/>
  <c r="M720" i="3" s="1"/>
  <c r="O720" i="3" s="1"/>
  <c r="L724" i="3"/>
  <c r="M724" i="3" s="1"/>
  <c r="O724" i="3" s="1"/>
  <c r="L728" i="3"/>
  <c r="M728" i="3" s="1"/>
  <c r="O728" i="3" s="1"/>
  <c r="L732" i="3"/>
  <c r="M732" i="3" s="1"/>
  <c r="O732" i="3" s="1"/>
  <c r="L736" i="3"/>
  <c r="M736" i="3" s="1"/>
  <c r="O736" i="3" s="1"/>
  <c r="L740" i="3"/>
  <c r="M740" i="3" s="1"/>
  <c r="O740" i="3" s="1"/>
  <c r="L597" i="3"/>
  <c r="M597" i="3" s="1"/>
  <c r="O597" i="3" s="1"/>
  <c r="L599" i="3"/>
  <c r="M599" i="3" s="1"/>
  <c r="O599" i="3" s="1"/>
  <c r="L604" i="3"/>
  <c r="M604" i="3" s="1"/>
  <c r="O604" i="3" s="1"/>
  <c r="L610" i="3"/>
  <c r="M610" i="3" s="1"/>
  <c r="O610" i="3" s="1"/>
  <c r="L613" i="3"/>
  <c r="M613" i="3" s="1"/>
  <c r="L615" i="3"/>
  <c r="M615" i="3" s="1"/>
  <c r="O615" i="3" s="1"/>
  <c r="L620" i="3"/>
  <c r="M620" i="3" s="1"/>
  <c r="O620" i="3" s="1"/>
  <c r="L623" i="3"/>
  <c r="M623" i="3" s="1"/>
  <c r="O623" i="3" s="1"/>
  <c r="L628" i="3"/>
  <c r="M628" i="3" s="1"/>
  <c r="O628" i="3" s="1"/>
  <c r="L631" i="3"/>
  <c r="M631" i="3" s="1"/>
  <c r="O631" i="3" s="1"/>
  <c r="L636" i="3"/>
  <c r="M636" i="3" s="1"/>
  <c r="O636" i="3" s="1"/>
  <c r="L639" i="3"/>
  <c r="M639" i="3" s="1"/>
  <c r="O639" i="3" s="1"/>
  <c r="L644" i="3"/>
  <c r="M644" i="3" s="1"/>
  <c r="O644" i="3" s="1"/>
  <c r="L647" i="3"/>
  <c r="M647" i="3" s="1"/>
  <c r="O647" i="3" s="1"/>
  <c r="L652" i="3"/>
  <c r="M652" i="3" s="1"/>
  <c r="O652" i="3" s="1"/>
  <c r="L655" i="3"/>
  <c r="M655" i="3" s="1"/>
  <c r="O655" i="3" s="1"/>
  <c r="L660" i="3"/>
  <c r="M660" i="3" s="1"/>
  <c r="O660" i="3" s="1"/>
  <c r="L663" i="3"/>
  <c r="M663" i="3" s="1"/>
  <c r="O663" i="3" s="1"/>
  <c r="L668" i="3"/>
  <c r="M668" i="3" s="1"/>
  <c r="O668" i="3" s="1"/>
  <c r="L671" i="3"/>
  <c r="M671" i="3" s="1"/>
  <c r="O671" i="3" s="1"/>
  <c r="L705" i="3"/>
  <c r="M705" i="3" s="1"/>
  <c r="O705" i="3" s="1"/>
  <c r="L709" i="3"/>
  <c r="M709" i="3" s="1"/>
  <c r="O709" i="3" s="1"/>
  <c r="L713" i="3"/>
  <c r="M713" i="3" s="1"/>
  <c r="O713" i="3" s="1"/>
  <c r="L717" i="3"/>
  <c r="M717" i="3" s="1"/>
  <c r="O717" i="3" s="1"/>
  <c r="L721" i="3"/>
  <c r="M721" i="3" s="1"/>
  <c r="O721" i="3" s="1"/>
  <c r="L725" i="3"/>
  <c r="M725" i="3" s="1"/>
  <c r="O725" i="3" s="1"/>
  <c r="L729" i="3"/>
  <c r="M729" i="3" s="1"/>
  <c r="O729" i="3" s="1"/>
  <c r="L733" i="3"/>
  <c r="M733" i="3" s="1"/>
  <c r="O733" i="3" s="1"/>
  <c r="L737" i="3"/>
  <c r="M737" i="3" s="1"/>
  <c r="O737" i="3" s="1"/>
  <c r="L741" i="3"/>
  <c r="M741" i="3" s="1"/>
  <c r="O741" i="3" s="1"/>
  <c r="L600" i="3"/>
  <c r="M600" i="3" s="1"/>
  <c r="O600" i="3" s="1"/>
  <c r="L606" i="3"/>
  <c r="M606" i="3" s="1"/>
  <c r="O606" i="3" s="1"/>
  <c r="L609" i="3"/>
  <c r="M609" i="3" s="1"/>
  <c r="O609" i="3" s="1"/>
  <c r="L611" i="3"/>
  <c r="M611" i="3" s="1"/>
  <c r="O611" i="3" s="1"/>
  <c r="L618" i="3"/>
  <c r="M618" i="3" s="1"/>
  <c r="O618" i="3" s="1"/>
  <c r="L621" i="3"/>
  <c r="M621" i="3" s="1"/>
  <c r="O621" i="3" s="1"/>
  <c r="L626" i="3"/>
  <c r="M626" i="3" s="1"/>
  <c r="O626" i="3" s="1"/>
  <c r="L629" i="3"/>
  <c r="M629" i="3" s="1"/>
  <c r="O629" i="3" s="1"/>
  <c r="L634" i="3"/>
  <c r="M634" i="3" s="1"/>
  <c r="O634" i="3" s="1"/>
  <c r="L637" i="3"/>
  <c r="M637" i="3" s="1"/>
  <c r="O637" i="3" s="1"/>
  <c r="L642" i="3"/>
  <c r="M642" i="3" s="1"/>
  <c r="O642" i="3" s="1"/>
  <c r="L645" i="3"/>
  <c r="M645" i="3" s="1"/>
  <c r="O645" i="3" s="1"/>
  <c r="L650" i="3"/>
  <c r="M650" i="3" s="1"/>
  <c r="O650" i="3" s="1"/>
  <c r="L653" i="3"/>
  <c r="M653" i="3" s="1"/>
  <c r="O653" i="3" s="1"/>
  <c r="L658" i="3"/>
  <c r="M658" i="3" s="1"/>
  <c r="O658" i="3" s="1"/>
  <c r="L661" i="3"/>
  <c r="M661" i="3" s="1"/>
  <c r="O661" i="3" s="1"/>
  <c r="L666" i="3"/>
  <c r="M666" i="3" s="1"/>
  <c r="O666" i="3" s="1"/>
  <c r="L669" i="3"/>
  <c r="M669" i="3" s="1"/>
  <c r="O669" i="3" s="1"/>
  <c r="L674" i="3"/>
  <c r="M674" i="3" s="1"/>
  <c r="O674" i="3" s="1"/>
  <c r="L706" i="3"/>
  <c r="M706" i="3" s="1"/>
  <c r="O706" i="3" s="1"/>
  <c r="L710" i="3"/>
  <c r="M710" i="3" s="1"/>
  <c r="O710" i="3" s="1"/>
  <c r="L714" i="3"/>
  <c r="M714" i="3" s="1"/>
  <c r="O714" i="3" s="1"/>
  <c r="L718" i="3"/>
  <c r="M718" i="3" s="1"/>
  <c r="O718" i="3" s="1"/>
  <c r="L722" i="3"/>
  <c r="M722" i="3" s="1"/>
  <c r="O722" i="3" s="1"/>
  <c r="L726" i="3"/>
  <c r="M726" i="3" s="1"/>
  <c r="O726" i="3" s="1"/>
  <c r="L730" i="3"/>
  <c r="M730" i="3" s="1"/>
  <c r="O730" i="3" s="1"/>
  <c r="L734" i="3"/>
  <c r="M734" i="3" s="1"/>
  <c r="O734" i="3" s="1"/>
  <c r="L738" i="3"/>
  <c r="M738" i="3" s="1"/>
  <c r="O738" i="3" s="1"/>
  <c r="L773" i="3"/>
  <c r="M773" i="3" s="1"/>
  <c r="O773" i="3" s="1"/>
  <c r="L775" i="3"/>
  <c r="M775" i="3" s="1"/>
  <c r="O775" i="3" s="1"/>
  <c r="L777" i="3"/>
  <c r="M777" i="3" s="1"/>
  <c r="O777" i="3" s="1"/>
  <c r="L779" i="3"/>
  <c r="M779" i="3" s="1"/>
  <c r="O779" i="3" s="1"/>
  <c r="L781" i="3"/>
  <c r="M781" i="3" s="1"/>
  <c r="O781" i="3" s="1"/>
  <c r="L783" i="3"/>
  <c r="M783" i="3" s="1"/>
  <c r="O783" i="3" s="1"/>
  <c r="L785" i="3"/>
  <c r="M785" i="3" s="1"/>
  <c r="O785" i="3" s="1"/>
  <c r="L787" i="3"/>
  <c r="M787" i="3" s="1"/>
  <c r="O787" i="3" s="1"/>
  <c r="L789" i="3"/>
  <c r="M789" i="3" s="1"/>
  <c r="O789" i="3" s="1"/>
  <c r="L791" i="3"/>
  <c r="M791" i="3" s="1"/>
  <c r="O791" i="3" s="1"/>
  <c r="L793" i="3"/>
  <c r="M793" i="3" s="1"/>
  <c r="O793" i="3" s="1"/>
  <c r="L795" i="3"/>
  <c r="M795" i="3" s="1"/>
  <c r="O795" i="3" s="1"/>
  <c r="L797" i="3"/>
  <c r="M797" i="3" s="1"/>
  <c r="O797" i="3" s="1"/>
  <c r="L799" i="3"/>
  <c r="M799" i="3" s="1"/>
  <c r="O799" i="3" s="1"/>
  <c r="L801" i="3"/>
  <c r="M801" i="3" s="1"/>
  <c r="O801" i="3" s="1"/>
  <c r="L803" i="3"/>
  <c r="M803" i="3" s="1"/>
  <c r="O803" i="3" s="1"/>
  <c r="L805" i="3"/>
  <c r="M805" i="3" s="1"/>
  <c r="O805" i="3" s="1"/>
  <c r="L807" i="3"/>
  <c r="M807" i="3" s="1"/>
  <c r="O807" i="3" s="1"/>
  <c r="L809" i="3"/>
  <c r="M809" i="3" s="1"/>
  <c r="O809" i="3" s="1"/>
  <c r="L811" i="3"/>
  <c r="M811" i="3" s="1"/>
  <c r="O811" i="3" s="1"/>
  <c r="L813" i="3"/>
  <c r="M813" i="3" s="1"/>
  <c r="O813" i="3" s="1"/>
  <c r="L815" i="3"/>
  <c r="M815" i="3" s="1"/>
  <c r="O815" i="3" s="1"/>
  <c r="L817" i="3"/>
  <c r="M817" i="3" s="1"/>
  <c r="O817" i="3" s="1"/>
  <c r="L82" i="3"/>
  <c r="M82" i="3" s="1"/>
  <c r="O82" i="3" s="1"/>
  <c r="L84" i="3"/>
  <c r="M84" i="3" s="1"/>
  <c r="O84" i="3" s="1"/>
  <c r="L86" i="3"/>
  <c r="M86" i="3" s="1"/>
  <c r="O86" i="3" s="1"/>
  <c r="L88" i="3"/>
  <c r="M88" i="3" s="1"/>
  <c r="O88" i="3" s="1"/>
  <c r="L90" i="3"/>
  <c r="M90" i="3" s="1"/>
  <c r="O90" i="3" s="1"/>
  <c r="L92" i="3"/>
  <c r="M92" i="3" s="1"/>
  <c r="O92" i="3" s="1"/>
  <c r="L94" i="3"/>
  <c r="M94" i="3" s="1"/>
  <c r="O94" i="3" s="1"/>
  <c r="L96" i="3"/>
  <c r="M96" i="3" s="1"/>
  <c r="O96" i="3" s="1"/>
  <c r="L98" i="3"/>
  <c r="M98" i="3" s="1"/>
  <c r="O98" i="3" s="1"/>
  <c r="L100" i="3"/>
  <c r="M100" i="3" s="1"/>
  <c r="O100" i="3" s="1"/>
  <c r="L102" i="3"/>
  <c r="M102" i="3" s="1"/>
  <c r="O102" i="3" s="1"/>
  <c r="L104" i="3"/>
  <c r="M104" i="3" s="1"/>
  <c r="O104" i="3" s="1"/>
  <c r="L106" i="3"/>
  <c r="M106" i="3" s="1"/>
  <c r="O106" i="3" s="1"/>
  <c r="L108" i="3"/>
  <c r="M108" i="3" s="1"/>
  <c r="O108" i="3" s="1"/>
  <c r="L110" i="3"/>
  <c r="M110" i="3" s="1"/>
  <c r="O110" i="3" s="1"/>
  <c r="L112" i="3"/>
  <c r="M112" i="3" s="1"/>
  <c r="O112" i="3" s="1"/>
  <c r="L114" i="3"/>
  <c r="M114" i="3" s="1"/>
  <c r="O114" i="3" s="1"/>
  <c r="L116" i="3"/>
  <c r="M116" i="3" s="1"/>
  <c r="O116" i="3" s="1"/>
  <c r="L118" i="3"/>
  <c r="M118" i="3" s="1"/>
  <c r="O118" i="3" s="1"/>
  <c r="L120" i="3"/>
  <c r="M120" i="3" s="1"/>
  <c r="O120" i="3" s="1"/>
  <c r="L122" i="3"/>
  <c r="M122" i="3" s="1"/>
  <c r="O122" i="3" s="1"/>
  <c r="L124" i="3"/>
  <c r="M124" i="3" s="1"/>
  <c r="O124" i="3" s="1"/>
  <c r="L126" i="3"/>
  <c r="M126" i="3" s="1"/>
  <c r="O126" i="3" s="1"/>
  <c r="L128" i="3"/>
  <c r="M128" i="3" s="1"/>
  <c r="O128" i="3" s="1"/>
  <c r="L130" i="3"/>
  <c r="M130" i="3" s="1"/>
  <c r="O130" i="3" s="1"/>
  <c r="L132" i="3"/>
  <c r="M132" i="3" s="1"/>
  <c r="O132" i="3" s="1"/>
  <c r="L134" i="3"/>
  <c r="M134" i="3" s="1"/>
  <c r="O134" i="3" s="1"/>
  <c r="L136" i="3"/>
  <c r="M136" i="3" s="1"/>
  <c r="O136" i="3" s="1"/>
  <c r="L138" i="3"/>
  <c r="M138" i="3" s="1"/>
  <c r="O138" i="3" s="1"/>
  <c r="L140" i="3"/>
  <c r="M140" i="3" s="1"/>
  <c r="O140" i="3" s="1"/>
  <c r="L142" i="3"/>
  <c r="M142" i="3" s="1"/>
  <c r="O142" i="3" s="1"/>
  <c r="L144" i="3"/>
  <c r="M144" i="3" s="1"/>
  <c r="O144" i="3" s="1"/>
  <c r="L146" i="3"/>
  <c r="M146" i="3" s="1"/>
  <c r="O146" i="3" s="1"/>
  <c r="L148" i="3"/>
  <c r="M148" i="3" s="1"/>
  <c r="O148" i="3" s="1"/>
  <c r="M87" i="3"/>
  <c r="O87" i="3" s="1"/>
  <c r="M95" i="3"/>
  <c r="O95" i="3" s="1"/>
  <c r="M103" i="3"/>
  <c r="O103" i="3" s="1"/>
  <c r="M175" i="3"/>
  <c r="O175" i="3" s="1"/>
  <c r="M109" i="3"/>
  <c r="O109" i="3" s="1"/>
  <c r="M129" i="3"/>
  <c r="O129" i="3" s="1"/>
  <c r="M193" i="3"/>
  <c r="O193" i="3" s="1"/>
  <c r="L347" i="3"/>
  <c r="M347" i="3" s="1"/>
  <c r="O347" i="3" s="1"/>
  <c r="L351" i="3"/>
  <c r="M351" i="3" s="1"/>
  <c r="O351" i="3" s="1"/>
  <c r="L389" i="3"/>
  <c r="M389" i="3" s="1"/>
  <c r="O389" i="3" s="1"/>
  <c r="L391" i="3"/>
  <c r="M391" i="3" s="1"/>
  <c r="O391" i="3" s="1"/>
  <c r="L393" i="3"/>
  <c r="M393" i="3" s="1"/>
  <c r="O393" i="3" s="1"/>
  <c r="L395" i="3"/>
  <c r="M395" i="3" s="1"/>
  <c r="O395" i="3" s="1"/>
  <c r="L397" i="3"/>
  <c r="M397" i="3" s="1"/>
  <c r="O397" i="3" s="1"/>
  <c r="L399" i="3"/>
  <c r="M399" i="3" s="1"/>
  <c r="O399" i="3" s="1"/>
  <c r="L401" i="3"/>
  <c r="M401" i="3" s="1"/>
  <c r="O401" i="3" s="1"/>
  <c r="L403" i="3"/>
  <c r="M403" i="3" s="1"/>
  <c r="O403" i="3" s="1"/>
  <c r="L405" i="3"/>
  <c r="M405" i="3" s="1"/>
  <c r="O405" i="3" s="1"/>
  <c r="L407" i="3"/>
  <c r="M407" i="3" s="1"/>
  <c r="O407" i="3" s="1"/>
  <c r="L409" i="3"/>
  <c r="M409" i="3" s="1"/>
  <c r="O409" i="3" s="1"/>
  <c r="L411" i="3"/>
  <c r="M411" i="3" s="1"/>
  <c r="O411" i="3" s="1"/>
  <c r="L413" i="3"/>
  <c r="M413" i="3" s="1"/>
  <c r="O413" i="3" s="1"/>
  <c r="L415" i="3"/>
  <c r="M415" i="3" s="1"/>
  <c r="O415" i="3" s="1"/>
  <c r="L417" i="3"/>
  <c r="M417" i="3" s="1"/>
  <c r="O417" i="3" s="1"/>
  <c r="L419" i="3"/>
  <c r="M419" i="3" s="1"/>
  <c r="O419" i="3" s="1"/>
  <c r="L421" i="3"/>
  <c r="M421" i="3" s="1"/>
  <c r="O421" i="3" s="1"/>
  <c r="L423" i="3"/>
  <c r="M423" i="3" s="1"/>
  <c r="O423" i="3" s="1"/>
  <c r="L425" i="3"/>
  <c r="M425" i="3" s="1"/>
  <c r="O425" i="3" s="1"/>
  <c r="L427" i="3"/>
  <c r="M427" i="3" s="1"/>
  <c r="O427" i="3" s="1"/>
  <c r="L346" i="3"/>
  <c r="M346" i="3" s="1"/>
  <c r="O346" i="3" s="1"/>
  <c r="L350" i="3"/>
  <c r="M350" i="3" s="1"/>
  <c r="O350" i="3" s="1"/>
  <c r="L345" i="3"/>
  <c r="M345" i="3" s="1"/>
  <c r="O345" i="3" s="1"/>
  <c r="L349" i="3"/>
  <c r="M349" i="3" s="1"/>
  <c r="O349" i="3" s="1"/>
  <c r="L572" i="3"/>
  <c r="M572" i="3" s="1"/>
  <c r="O572" i="3" s="1"/>
  <c r="L576" i="3"/>
  <c r="M576" i="3" s="1"/>
  <c r="O576" i="3" s="1"/>
  <c r="L580" i="3"/>
  <c r="M580" i="3" s="1"/>
  <c r="O580" i="3" s="1"/>
  <c r="L584" i="3"/>
  <c r="M584" i="3" s="1"/>
  <c r="O584" i="3" s="1"/>
  <c r="L588" i="3"/>
  <c r="M588" i="3" s="1"/>
  <c r="O588" i="3" s="1"/>
  <c r="L592" i="3"/>
  <c r="M592" i="3" s="1"/>
  <c r="O592" i="3" s="1"/>
  <c r="L431" i="3"/>
  <c r="M431" i="3" s="1"/>
  <c r="O431" i="3" s="1"/>
  <c r="L435" i="3"/>
  <c r="M435" i="3" s="1"/>
  <c r="O435" i="3" s="1"/>
  <c r="L439" i="3"/>
  <c r="M439" i="3" s="1"/>
  <c r="O439" i="3" s="1"/>
  <c r="L443" i="3"/>
  <c r="M443" i="3" s="1"/>
  <c r="O443" i="3" s="1"/>
  <c r="L447" i="3"/>
  <c r="M447" i="3" s="1"/>
  <c r="O447" i="3" s="1"/>
  <c r="L451" i="3"/>
  <c r="M451" i="3" s="1"/>
  <c r="O451" i="3" s="1"/>
  <c r="L455" i="3"/>
  <c r="M455" i="3" s="1"/>
  <c r="O455" i="3" s="1"/>
  <c r="L459" i="3"/>
  <c r="M459" i="3" s="1"/>
  <c r="O459" i="3" s="1"/>
  <c r="L463" i="3"/>
  <c r="M463" i="3" s="1"/>
  <c r="O463" i="3" s="1"/>
  <c r="L467" i="3"/>
  <c r="M467" i="3" s="1"/>
  <c r="O467" i="3" s="1"/>
  <c r="L471" i="3"/>
  <c r="M471" i="3" s="1"/>
  <c r="O471" i="3" s="1"/>
  <c r="L475" i="3"/>
  <c r="M475" i="3" s="1"/>
  <c r="O475" i="3" s="1"/>
  <c r="L479" i="3"/>
  <c r="M479" i="3" s="1"/>
  <c r="O479" i="3" s="1"/>
  <c r="L483" i="3"/>
  <c r="M483" i="3" s="1"/>
  <c r="O483" i="3" s="1"/>
  <c r="L487" i="3"/>
  <c r="M487" i="3" s="1"/>
  <c r="O487" i="3" s="1"/>
  <c r="L491" i="3"/>
  <c r="M491" i="3" s="1"/>
  <c r="O491" i="3" s="1"/>
  <c r="L495" i="3"/>
  <c r="M495" i="3" s="1"/>
  <c r="O495" i="3" s="1"/>
  <c r="L499" i="3"/>
  <c r="M499" i="3" s="1"/>
  <c r="O499" i="3" s="1"/>
  <c r="L503" i="3"/>
  <c r="M503" i="3" s="1"/>
  <c r="O503" i="3" s="1"/>
  <c r="L507" i="3"/>
  <c r="M507" i="3" s="1"/>
  <c r="O507" i="3" s="1"/>
  <c r="L511" i="3"/>
  <c r="M511" i="3" s="1"/>
  <c r="O511" i="3" s="1"/>
  <c r="L515" i="3"/>
  <c r="M515" i="3" s="1"/>
  <c r="O515" i="3" s="1"/>
  <c r="L518" i="3"/>
  <c r="M518" i="3" s="1"/>
  <c r="O518" i="3" s="1"/>
  <c r="L520" i="3"/>
  <c r="M520" i="3" s="1"/>
  <c r="O520" i="3" s="1"/>
  <c r="L522" i="3"/>
  <c r="M522" i="3" s="1"/>
  <c r="O522" i="3" s="1"/>
  <c r="L524" i="3"/>
  <c r="M524" i="3" s="1"/>
  <c r="O524" i="3" s="1"/>
  <c r="L526" i="3"/>
  <c r="M526" i="3" s="1"/>
  <c r="O526" i="3" s="1"/>
  <c r="L528" i="3"/>
  <c r="M528" i="3" s="1"/>
  <c r="O528" i="3" s="1"/>
  <c r="L530" i="3"/>
  <c r="M530" i="3" s="1"/>
  <c r="O530" i="3" s="1"/>
  <c r="L532" i="3"/>
  <c r="M532" i="3" s="1"/>
  <c r="O532" i="3" s="1"/>
  <c r="L534" i="3"/>
  <c r="M534" i="3" s="1"/>
  <c r="O534" i="3" s="1"/>
  <c r="L536" i="3"/>
  <c r="M536" i="3" s="1"/>
  <c r="O536" i="3" s="1"/>
  <c r="L538" i="3"/>
  <c r="M538" i="3" s="1"/>
  <c r="O538" i="3" s="1"/>
  <c r="L540" i="3"/>
  <c r="M540" i="3" s="1"/>
  <c r="O540" i="3" s="1"/>
  <c r="L542" i="3"/>
  <c r="M542" i="3" s="1"/>
  <c r="O542" i="3" s="1"/>
  <c r="L544" i="3"/>
  <c r="M544" i="3" s="1"/>
  <c r="O544" i="3" s="1"/>
  <c r="L546" i="3"/>
  <c r="M546" i="3" s="1"/>
  <c r="O546" i="3" s="1"/>
  <c r="L548" i="3"/>
  <c r="M548" i="3" s="1"/>
  <c r="O548" i="3" s="1"/>
  <c r="L550" i="3"/>
  <c r="M550" i="3" s="1"/>
  <c r="O550" i="3" s="1"/>
  <c r="L552" i="3"/>
  <c r="M552" i="3" s="1"/>
  <c r="O552" i="3" s="1"/>
  <c r="L554" i="3"/>
  <c r="M554" i="3" s="1"/>
  <c r="O554" i="3" s="1"/>
  <c r="L556" i="3"/>
  <c r="M556" i="3" s="1"/>
  <c r="O556" i="3" s="1"/>
  <c r="L558" i="3"/>
  <c r="M558" i="3" s="1"/>
  <c r="O558" i="3" s="1"/>
  <c r="L560" i="3"/>
  <c r="M560" i="3" s="1"/>
  <c r="O560" i="3" s="1"/>
  <c r="L562" i="3"/>
  <c r="M562" i="3" s="1"/>
  <c r="O562" i="3" s="1"/>
  <c r="L564" i="3"/>
  <c r="M564" i="3" s="1"/>
  <c r="O564" i="3" s="1"/>
  <c r="L566" i="3"/>
  <c r="M566" i="3" s="1"/>
  <c r="O566" i="3" s="1"/>
  <c r="L568" i="3"/>
  <c r="M568" i="3" s="1"/>
  <c r="O568" i="3" s="1"/>
  <c r="L570" i="3"/>
  <c r="M570" i="3" s="1"/>
  <c r="O570" i="3" s="1"/>
  <c r="L573" i="3"/>
  <c r="M573" i="3" s="1"/>
  <c r="O573" i="3" s="1"/>
  <c r="L577" i="3"/>
  <c r="M577" i="3" s="1"/>
  <c r="O577" i="3" s="1"/>
  <c r="L581" i="3"/>
  <c r="M581" i="3" s="1"/>
  <c r="O581" i="3" s="1"/>
  <c r="L585" i="3"/>
  <c r="M585" i="3" s="1"/>
  <c r="O585" i="3" s="1"/>
  <c r="L589" i="3"/>
  <c r="M589" i="3" s="1"/>
  <c r="O589" i="3" s="1"/>
  <c r="L593" i="3"/>
  <c r="M593" i="3" s="1"/>
  <c r="O593" i="3" s="1"/>
  <c r="L574" i="3"/>
  <c r="M574" i="3" s="1"/>
  <c r="O574" i="3" s="1"/>
  <c r="L578" i="3"/>
  <c r="M578" i="3" s="1"/>
  <c r="O578" i="3" s="1"/>
  <c r="L582" i="3"/>
  <c r="M582" i="3" s="1"/>
  <c r="O582" i="3" s="1"/>
  <c r="L586" i="3"/>
  <c r="M586" i="3" s="1"/>
  <c r="O586" i="3" s="1"/>
  <c r="L590" i="3"/>
  <c r="M590" i="3" s="1"/>
  <c r="O590" i="3" s="1"/>
  <c r="L594" i="3"/>
  <c r="M594" i="3" s="1"/>
  <c r="O594" i="3" s="1"/>
  <c r="L429" i="3"/>
  <c r="M429" i="3" s="1"/>
  <c r="O429" i="3" s="1"/>
  <c r="L433" i="3"/>
  <c r="M433" i="3" s="1"/>
  <c r="O433" i="3" s="1"/>
  <c r="L437" i="3"/>
  <c r="M437" i="3" s="1"/>
  <c r="O437" i="3" s="1"/>
  <c r="L441" i="3"/>
  <c r="M441" i="3" s="1"/>
  <c r="O441" i="3" s="1"/>
  <c r="L445" i="3"/>
  <c r="M445" i="3" s="1"/>
  <c r="O445" i="3" s="1"/>
  <c r="L449" i="3"/>
  <c r="M449" i="3" s="1"/>
  <c r="O449" i="3" s="1"/>
  <c r="L453" i="3"/>
  <c r="M453" i="3" s="1"/>
  <c r="O453" i="3" s="1"/>
  <c r="L457" i="3"/>
  <c r="M457" i="3" s="1"/>
  <c r="O457" i="3" s="1"/>
  <c r="L461" i="3"/>
  <c r="M461" i="3" s="1"/>
  <c r="O461" i="3" s="1"/>
  <c r="L465" i="3"/>
  <c r="M465" i="3" s="1"/>
  <c r="O465" i="3" s="1"/>
  <c r="L469" i="3"/>
  <c r="M469" i="3" s="1"/>
  <c r="O469" i="3" s="1"/>
  <c r="L473" i="3"/>
  <c r="M473" i="3" s="1"/>
  <c r="O473" i="3" s="1"/>
  <c r="L477" i="3"/>
  <c r="M477" i="3" s="1"/>
  <c r="O477" i="3" s="1"/>
  <c r="L481" i="3"/>
  <c r="M481" i="3" s="1"/>
  <c r="O481" i="3" s="1"/>
  <c r="L485" i="3"/>
  <c r="M485" i="3" s="1"/>
  <c r="O485" i="3" s="1"/>
  <c r="L489" i="3"/>
  <c r="M489" i="3" s="1"/>
  <c r="O489" i="3" s="1"/>
  <c r="L493" i="3"/>
  <c r="M493" i="3" s="1"/>
  <c r="O493" i="3" s="1"/>
  <c r="L497" i="3"/>
  <c r="M497" i="3" s="1"/>
  <c r="O497" i="3" s="1"/>
  <c r="L501" i="3"/>
  <c r="M501" i="3" s="1"/>
  <c r="O501" i="3" s="1"/>
  <c r="L505" i="3"/>
  <c r="M505" i="3" s="1"/>
  <c r="O505" i="3" s="1"/>
  <c r="L509" i="3"/>
  <c r="M509" i="3" s="1"/>
  <c r="O509" i="3" s="1"/>
  <c r="L513" i="3"/>
  <c r="M513" i="3" s="1"/>
  <c r="O513" i="3" s="1"/>
  <c r="L517" i="3"/>
  <c r="M517" i="3" s="1"/>
  <c r="O517" i="3" s="1"/>
  <c r="L519" i="3"/>
  <c r="M519" i="3" s="1"/>
  <c r="O519" i="3" s="1"/>
  <c r="L521" i="3"/>
  <c r="M521" i="3" s="1"/>
  <c r="O521" i="3" s="1"/>
  <c r="L523" i="3"/>
  <c r="M523" i="3" s="1"/>
  <c r="O523" i="3" s="1"/>
  <c r="L525" i="3"/>
  <c r="M525" i="3" s="1"/>
  <c r="O525" i="3" s="1"/>
  <c r="L527" i="3"/>
  <c r="M527" i="3" s="1"/>
  <c r="O527" i="3" s="1"/>
  <c r="L529" i="3"/>
  <c r="M529" i="3" s="1"/>
  <c r="O529" i="3" s="1"/>
  <c r="L531" i="3"/>
  <c r="M531" i="3" s="1"/>
  <c r="O531" i="3" s="1"/>
  <c r="L533" i="3"/>
  <c r="M533" i="3" s="1"/>
  <c r="O533" i="3" s="1"/>
  <c r="L535" i="3"/>
  <c r="M535" i="3" s="1"/>
  <c r="O535" i="3" s="1"/>
  <c r="L537" i="3"/>
  <c r="M537" i="3" s="1"/>
  <c r="O537" i="3" s="1"/>
  <c r="L539" i="3"/>
  <c r="M539" i="3" s="1"/>
  <c r="O539" i="3" s="1"/>
  <c r="L541" i="3"/>
  <c r="M541" i="3" s="1"/>
  <c r="O541" i="3" s="1"/>
  <c r="L543" i="3"/>
  <c r="M543" i="3" s="1"/>
  <c r="O543" i="3" s="1"/>
  <c r="L545" i="3"/>
  <c r="M545" i="3" s="1"/>
  <c r="O545" i="3" s="1"/>
  <c r="L547" i="3"/>
  <c r="M547" i="3" s="1"/>
  <c r="O547" i="3" s="1"/>
  <c r="L549" i="3"/>
  <c r="M549" i="3" s="1"/>
  <c r="O549" i="3" s="1"/>
  <c r="L551" i="3"/>
  <c r="M551" i="3" s="1"/>
  <c r="O551" i="3" s="1"/>
  <c r="L553" i="3"/>
  <c r="M553" i="3" s="1"/>
  <c r="O553" i="3" s="1"/>
  <c r="L555" i="3"/>
  <c r="M555" i="3" s="1"/>
  <c r="O555" i="3" s="1"/>
  <c r="L557" i="3"/>
  <c r="M557" i="3" s="1"/>
  <c r="O557" i="3" s="1"/>
  <c r="L559" i="3"/>
  <c r="M559" i="3" s="1"/>
  <c r="O559" i="3" s="1"/>
  <c r="L561" i="3"/>
  <c r="M561" i="3" s="1"/>
  <c r="O561" i="3" s="1"/>
  <c r="L563" i="3"/>
  <c r="M563" i="3" s="1"/>
  <c r="O563" i="3" s="1"/>
  <c r="L565" i="3"/>
  <c r="M565" i="3" s="1"/>
  <c r="O565" i="3" s="1"/>
  <c r="L567" i="3"/>
  <c r="M567" i="3" s="1"/>
  <c r="O567" i="3" s="1"/>
  <c r="L569" i="3"/>
  <c r="M569" i="3" s="1"/>
  <c r="O569" i="3" s="1"/>
  <c r="L571" i="3"/>
  <c r="M571" i="3" s="1"/>
  <c r="O571" i="3" s="1"/>
  <c r="L575" i="3"/>
  <c r="M575" i="3" s="1"/>
  <c r="O575" i="3" s="1"/>
  <c r="L579" i="3"/>
  <c r="M579" i="3" s="1"/>
  <c r="O579" i="3" s="1"/>
  <c r="L583" i="3"/>
  <c r="M583" i="3" s="1"/>
  <c r="O583" i="3" s="1"/>
  <c r="L587" i="3"/>
  <c r="M587" i="3" s="1"/>
  <c r="O587" i="3" s="1"/>
  <c r="L591" i="3"/>
  <c r="M591" i="3" s="1"/>
  <c r="O591" i="3" s="1"/>
  <c r="L595" i="3"/>
  <c r="M595" i="3" s="1"/>
  <c r="O595" i="3" s="1"/>
  <c r="L675" i="3"/>
  <c r="M675" i="3" s="1"/>
  <c r="O675" i="3" s="1"/>
  <c r="L679" i="3"/>
  <c r="M679" i="3" s="1"/>
  <c r="O679" i="3" s="1"/>
  <c r="L683" i="3"/>
  <c r="M683" i="3" s="1"/>
  <c r="O683" i="3" s="1"/>
  <c r="L687" i="3"/>
  <c r="M687" i="3" s="1"/>
  <c r="O687" i="3" s="1"/>
  <c r="L691" i="3"/>
  <c r="M691" i="3" s="1"/>
  <c r="O691" i="3" s="1"/>
  <c r="L695" i="3"/>
  <c r="M695" i="3" s="1"/>
  <c r="O695" i="3" s="1"/>
  <c r="L699" i="3"/>
  <c r="M699" i="3" s="1"/>
  <c r="O699" i="3" s="1"/>
  <c r="L703" i="3"/>
  <c r="M703" i="3" s="1"/>
  <c r="O703" i="3" s="1"/>
  <c r="L676" i="3"/>
  <c r="M676" i="3" s="1"/>
  <c r="O676" i="3" s="1"/>
  <c r="L680" i="3"/>
  <c r="M680" i="3" s="1"/>
  <c r="O680" i="3" s="1"/>
  <c r="L684" i="3"/>
  <c r="M684" i="3" s="1"/>
  <c r="O684" i="3" s="1"/>
  <c r="L688" i="3"/>
  <c r="M688" i="3" s="1"/>
  <c r="O688" i="3" s="1"/>
  <c r="L692" i="3"/>
  <c r="M692" i="3" s="1"/>
  <c r="O692" i="3" s="1"/>
  <c r="L696" i="3"/>
  <c r="M696" i="3" s="1"/>
  <c r="O696" i="3" s="1"/>
  <c r="L700" i="3"/>
  <c r="M700" i="3" s="1"/>
  <c r="O700" i="3" s="1"/>
  <c r="L677" i="3"/>
  <c r="M677" i="3" s="1"/>
  <c r="O677" i="3" s="1"/>
  <c r="L681" i="3"/>
  <c r="M681" i="3" s="1"/>
  <c r="O681" i="3" s="1"/>
  <c r="L685" i="3"/>
  <c r="M685" i="3" s="1"/>
  <c r="O685" i="3" s="1"/>
  <c r="L689" i="3"/>
  <c r="M689" i="3" s="1"/>
  <c r="O689" i="3" s="1"/>
  <c r="L693" i="3"/>
  <c r="M693" i="3" s="1"/>
  <c r="O693" i="3" s="1"/>
  <c r="L697" i="3"/>
  <c r="M697" i="3" s="1"/>
  <c r="O697" i="3" s="1"/>
  <c r="L701" i="3"/>
  <c r="M701" i="3" s="1"/>
  <c r="O701" i="3" s="1"/>
  <c r="L678" i="3"/>
  <c r="M678" i="3" s="1"/>
  <c r="O678" i="3" s="1"/>
  <c r="L682" i="3"/>
  <c r="M682" i="3" s="1"/>
  <c r="O682" i="3" s="1"/>
  <c r="L686" i="3"/>
  <c r="M686" i="3" s="1"/>
  <c r="O686" i="3" s="1"/>
  <c r="L690" i="3"/>
  <c r="M690" i="3" s="1"/>
  <c r="O690" i="3" s="1"/>
  <c r="L694" i="3"/>
  <c r="M694" i="3" s="1"/>
  <c r="O694" i="3" s="1"/>
  <c r="L698" i="3"/>
  <c r="M698" i="3" s="1"/>
  <c r="O698" i="3" s="1"/>
  <c r="L702" i="3"/>
  <c r="M702" i="3" s="1"/>
  <c r="O702" i="3" s="1"/>
  <c r="L744" i="3"/>
  <c r="M744" i="3" s="1"/>
  <c r="O744" i="3" s="1"/>
  <c r="L748" i="3"/>
  <c r="M748" i="3" s="1"/>
  <c r="O748" i="3" s="1"/>
  <c r="L752" i="3"/>
  <c r="M752" i="3" s="1"/>
  <c r="O752" i="3" s="1"/>
  <c r="L756" i="3"/>
  <c r="M756" i="3" s="1"/>
  <c r="O756" i="3" s="1"/>
  <c r="L760" i="3"/>
  <c r="M760" i="3" s="1"/>
  <c r="O760" i="3" s="1"/>
  <c r="L764" i="3"/>
  <c r="M764" i="3" s="1"/>
  <c r="O764" i="3" s="1"/>
  <c r="L768" i="3"/>
  <c r="M768" i="3" s="1"/>
  <c r="O768" i="3" s="1"/>
  <c r="L742" i="3"/>
  <c r="M742" i="3" s="1"/>
  <c r="O742" i="3" s="1"/>
  <c r="L746" i="3"/>
  <c r="M746" i="3" s="1"/>
  <c r="O746" i="3" s="1"/>
  <c r="L750" i="3"/>
  <c r="M750" i="3" s="1"/>
  <c r="O750" i="3" s="1"/>
  <c r="L754" i="3"/>
  <c r="M754" i="3" s="1"/>
  <c r="O754" i="3" s="1"/>
  <c r="L758" i="3"/>
  <c r="M758" i="3" s="1"/>
  <c r="O758" i="3" s="1"/>
  <c r="L762" i="3"/>
  <c r="M762" i="3" s="1"/>
  <c r="O762" i="3" s="1"/>
  <c r="L766" i="3"/>
  <c r="M766" i="3" s="1"/>
  <c r="O766" i="3" s="1"/>
  <c r="L770" i="3"/>
  <c r="M770" i="3" s="1"/>
  <c r="O770" i="3" s="1"/>
  <c r="L829" i="3"/>
  <c r="M829" i="3" s="1"/>
  <c r="O829" i="3" s="1"/>
  <c r="L831" i="3"/>
  <c r="M831" i="3" s="1"/>
  <c r="O831" i="3" s="1"/>
  <c r="L833" i="3"/>
  <c r="M833" i="3" s="1"/>
  <c r="O833" i="3" s="1"/>
  <c r="L835" i="3"/>
  <c r="M835" i="3" s="1"/>
  <c r="O835" i="3" s="1"/>
  <c r="L837" i="3"/>
  <c r="M837" i="3" s="1"/>
  <c r="O837" i="3" s="1"/>
  <c r="L839" i="3"/>
  <c r="M839" i="3" s="1"/>
  <c r="O839" i="3" s="1"/>
  <c r="L841" i="3"/>
  <c r="M841" i="3" s="1"/>
  <c r="O841" i="3" s="1"/>
  <c r="L843" i="3"/>
  <c r="M843" i="3" s="1"/>
  <c r="O843" i="3" s="1"/>
  <c r="L845" i="3"/>
  <c r="M845" i="3" s="1"/>
  <c r="O845" i="3" s="1"/>
  <c r="L847" i="3"/>
  <c r="M847" i="3" s="1"/>
  <c r="O847" i="3" s="1"/>
  <c r="L849" i="3"/>
  <c r="M849" i="3" s="1"/>
  <c r="O849" i="3" s="1"/>
  <c r="L851" i="3"/>
  <c r="M851" i="3" s="1"/>
  <c r="O851" i="3" s="1"/>
  <c r="L853" i="3"/>
  <c r="M853" i="3" s="1"/>
  <c r="O853" i="3" s="1"/>
  <c r="L855" i="3"/>
  <c r="M855" i="3" s="1"/>
  <c r="O855" i="3" s="1"/>
  <c r="L857" i="3"/>
  <c r="M857" i="3" s="1"/>
  <c r="O857" i="3" s="1"/>
  <c r="L859" i="3"/>
  <c r="M859" i="3" s="1"/>
  <c r="O859" i="3" s="1"/>
  <c r="L830" i="3"/>
  <c r="M830" i="3" s="1"/>
  <c r="O830" i="3" s="1"/>
  <c r="L832" i="3"/>
  <c r="M832" i="3" s="1"/>
  <c r="O832" i="3" s="1"/>
  <c r="L834" i="3"/>
  <c r="M834" i="3" s="1"/>
  <c r="O834" i="3" s="1"/>
  <c r="L836" i="3"/>
  <c r="M836" i="3" s="1"/>
  <c r="O836" i="3" s="1"/>
  <c r="L838" i="3"/>
  <c r="M838" i="3" s="1"/>
  <c r="O838" i="3" s="1"/>
  <c r="L840" i="3"/>
  <c r="M840" i="3" s="1"/>
  <c r="O840" i="3" s="1"/>
  <c r="L842" i="3"/>
  <c r="M842" i="3" s="1"/>
  <c r="O842" i="3" s="1"/>
  <c r="L844" i="3"/>
  <c r="M844" i="3" s="1"/>
  <c r="O844" i="3" s="1"/>
  <c r="L846" i="3"/>
  <c r="M846" i="3" s="1"/>
  <c r="O846" i="3" s="1"/>
  <c r="L848" i="3"/>
  <c r="M848" i="3" s="1"/>
  <c r="O848" i="3" s="1"/>
  <c r="L850" i="3"/>
  <c r="M850" i="3" s="1"/>
  <c r="O850" i="3" s="1"/>
  <c r="L852" i="3"/>
  <c r="M852" i="3" s="1"/>
  <c r="O852" i="3" s="1"/>
  <c r="L854" i="3"/>
  <c r="M854" i="3" s="1"/>
  <c r="O854" i="3" s="1"/>
  <c r="L856" i="3"/>
  <c r="M856" i="3" s="1"/>
  <c r="O856" i="3" s="1"/>
  <c r="L858" i="3"/>
  <c r="M858" i="3" s="1"/>
  <c r="O858" i="3" s="1"/>
  <c r="L860" i="3"/>
  <c r="M860" i="3" s="1"/>
  <c r="O860" i="3" s="1"/>
  <c r="L861" i="3"/>
  <c r="M861" i="3" s="1"/>
  <c r="O861" i="3" s="1"/>
  <c r="L862" i="3"/>
  <c r="M862" i="3" s="1"/>
  <c r="O862" i="3" s="1"/>
  <c r="L863" i="3"/>
  <c r="M863" i="3" s="1"/>
  <c r="O863" i="3" s="1"/>
  <c r="L864" i="3"/>
  <c r="M864" i="3" s="1"/>
  <c r="O864" i="3" s="1"/>
  <c r="L865" i="3"/>
  <c r="M865" i="3" s="1"/>
  <c r="O865" i="3" s="1"/>
  <c r="L866" i="3"/>
  <c r="M866" i="3" s="1"/>
  <c r="O866" i="3" s="1"/>
  <c r="L867" i="3"/>
  <c r="M867" i="3" s="1"/>
  <c r="O867" i="3" s="1"/>
  <c r="L868" i="3"/>
  <c r="M868" i="3" s="1"/>
  <c r="O868" i="3" s="1"/>
  <c r="L869" i="3"/>
  <c r="M869" i="3" s="1"/>
  <c r="O869" i="3" s="1"/>
  <c r="L870" i="3"/>
  <c r="M870" i="3" s="1"/>
  <c r="O870" i="3" s="1"/>
  <c r="L871" i="3"/>
  <c r="M871" i="3" s="1"/>
  <c r="O871" i="3" s="1"/>
  <c r="L872" i="3"/>
  <c r="M872" i="3" s="1"/>
  <c r="O872" i="3" s="1"/>
  <c r="L873" i="3"/>
  <c r="M873" i="3" s="1"/>
  <c r="O873" i="3" s="1"/>
  <c r="L874" i="3"/>
  <c r="M874" i="3" s="1"/>
  <c r="O874" i="3" s="1"/>
  <c r="L875" i="3"/>
  <c r="M875" i="3" s="1"/>
  <c r="O875" i="3" s="1"/>
  <c r="L876" i="3"/>
  <c r="M876" i="3" s="1"/>
  <c r="O876" i="3" s="1"/>
  <c r="L877" i="3"/>
  <c r="M877" i="3" s="1"/>
  <c r="O877" i="3" s="1"/>
  <c r="L878" i="3"/>
  <c r="M878" i="3" s="1"/>
  <c r="O878" i="3" s="1"/>
  <c r="L879" i="3"/>
  <c r="M879" i="3" s="1"/>
  <c r="O879" i="3" s="1"/>
  <c r="L880" i="3"/>
  <c r="M880" i="3" s="1"/>
  <c r="O880" i="3" s="1"/>
  <c r="L881" i="3"/>
  <c r="M881" i="3" s="1"/>
  <c r="O881" i="3" s="1"/>
  <c r="L882" i="3"/>
  <c r="M882" i="3" s="1"/>
  <c r="O882" i="3" s="1"/>
  <c r="L883" i="3"/>
  <c r="M883" i="3" s="1"/>
  <c r="O883" i="3" s="1"/>
  <c r="L884" i="3"/>
  <c r="M884" i="3" s="1"/>
  <c r="O884" i="3" s="1"/>
  <c r="L885" i="3"/>
  <c r="M885" i="3" s="1"/>
  <c r="O885" i="3" s="1"/>
  <c r="L886" i="3"/>
  <c r="M886" i="3" s="1"/>
  <c r="O886" i="3" s="1"/>
  <c r="L887" i="3"/>
  <c r="M887" i="3" s="1"/>
  <c r="O887" i="3" s="1"/>
  <c r="L888" i="3"/>
  <c r="M888" i="3" s="1"/>
  <c r="O888" i="3" s="1"/>
  <c r="L889" i="3"/>
  <c r="M889" i="3" s="1"/>
  <c r="O889" i="3" s="1"/>
  <c r="L890" i="3"/>
  <c r="M890" i="3" s="1"/>
  <c r="O890" i="3" s="1"/>
  <c r="L891" i="3"/>
  <c r="M891" i="3" s="1"/>
  <c r="O891" i="3" s="1"/>
  <c r="L892" i="3"/>
  <c r="M892" i="3" s="1"/>
  <c r="O892" i="3" s="1"/>
  <c r="L893" i="3"/>
  <c r="M893" i="3" s="1"/>
  <c r="O893" i="3" s="1"/>
  <c r="L894" i="3"/>
  <c r="M894" i="3" s="1"/>
  <c r="O894" i="3" s="1"/>
  <c r="L895" i="3"/>
  <c r="M895" i="3" s="1"/>
  <c r="O895" i="3" s="1"/>
  <c r="L896" i="3"/>
  <c r="M896" i="3" s="1"/>
  <c r="O896" i="3" s="1"/>
  <c r="L897" i="3"/>
  <c r="M897" i="3" s="1"/>
  <c r="O897" i="3" s="1"/>
  <c r="L898" i="3"/>
  <c r="M898" i="3" s="1"/>
  <c r="O898" i="3" s="1"/>
  <c r="L899" i="3"/>
  <c r="M899" i="3" s="1"/>
  <c r="O899" i="3" s="1"/>
  <c r="L900" i="3"/>
  <c r="M900" i="3" s="1"/>
  <c r="O900" i="3" s="1"/>
  <c r="L901" i="3"/>
  <c r="M901" i="3" s="1"/>
  <c r="O901" i="3" s="1"/>
  <c r="L902" i="3"/>
  <c r="M902" i="3" s="1"/>
  <c r="O902" i="3" s="1"/>
  <c r="L903" i="3"/>
  <c r="M903" i="3" s="1"/>
  <c r="O903" i="3" s="1"/>
  <c r="L904" i="3"/>
  <c r="M904" i="3" s="1"/>
  <c r="O904" i="3" s="1"/>
  <c r="L905" i="3"/>
  <c r="M905" i="3" s="1"/>
  <c r="O905" i="3" s="1"/>
  <c r="L906" i="3"/>
  <c r="M906" i="3" s="1"/>
  <c r="O906" i="3" s="1"/>
  <c r="L907" i="3"/>
  <c r="M907" i="3" s="1"/>
  <c r="O907" i="3" s="1"/>
  <c r="L908" i="3"/>
  <c r="M908" i="3" s="1"/>
  <c r="O908" i="3" s="1"/>
  <c r="L909" i="3"/>
  <c r="M909" i="3" s="1"/>
  <c r="O909" i="3" s="1"/>
  <c r="L910" i="3"/>
  <c r="M910" i="3" s="1"/>
  <c r="O910" i="3" s="1"/>
  <c r="L911" i="3"/>
  <c r="M911" i="3" s="1"/>
  <c r="O911" i="3" s="1"/>
  <c r="L912" i="3"/>
  <c r="M912" i="3" s="1"/>
  <c r="O912" i="3" s="1"/>
  <c r="L913" i="3"/>
  <c r="M913" i="3" s="1"/>
  <c r="O913" i="3" s="1"/>
  <c r="K1133" i="8"/>
  <c r="L1133" i="8" s="1"/>
  <c r="N1133" i="8" s="1"/>
  <c r="K1135" i="8"/>
  <c r="L1135" i="8" s="1"/>
  <c r="N1135" i="8" s="1"/>
  <c r="K1137" i="8"/>
  <c r="L1137" i="8" s="1"/>
  <c r="N1137" i="8" s="1"/>
  <c r="K1139" i="8"/>
  <c r="L1139" i="8" s="1"/>
  <c r="N1139" i="8" s="1"/>
  <c r="K1141" i="8"/>
  <c r="L1141" i="8" s="1"/>
  <c r="N1141" i="8" s="1"/>
  <c r="K1143" i="8"/>
  <c r="L1143" i="8" s="1"/>
  <c r="N1143" i="8" s="1"/>
  <c r="K1145" i="8"/>
  <c r="L1145" i="8" s="1"/>
  <c r="N1145" i="8" s="1"/>
  <c r="K1147" i="8"/>
  <c r="L1147" i="8" s="1"/>
  <c r="N1147" i="8" s="1"/>
  <c r="K1149" i="8"/>
  <c r="L1149" i="8" s="1"/>
  <c r="N1149" i="8" s="1"/>
  <c r="K1151" i="8"/>
  <c r="L1151" i="8" s="1"/>
  <c r="N1151" i="8" s="1"/>
  <c r="K1153" i="8"/>
  <c r="L1153" i="8" s="1"/>
  <c r="N1153" i="8" s="1"/>
  <c r="K1155" i="8"/>
  <c r="L1155" i="8" s="1"/>
  <c r="N1155" i="8" s="1"/>
  <c r="K1157" i="8"/>
  <c r="L1157" i="8" s="1"/>
  <c r="N1157" i="8" s="1"/>
  <c r="K1159" i="8"/>
  <c r="L1159" i="8" s="1"/>
  <c r="N1159" i="8" s="1"/>
  <c r="K1161" i="8"/>
  <c r="L1161" i="8" s="1"/>
  <c r="N1161" i="8" s="1"/>
  <c r="K1163" i="8"/>
  <c r="L1163" i="8" s="1"/>
  <c r="N1163" i="8" s="1"/>
  <c r="K1165" i="8"/>
  <c r="L1165" i="8" s="1"/>
  <c r="N1165" i="8" s="1"/>
  <c r="K1167" i="8"/>
  <c r="L1167" i="8" s="1"/>
  <c r="N1167" i="8" s="1"/>
  <c r="K1169" i="8"/>
  <c r="L1169" i="8" s="1"/>
  <c r="N1169" i="8" s="1"/>
  <c r="K1171" i="8"/>
  <c r="L1171" i="8" s="1"/>
  <c r="N1171" i="8" s="1"/>
  <c r="K1173" i="8"/>
  <c r="L1173" i="8" s="1"/>
  <c r="N1173" i="8" s="1"/>
  <c r="K1175" i="8"/>
  <c r="L1175" i="8" s="1"/>
  <c r="N1175" i="8" s="1"/>
  <c r="K1177" i="8"/>
  <c r="L1177" i="8" s="1"/>
  <c r="N1177" i="8" s="1"/>
  <c r="K1179" i="8"/>
  <c r="L1179" i="8" s="1"/>
  <c r="N1179" i="8" s="1"/>
  <c r="K1181" i="8"/>
  <c r="L1181" i="8" s="1"/>
  <c r="N1181" i="8" s="1"/>
  <c r="M8" i="33"/>
  <c r="N8" i="33" s="1"/>
  <c r="P8" i="33" s="1"/>
  <c r="M12" i="33"/>
  <c r="N12" i="33" s="1"/>
  <c r="P12" i="33" s="1"/>
  <c r="M16" i="33"/>
  <c r="N16" i="33" s="1"/>
  <c r="P16" i="33" s="1"/>
  <c r="M20" i="33"/>
  <c r="N20" i="33" s="1"/>
  <c r="P20" i="33" s="1"/>
  <c r="M24" i="33"/>
  <c r="N24" i="33" s="1"/>
  <c r="P24" i="33" s="1"/>
  <c r="M28" i="33"/>
  <c r="N28" i="33" s="1"/>
  <c r="P28" i="33" s="1"/>
  <c r="M32" i="33"/>
  <c r="N32" i="33" s="1"/>
  <c r="P32" i="33" s="1"/>
  <c r="M36" i="33"/>
  <c r="N36" i="33" s="1"/>
  <c r="P36" i="33" s="1"/>
  <c r="M40" i="33"/>
  <c r="N40" i="33" s="1"/>
  <c r="P40" i="33" s="1"/>
  <c r="M44" i="33"/>
  <c r="N44" i="33" s="1"/>
  <c r="P44" i="33" s="1"/>
  <c r="M48" i="33"/>
  <c r="N48" i="33" s="1"/>
  <c r="P48" i="33" s="1"/>
  <c r="M6" i="33"/>
  <c r="N6" i="33" s="1"/>
  <c r="P6" i="33" s="1"/>
  <c r="M10" i="33"/>
  <c r="N10" i="33" s="1"/>
  <c r="P10" i="33" s="1"/>
  <c r="M14" i="33"/>
  <c r="N14" i="33" s="1"/>
  <c r="P14" i="33" s="1"/>
  <c r="M18" i="33"/>
  <c r="N18" i="33" s="1"/>
  <c r="P18" i="33" s="1"/>
  <c r="M22" i="33"/>
  <c r="M26" i="33"/>
  <c r="N26" i="33" s="1"/>
  <c r="P26" i="33" s="1"/>
  <c r="M30" i="33"/>
  <c r="M34" i="33"/>
  <c r="M38" i="33"/>
  <c r="N38" i="33" s="1"/>
  <c r="P38" i="33" s="1"/>
  <c r="M42" i="33"/>
  <c r="N42" i="33" s="1"/>
  <c r="P42" i="33" s="1"/>
  <c r="M46" i="33"/>
  <c r="N46" i="33" s="1"/>
  <c r="P46" i="33" s="1"/>
  <c r="M50" i="33"/>
  <c r="N50" i="33" s="1"/>
  <c r="P50" i="33" s="1"/>
  <c r="M5" i="33"/>
  <c r="N5" i="33" s="1"/>
  <c r="P5" i="33" s="1"/>
  <c r="M7" i="33"/>
  <c r="N7" i="33" s="1"/>
  <c r="P7" i="33" s="1"/>
  <c r="M9" i="33"/>
  <c r="N9" i="33" s="1"/>
  <c r="P9" i="33" s="1"/>
  <c r="M11" i="33"/>
  <c r="N11" i="33" s="1"/>
  <c r="P11" i="33" s="1"/>
  <c r="M13" i="33"/>
  <c r="N13" i="33" s="1"/>
  <c r="P13" i="33" s="1"/>
  <c r="M15" i="33"/>
  <c r="N15" i="33" s="1"/>
  <c r="P15" i="33" s="1"/>
  <c r="M17" i="33"/>
  <c r="N17" i="33" s="1"/>
  <c r="P17" i="33" s="1"/>
  <c r="M19" i="33"/>
  <c r="N19" i="33" s="1"/>
  <c r="P19" i="33" s="1"/>
  <c r="M21" i="33"/>
  <c r="N21" i="33" s="1"/>
  <c r="P21" i="33" s="1"/>
  <c r="M23" i="33"/>
  <c r="N23" i="33" s="1"/>
  <c r="P23" i="33" s="1"/>
  <c r="M25" i="33"/>
  <c r="N25" i="33" s="1"/>
  <c r="P25" i="33" s="1"/>
  <c r="M27" i="33"/>
  <c r="N27" i="33" s="1"/>
  <c r="P27" i="33" s="1"/>
  <c r="M29" i="33"/>
  <c r="N29" i="33" s="1"/>
  <c r="P29" i="33" s="1"/>
  <c r="M31" i="33"/>
  <c r="N31" i="33" s="1"/>
  <c r="P31" i="33" s="1"/>
  <c r="M33" i="33"/>
  <c r="N33" i="33" s="1"/>
  <c r="P33" i="33" s="1"/>
  <c r="M35" i="33"/>
  <c r="N35" i="33" s="1"/>
  <c r="P35" i="33" s="1"/>
  <c r="M37" i="33"/>
  <c r="N37" i="33" s="1"/>
  <c r="P37" i="33" s="1"/>
  <c r="M39" i="33"/>
  <c r="N39" i="33" s="1"/>
  <c r="P39" i="33" s="1"/>
  <c r="M41" i="33"/>
  <c r="N41" i="33" s="1"/>
  <c r="P41" i="33" s="1"/>
  <c r="M43" i="33"/>
  <c r="N43" i="33" s="1"/>
  <c r="P43" i="33" s="1"/>
  <c r="M45" i="33"/>
  <c r="N45" i="33" s="1"/>
  <c r="P45" i="33" s="1"/>
  <c r="M47" i="33"/>
  <c r="N47" i="33" s="1"/>
  <c r="P47" i="33" s="1"/>
  <c r="M49" i="33"/>
  <c r="N49" i="33" s="1"/>
  <c r="P49" i="33" s="1"/>
  <c r="N22" i="33"/>
  <c r="P22" i="33" s="1"/>
  <c r="N30" i="33"/>
  <c r="P30" i="33" s="1"/>
  <c r="N34" i="33"/>
  <c r="P34" i="33" s="1"/>
  <c r="Q42" i="37" l="1"/>
  <c r="M10" i="34" l="1"/>
  <c r="M9" i="34"/>
  <c r="M8" i="34"/>
  <c r="M7" i="34"/>
  <c r="M6" i="34"/>
  <c r="J10" i="34"/>
  <c r="G10" i="34"/>
  <c r="J9" i="34"/>
  <c r="G9" i="34"/>
  <c r="J8" i="34"/>
  <c r="G8" i="34"/>
  <c r="J7" i="34"/>
  <c r="G7" i="34"/>
  <c r="J6" i="34"/>
  <c r="G6" i="34"/>
  <c r="J100" i="12"/>
  <c r="K97" i="12"/>
  <c r="L97" i="12" s="1"/>
  <c r="N97" i="12" s="1"/>
  <c r="K90" i="12"/>
  <c r="L90" i="12" s="1"/>
  <c r="N90" i="12" s="1"/>
  <c r="K85" i="12"/>
  <c r="L85" i="12" s="1"/>
  <c r="N85" i="12" s="1"/>
  <c r="K82" i="12"/>
  <c r="L82" i="12" s="1"/>
  <c r="N82" i="12" s="1"/>
  <c r="K77" i="12"/>
  <c r="L77" i="12" s="1"/>
  <c r="N77" i="12" s="1"/>
  <c r="K74" i="12"/>
  <c r="L74" i="12" s="1"/>
  <c r="N74" i="12" s="1"/>
  <c r="K69" i="12"/>
  <c r="L69" i="12" s="1"/>
  <c r="N69" i="12" s="1"/>
  <c r="K66" i="12"/>
  <c r="L66" i="12" s="1"/>
  <c r="N66" i="12" s="1"/>
  <c r="K61" i="12"/>
  <c r="L61" i="12" s="1"/>
  <c r="N61" i="12" s="1"/>
  <c r="K58" i="12"/>
  <c r="L58" i="12" s="1"/>
  <c r="N58" i="12" s="1"/>
  <c r="K53" i="12"/>
  <c r="L53" i="12" s="1"/>
  <c r="N53" i="12" s="1"/>
  <c r="K50" i="12"/>
  <c r="L50" i="12" s="1"/>
  <c r="N50" i="12" s="1"/>
  <c r="K45" i="12"/>
  <c r="L45" i="12" s="1"/>
  <c r="N45" i="12" s="1"/>
  <c r="K42" i="12"/>
  <c r="L42" i="12" s="1"/>
  <c r="N42" i="12" s="1"/>
  <c r="K37" i="12"/>
  <c r="L37" i="12" s="1"/>
  <c r="N37" i="12" s="1"/>
  <c r="K34" i="12"/>
  <c r="L34" i="12" s="1"/>
  <c r="N34" i="12" s="1"/>
  <c r="K29" i="12"/>
  <c r="L29" i="12" s="1"/>
  <c r="N29" i="12" s="1"/>
  <c r="K26" i="12"/>
  <c r="L26" i="12" s="1"/>
  <c r="N26" i="12" s="1"/>
  <c r="K21" i="12"/>
  <c r="L21" i="12" s="1"/>
  <c r="N21" i="12" s="1"/>
  <c r="K18" i="12"/>
  <c r="L18" i="12" s="1"/>
  <c r="N18" i="12" s="1"/>
  <c r="K13" i="12"/>
  <c r="L13" i="12" s="1"/>
  <c r="N13" i="12" s="1"/>
  <c r="K10" i="12"/>
  <c r="L10" i="12" s="1"/>
  <c r="N10" i="12" s="1"/>
  <c r="K5" i="12"/>
  <c r="L5" i="12" s="1"/>
  <c r="N5" i="12" s="1"/>
  <c r="I99" i="12"/>
  <c r="K99" i="12" s="1"/>
  <c r="L99" i="12" s="1"/>
  <c r="N99" i="12" s="1"/>
  <c r="F99" i="12"/>
  <c r="I98" i="12"/>
  <c r="K98" i="12" s="1"/>
  <c r="L98" i="12" s="1"/>
  <c r="N98" i="12" s="1"/>
  <c r="F98" i="12"/>
  <c r="I97" i="12"/>
  <c r="F97" i="12"/>
  <c r="I96" i="12"/>
  <c r="K96" i="12" s="1"/>
  <c r="L96" i="12" s="1"/>
  <c r="N96" i="12" s="1"/>
  <c r="F96" i="12"/>
  <c r="I95" i="12"/>
  <c r="K95" i="12" s="1"/>
  <c r="L95" i="12" s="1"/>
  <c r="N95" i="12" s="1"/>
  <c r="F95" i="12"/>
  <c r="I94" i="12"/>
  <c r="K94" i="12" s="1"/>
  <c r="L94" i="12" s="1"/>
  <c r="N94" i="12" s="1"/>
  <c r="F94" i="12"/>
  <c r="I93" i="12"/>
  <c r="K93" i="12" s="1"/>
  <c r="L93" i="12" s="1"/>
  <c r="N93" i="12" s="1"/>
  <c r="F93" i="12"/>
  <c r="I92" i="12"/>
  <c r="K92" i="12" s="1"/>
  <c r="L92" i="12" s="1"/>
  <c r="N92" i="12" s="1"/>
  <c r="F92" i="12"/>
  <c r="I91" i="12"/>
  <c r="K91" i="12" s="1"/>
  <c r="L91" i="12" s="1"/>
  <c r="N91" i="12" s="1"/>
  <c r="F91" i="12"/>
  <c r="I90" i="12"/>
  <c r="F90" i="12"/>
  <c r="I89" i="12"/>
  <c r="K89" i="12" s="1"/>
  <c r="L89" i="12" s="1"/>
  <c r="N89" i="12" s="1"/>
  <c r="F89" i="12"/>
  <c r="I88" i="12"/>
  <c r="K88" i="12" s="1"/>
  <c r="L88" i="12" s="1"/>
  <c r="N88" i="12" s="1"/>
  <c r="F88" i="12"/>
  <c r="I87" i="12"/>
  <c r="K87" i="12" s="1"/>
  <c r="L87" i="12" s="1"/>
  <c r="N87" i="12" s="1"/>
  <c r="F87" i="12"/>
  <c r="I86" i="12"/>
  <c r="K86" i="12" s="1"/>
  <c r="L86" i="12" s="1"/>
  <c r="N86" i="12" s="1"/>
  <c r="F86" i="12"/>
  <c r="I85" i="12"/>
  <c r="F85" i="12"/>
  <c r="I84" i="12"/>
  <c r="K84" i="12" s="1"/>
  <c r="L84" i="12" s="1"/>
  <c r="N84" i="12" s="1"/>
  <c r="F84" i="12"/>
  <c r="I83" i="12"/>
  <c r="K83" i="12" s="1"/>
  <c r="L83" i="12" s="1"/>
  <c r="N83" i="12" s="1"/>
  <c r="F83" i="12"/>
  <c r="I82" i="12"/>
  <c r="F82" i="12"/>
  <c r="I81" i="12"/>
  <c r="K81" i="12" s="1"/>
  <c r="L81" i="12" s="1"/>
  <c r="N81" i="12" s="1"/>
  <c r="F81" i="12"/>
  <c r="I80" i="12"/>
  <c r="K80" i="12" s="1"/>
  <c r="L80" i="12" s="1"/>
  <c r="N80" i="12" s="1"/>
  <c r="F80" i="12"/>
  <c r="I79" i="12"/>
  <c r="K79" i="12" s="1"/>
  <c r="L79" i="12" s="1"/>
  <c r="N79" i="12" s="1"/>
  <c r="F79" i="12"/>
  <c r="I78" i="12"/>
  <c r="K78" i="12" s="1"/>
  <c r="L78" i="12" s="1"/>
  <c r="N78" i="12" s="1"/>
  <c r="F78" i="12"/>
  <c r="I77" i="12"/>
  <c r="F77" i="12"/>
  <c r="I76" i="12"/>
  <c r="K76" i="12" s="1"/>
  <c r="L76" i="12" s="1"/>
  <c r="N76" i="12" s="1"/>
  <c r="F76" i="12"/>
  <c r="I75" i="12"/>
  <c r="K75" i="12" s="1"/>
  <c r="L75" i="12" s="1"/>
  <c r="N75" i="12" s="1"/>
  <c r="F75" i="12"/>
  <c r="I74" i="12"/>
  <c r="F74" i="12"/>
  <c r="I73" i="12"/>
  <c r="K73" i="12" s="1"/>
  <c r="L73" i="12" s="1"/>
  <c r="N73" i="12" s="1"/>
  <c r="F73" i="12"/>
  <c r="I72" i="12"/>
  <c r="K72" i="12" s="1"/>
  <c r="L72" i="12" s="1"/>
  <c r="N72" i="12" s="1"/>
  <c r="F72" i="12"/>
  <c r="I71" i="12"/>
  <c r="K71" i="12" s="1"/>
  <c r="L71" i="12" s="1"/>
  <c r="N71" i="12" s="1"/>
  <c r="F71" i="12"/>
  <c r="I70" i="12"/>
  <c r="K70" i="12" s="1"/>
  <c r="L70" i="12" s="1"/>
  <c r="N70" i="12" s="1"/>
  <c r="F70" i="12"/>
  <c r="I69" i="12"/>
  <c r="F69" i="12"/>
  <c r="I68" i="12"/>
  <c r="K68" i="12" s="1"/>
  <c r="L68" i="12" s="1"/>
  <c r="N68" i="12" s="1"/>
  <c r="F68" i="12"/>
  <c r="I67" i="12"/>
  <c r="K67" i="12" s="1"/>
  <c r="L67" i="12" s="1"/>
  <c r="N67" i="12" s="1"/>
  <c r="F67" i="12"/>
  <c r="I66" i="12"/>
  <c r="F66" i="12"/>
  <c r="I65" i="12"/>
  <c r="K65" i="12" s="1"/>
  <c r="L65" i="12" s="1"/>
  <c r="N65" i="12" s="1"/>
  <c r="F65" i="12"/>
  <c r="I64" i="12"/>
  <c r="K64" i="12" s="1"/>
  <c r="L64" i="12" s="1"/>
  <c r="N64" i="12" s="1"/>
  <c r="F64" i="12"/>
  <c r="I63" i="12"/>
  <c r="K63" i="12" s="1"/>
  <c r="L63" i="12" s="1"/>
  <c r="N63" i="12" s="1"/>
  <c r="F63" i="12"/>
  <c r="I62" i="12"/>
  <c r="K62" i="12" s="1"/>
  <c r="L62" i="12" s="1"/>
  <c r="N62" i="12" s="1"/>
  <c r="F62" i="12"/>
  <c r="I61" i="12"/>
  <c r="F61" i="12"/>
  <c r="I60" i="12"/>
  <c r="K60" i="12" s="1"/>
  <c r="L60" i="12" s="1"/>
  <c r="N60" i="12" s="1"/>
  <c r="F60" i="12"/>
  <c r="I59" i="12"/>
  <c r="K59" i="12" s="1"/>
  <c r="L59" i="12" s="1"/>
  <c r="N59" i="12" s="1"/>
  <c r="F59" i="12"/>
  <c r="I58" i="12"/>
  <c r="F58" i="12"/>
  <c r="I57" i="12"/>
  <c r="K57" i="12" s="1"/>
  <c r="L57" i="12" s="1"/>
  <c r="N57" i="12" s="1"/>
  <c r="F57" i="12"/>
  <c r="I56" i="12"/>
  <c r="K56" i="12" s="1"/>
  <c r="L56" i="12" s="1"/>
  <c r="N56" i="12" s="1"/>
  <c r="F56" i="12"/>
  <c r="I55" i="12"/>
  <c r="K55" i="12" s="1"/>
  <c r="L55" i="12" s="1"/>
  <c r="N55" i="12" s="1"/>
  <c r="F55" i="12"/>
  <c r="I54" i="12"/>
  <c r="K54" i="12" s="1"/>
  <c r="L54" i="12" s="1"/>
  <c r="N54" i="12" s="1"/>
  <c r="F54" i="12"/>
  <c r="I53" i="12"/>
  <c r="F53" i="12"/>
  <c r="I52" i="12"/>
  <c r="K52" i="12" s="1"/>
  <c r="L52" i="12" s="1"/>
  <c r="N52" i="12" s="1"/>
  <c r="F52" i="12"/>
  <c r="I51" i="12"/>
  <c r="K51" i="12" s="1"/>
  <c r="L51" i="12" s="1"/>
  <c r="N51" i="12" s="1"/>
  <c r="F51" i="12"/>
  <c r="I50" i="12"/>
  <c r="F50" i="12"/>
  <c r="I49" i="12"/>
  <c r="K49" i="12" s="1"/>
  <c r="L49" i="12" s="1"/>
  <c r="N49" i="12" s="1"/>
  <c r="F49" i="12"/>
  <c r="I48" i="12"/>
  <c r="K48" i="12" s="1"/>
  <c r="L48" i="12" s="1"/>
  <c r="N48" i="12" s="1"/>
  <c r="F48" i="12"/>
  <c r="I47" i="12"/>
  <c r="K47" i="12" s="1"/>
  <c r="L47" i="12" s="1"/>
  <c r="N47" i="12" s="1"/>
  <c r="F47" i="12"/>
  <c r="I46" i="12"/>
  <c r="K46" i="12" s="1"/>
  <c r="L46" i="12" s="1"/>
  <c r="N46" i="12" s="1"/>
  <c r="F46" i="12"/>
  <c r="I45" i="12"/>
  <c r="F45" i="12"/>
  <c r="I44" i="12"/>
  <c r="K44" i="12" s="1"/>
  <c r="L44" i="12" s="1"/>
  <c r="N44" i="12" s="1"/>
  <c r="F44" i="12"/>
  <c r="I43" i="12"/>
  <c r="K43" i="12" s="1"/>
  <c r="L43" i="12" s="1"/>
  <c r="N43" i="12" s="1"/>
  <c r="F43" i="12"/>
  <c r="I42" i="12"/>
  <c r="F42" i="12"/>
  <c r="I41" i="12"/>
  <c r="K41" i="12" s="1"/>
  <c r="L41" i="12" s="1"/>
  <c r="N41" i="12" s="1"/>
  <c r="F41" i="12"/>
  <c r="I40" i="12"/>
  <c r="K40" i="12" s="1"/>
  <c r="L40" i="12" s="1"/>
  <c r="N40" i="12" s="1"/>
  <c r="F40" i="12"/>
  <c r="I39" i="12"/>
  <c r="K39" i="12" s="1"/>
  <c r="L39" i="12" s="1"/>
  <c r="N39" i="12" s="1"/>
  <c r="F39" i="12"/>
  <c r="I38" i="12"/>
  <c r="K38" i="12" s="1"/>
  <c r="L38" i="12" s="1"/>
  <c r="N38" i="12" s="1"/>
  <c r="F38" i="12"/>
  <c r="I37" i="12"/>
  <c r="F37" i="12"/>
  <c r="I36" i="12"/>
  <c r="K36" i="12" s="1"/>
  <c r="L36" i="12" s="1"/>
  <c r="N36" i="12" s="1"/>
  <c r="F36" i="12"/>
  <c r="I35" i="12"/>
  <c r="K35" i="12" s="1"/>
  <c r="L35" i="12" s="1"/>
  <c r="N35" i="12" s="1"/>
  <c r="F35" i="12"/>
  <c r="I34" i="12"/>
  <c r="F34" i="12"/>
  <c r="I33" i="12"/>
  <c r="K33" i="12" s="1"/>
  <c r="L33" i="12" s="1"/>
  <c r="N33" i="12" s="1"/>
  <c r="F33" i="12"/>
  <c r="I32" i="12"/>
  <c r="K32" i="12" s="1"/>
  <c r="L32" i="12" s="1"/>
  <c r="N32" i="12" s="1"/>
  <c r="F32" i="12"/>
  <c r="I31" i="12"/>
  <c r="K31" i="12" s="1"/>
  <c r="L31" i="12" s="1"/>
  <c r="N31" i="12" s="1"/>
  <c r="F31" i="12"/>
  <c r="I30" i="12"/>
  <c r="K30" i="12" s="1"/>
  <c r="L30" i="12" s="1"/>
  <c r="N30" i="12" s="1"/>
  <c r="F30" i="12"/>
  <c r="I29" i="12"/>
  <c r="F29" i="12"/>
  <c r="I28" i="12"/>
  <c r="K28" i="12" s="1"/>
  <c r="L28" i="12" s="1"/>
  <c r="N28" i="12" s="1"/>
  <c r="F28" i="12"/>
  <c r="I27" i="12"/>
  <c r="K27" i="12" s="1"/>
  <c r="L27" i="12" s="1"/>
  <c r="N27" i="12" s="1"/>
  <c r="F27" i="12"/>
  <c r="I26" i="12"/>
  <c r="F26" i="12"/>
  <c r="I25" i="12"/>
  <c r="K25" i="12" s="1"/>
  <c r="L25" i="12" s="1"/>
  <c r="N25" i="12" s="1"/>
  <c r="F25" i="12"/>
  <c r="I24" i="12"/>
  <c r="K24" i="12" s="1"/>
  <c r="L24" i="12" s="1"/>
  <c r="N24" i="12" s="1"/>
  <c r="F24" i="12"/>
  <c r="I23" i="12"/>
  <c r="K23" i="12" s="1"/>
  <c r="L23" i="12" s="1"/>
  <c r="N23" i="12" s="1"/>
  <c r="F23" i="12"/>
  <c r="I22" i="12"/>
  <c r="K22" i="12" s="1"/>
  <c r="L22" i="12" s="1"/>
  <c r="N22" i="12" s="1"/>
  <c r="F22" i="12"/>
  <c r="I21" i="12"/>
  <c r="F21" i="12"/>
  <c r="I20" i="12"/>
  <c r="K20" i="12" s="1"/>
  <c r="L20" i="12" s="1"/>
  <c r="N20" i="12" s="1"/>
  <c r="F20" i="12"/>
  <c r="I19" i="12"/>
  <c r="K19" i="12" s="1"/>
  <c r="L19" i="12" s="1"/>
  <c r="N19" i="12" s="1"/>
  <c r="F19" i="12"/>
  <c r="I18" i="12"/>
  <c r="F18" i="12"/>
  <c r="I17" i="12"/>
  <c r="K17" i="12" s="1"/>
  <c r="L17" i="12" s="1"/>
  <c r="N17" i="12" s="1"/>
  <c r="F17" i="12"/>
  <c r="I16" i="12"/>
  <c r="K16" i="12" s="1"/>
  <c r="L16" i="12" s="1"/>
  <c r="N16" i="12" s="1"/>
  <c r="F16" i="12"/>
  <c r="I15" i="12"/>
  <c r="K15" i="12" s="1"/>
  <c r="L15" i="12" s="1"/>
  <c r="N15" i="12" s="1"/>
  <c r="F15" i="12"/>
  <c r="I14" i="12"/>
  <c r="K14" i="12" s="1"/>
  <c r="L14" i="12" s="1"/>
  <c r="N14" i="12" s="1"/>
  <c r="F14" i="12"/>
  <c r="I13" i="12"/>
  <c r="F13" i="12"/>
  <c r="I12" i="12"/>
  <c r="K12" i="12" s="1"/>
  <c r="L12" i="12" s="1"/>
  <c r="N12" i="12" s="1"/>
  <c r="F12" i="12"/>
  <c r="I11" i="12"/>
  <c r="K11" i="12" s="1"/>
  <c r="L11" i="12" s="1"/>
  <c r="N11" i="12" s="1"/>
  <c r="F11" i="12"/>
  <c r="I10" i="12"/>
  <c r="F10" i="12"/>
  <c r="I9" i="12"/>
  <c r="K9" i="12" s="1"/>
  <c r="L9" i="12" s="1"/>
  <c r="N9" i="12" s="1"/>
  <c r="F9" i="12"/>
  <c r="I8" i="12"/>
  <c r="K8" i="12" s="1"/>
  <c r="L8" i="12" s="1"/>
  <c r="N8" i="12" s="1"/>
  <c r="F8" i="12"/>
  <c r="I7" i="12"/>
  <c r="K7" i="12" s="1"/>
  <c r="L7" i="12" s="1"/>
  <c r="N7" i="12" s="1"/>
  <c r="F7" i="12"/>
  <c r="I6" i="12"/>
  <c r="K6" i="12" s="1"/>
  <c r="L6" i="12" s="1"/>
  <c r="N6" i="12" s="1"/>
  <c r="F6" i="12"/>
  <c r="I5" i="12"/>
  <c r="F5" i="12"/>
  <c r="I4" i="12"/>
  <c r="F4" i="12"/>
  <c r="N9" i="34" l="1"/>
  <c r="N6" i="34"/>
  <c r="O6" i="34" s="1"/>
  <c r="Q6" i="34" s="1"/>
  <c r="N7" i="34"/>
  <c r="O7" i="34" s="1"/>
  <c r="Q7" i="34" s="1"/>
  <c r="N8" i="34"/>
  <c r="O8" i="34" s="1"/>
  <c r="Q8" i="34" s="1"/>
  <c r="N10" i="34"/>
  <c r="O10" i="34" s="1"/>
  <c r="Q10" i="34" s="1"/>
  <c r="O9" i="34"/>
  <c r="Q9" i="34" s="1"/>
  <c r="M79" i="35"/>
  <c r="M78" i="35"/>
  <c r="M77" i="35"/>
  <c r="M76" i="35"/>
  <c r="M75" i="35"/>
  <c r="M74" i="35"/>
  <c r="M73" i="35"/>
  <c r="M72" i="35"/>
  <c r="M71" i="35"/>
  <c r="M70" i="35"/>
  <c r="M69" i="35"/>
  <c r="M68" i="35"/>
  <c r="M67" i="35"/>
  <c r="M66" i="35"/>
  <c r="M65" i="35"/>
  <c r="M64" i="35"/>
  <c r="M63" i="35"/>
  <c r="M62" i="35"/>
  <c r="M61" i="35"/>
  <c r="M60" i="35"/>
  <c r="M59" i="35"/>
  <c r="M58" i="35"/>
  <c r="M57" i="35"/>
  <c r="M56" i="35"/>
  <c r="M55" i="35"/>
  <c r="M54" i="35"/>
  <c r="M53" i="35"/>
  <c r="M52" i="35"/>
  <c r="M51" i="35"/>
  <c r="M50" i="35"/>
  <c r="M49" i="35"/>
  <c r="M48" i="35"/>
  <c r="M47" i="35"/>
  <c r="M46" i="35"/>
  <c r="M45" i="35"/>
  <c r="M44" i="35"/>
  <c r="M43" i="35"/>
  <c r="M42" i="35"/>
  <c r="M41" i="35"/>
  <c r="M40" i="35"/>
  <c r="M39" i="35"/>
  <c r="M38" i="35"/>
  <c r="M37" i="35"/>
  <c r="M36" i="35"/>
  <c r="M35" i="35"/>
  <c r="M34" i="35"/>
  <c r="M33" i="35"/>
  <c r="M32" i="35"/>
  <c r="M31" i="35"/>
  <c r="M30" i="35"/>
  <c r="M29" i="35"/>
  <c r="M28" i="35"/>
  <c r="M27" i="35"/>
  <c r="M26" i="35"/>
  <c r="M25" i="35"/>
  <c r="M24" i="35"/>
  <c r="M23" i="35"/>
  <c r="M22" i="35"/>
  <c r="M21" i="35"/>
  <c r="M20" i="35"/>
  <c r="M19" i="35"/>
  <c r="M18" i="35"/>
  <c r="M17" i="35"/>
  <c r="M16" i="35"/>
  <c r="M15" i="35"/>
  <c r="M14" i="35"/>
  <c r="M13" i="35"/>
  <c r="M12" i="35"/>
  <c r="M11" i="35"/>
  <c r="M10" i="35"/>
  <c r="M9" i="35"/>
  <c r="M8" i="35"/>
  <c r="M7" i="35"/>
  <c r="M6" i="35"/>
  <c r="M5" i="35"/>
  <c r="J79" i="35"/>
  <c r="G79" i="35"/>
  <c r="J78" i="35"/>
  <c r="G78" i="35"/>
  <c r="J77" i="35"/>
  <c r="G77" i="35"/>
  <c r="J76" i="35"/>
  <c r="G76" i="35"/>
  <c r="J75" i="35"/>
  <c r="G75" i="35"/>
  <c r="J74" i="35"/>
  <c r="G74" i="35"/>
  <c r="J73" i="35"/>
  <c r="G73" i="35"/>
  <c r="J72" i="35"/>
  <c r="G72" i="35"/>
  <c r="J71" i="35"/>
  <c r="G71" i="35"/>
  <c r="J70" i="35"/>
  <c r="G70" i="35"/>
  <c r="J69" i="35"/>
  <c r="G69" i="35"/>
  <c r="J68" i="35"/>
  <c r="G68" i="35"/>
  <c r="J67" i="35"/>
  <c r="G67" i="35"/>
  <c r="J66" i="35"/>
  <c r="G66" i="35"/>
  <c r="J65" i="35"/>
  <c r="G65" i="35"/>
  <c r="J64" i="35"/>
  <c r="G64" i="35"/>
  <c r="J63" i="35"/>
  <c r="G63" i="35"/>
  <c r="J62" i="35"/>
  <c r="G62" i="35"/>
  <c r="J61" i="35"/>
  <c r="G61" i="35"/>
  <c r="J60" i="35"/>
  <c r="G60" i="35"/>
  <c r="J59" i="35"/>
  <c r="G59" i="35"/>
  <c r="J58" i="35"/>
  <c r="G58" i="35"/>
  <c r="J57" i="35"/>
  <c r="G57" i="35"/>
  <c r="J56" i="35"/>
  <c r="G56" i="35"/>
  <c r="J55" i="35"/>
  <c r="G55" i="35"/>
  <c r="J54" i="35"/>
  <c r="G54" i="35"/>
  <c r="J53" i="35"/>
  <c r="G53" i="35"/>
  <c r="J52" i="35"/>
  <c r="G52" i="35"/>
  <c r="J51" i="35"/>
  <c r="G51" i="35"/>
  <c r="J50" i="35"/>
  <c r="G50" i="35"/>
  <c r="J49" i="35"/>
  <c r="G49" i="35"/>
  <c r="J48" i="35"/>
  <c r="G48" i="35"/>
  <c r="J47" i="35"/>
  <c r="G47" i="35"/>
  <c r="J46" i="35"/>
  <c r="G46" i="35"/>
  <c r="J45" i="35"/>
  <c r="G45" i="35"/>
  <c r="J44" i="35"/>
  <c r="G44" i="35"/>
  <c r="J43" i="35"/>
  <c r="G43" i="35"/>
  <c r="J42" i="35"/>
  <c r="G42" i="35"/>
  <c r="J41" i="35"/>
  <c r="G41" i="35"/>
  <c r="J40" i="35"/>
  <c r="G40" i="35"/>
  <c r="J39" i="35"/>
  <c r="G39" i="35"/>
  <c r="J38" i="35"/>
  <c r="G38" i="35"/>
  <c r="J37" i="35"/>
  <c r="G37" i="35"/>
  <c r="J36" i="35"/>
  <c r="G36" i="35"/>
  <c r="J35" i="35"/>
  <c r="G35" i="35"/>
  <c r="J34" i="35"/>
  <c r="G34" i="35"/>
  <c r="J33" i="35"/>
  <c r="G33" i="35"/>
  <c r="J32" i="35"/>
  <c r="G32" i="35"/>
  <c r="J31" i="35"/>
  <c r="G31" i="35"/>
  <c r="J30" i="35"/>
  <c r="G30" i="35"/>
  <c r="J29" i="35"/>
  <c r="G29" i="35"/>
  <c r="J28" i="35"/>
  <c r="G28" i="35"/>
  <c r="J27" i="35"/>
  <c r="G27" i="35"/>
  <c r="J26" i="35"/>
  <c r="G26" i="35"/>
  <c r="J25" i="35"/>
  <c r="G25" i="35"/>
  <c r="J24" i="35"/>
  <c r="G24" i="35"/>
  <c r="J23" i="35"/>
  <c r="G23" i="35"/>
  <c r="J22" i="35"/>
  <c r="G22" i="35"/>
  <c r="J21" i="35"/>
  <c r="G21" i="35"/>
  <c r="J20" i="35"/>
  <c r="G20" i="35"/>
  <c r="J19" i="35"/>
  <c r="G19" i="35"/>
  <c r="J18" i="35"/>
  <c r="G18" i="35"/>
  <c r="J17" i="35"/>
  <c r="G17" i="35"/>
  <c r="J16" i="35"/>
  <c r="G16" i="35"/>
  <c r="J15" i="35"/>
  <c r="G15" i="35"/>
  <c r="J14" i="35"/>
  <c r="G14" i="35"/>
  <c r="J13" i="35"/>
  <c r="G13" i="35"/>
  <c r="J12" i="35"/>
  <c r="G12" i="35"/>
  <c r="J11" i="35"/>
  <c r="G11" i="35"/>
  <c r="J10" i="35"/>
  <c r="G10" i="35"/>
  <c r="J9" i="35"/>
  <c r="G9" i="35"/>
  <c r="J8" i="35"/>
  <c r="G8" i="35"/>
  <c r="J7" i="35"/>
  <c r="G7" i="35"/>
  <c r="J6" i="35"/>
  <c r="G6" i="35"/>
  <c r="J5" i="35"/>
  <c r="G5" i="35"/>
  <c r="M5" i="36"/>
  <c r="J5" i="36"/>
  <c r="G5" i="36"/>
  <c r="G5" i="38"/>
  <c r="N6" i="35" l="1"/>
  <c r="O6" i="35" s="1"/>
  <c r="Q6" i="35" s="1"/>
  <c r="N7" i="35"/>
  <c r="O7" i="35" s="1"/>
  <c r="Q7" i="35" s="1"/>
  <c r="N8" i="35"/>
  <c r="O8" i="35" s="1"/>
  <c r="Q8" i="35" s="1"/>
  <c r="N9" i="35"/>
  <c r="O9" i="35" s="1"/>
  <c r="Q9" i="35" s="1"/>
  <c r="N10" i="35"/>
  <c r="O10" i="35" s="1"/>
  <c r="Q10" i="35" s="1"/>
  <c r="N11" i="35"/>
  <c r="O11" i="35" s="1"/>
  <c r="Q11" i="35" s="1"/>
  <c r="N12" i="35"/>
  <c r="O12" i="35" s="1"/>
  <c r="Q12" i="35" s="1"/>
  <c r="N13" i="35"/>
  <c r="O13" i="35" s="1"/>
  <c r="Q13" i="35" s="1"/>
  <c r="N14" i="35"/>
  <c r="O14" i="35" s="1"/>
  <c r="Q14" i="35" s="1"/>
  <c r="N15" i="35"/>
  <c r="O15" i="35" s="1"/>
  <c r="Q15" i="35" s="1"/>
  <c r="N16" i="35"/>
  <c r="O16" i="35" s="1"/>
  <c r="Q16" i="35" s="1"/>
  <c r="N17" i="35"/>
  <c r="O17" i="35" s="1"/>
  <c r="Q17" i="35" s="1"/>
  <c r="N18" i="35"/>
  <c r="O18" i="35" s="1"/>
  <c r="Q18" i="35" s="1"/>
  <c r="N19" i="35"/>
  <c r="O19" i="35" s="1"/>
  <c r="Q19" i="35" s="1"/>
  <c r="N20" i="35"/>
  <c r="O20" i="35" s="1"/>
  <c r="Q20" i="35" s="1"/>
  <c r="N21" i="35"/>
  <c r="O21" i="35" s="1"/>
  <c r="Q21" i="35" s="1"/>
  <c r="N22" i="35"/>
  <c r="O22" i="35" s="1"/>
  <c r="Q22" i="35" s="1"/>
  <c r="N23" i="35"/>
  <c r="O23" i="35" s="1"/>
  <c r="Q23" i="35" s="1"/>
  <c r="N24" i="35"/>
  <c r="O24" i="35" s="1"/>
  <c r="Q24" i="35" s="1"/>
  <c r="N25" i="35"/>
  <c r="O25" i="35" s="1"/>
  <c r="Q25" i="35" s="1"/>
  <c r="N26" i="35"/>
  <c r="O26" i="35" s="1"/>
  <c r="Q26" i="35" s="1"/>
  <c r="N27" i="35"/>
  <c r="O27" i="35" s="1"/>
  <c r="Q27" i="35" s="1"/>
  <c r="N28" i="35"/>
  <c r="O28" i="35" s="1"/>
  <c r="Q28" i="35" s="1"/>
  <c r="N29" i="35"/>
  <c r="O29" i="35" s="1"/>
  <c r="Q29" i="35" s="1"/>
  <c r="N30" i="35"/>
  <c r="O30" i="35" s="1"/>
  <c r="Q30" i="35" s="1"/>
  <c r="N31" i="35"/>
  <c r="O31" i="35" s="1"/>
  <c r="Q31" i="35" s="1"/>
  <c r="N32" i="35"/>
  <c r="O32" i="35" s="1"/>
  <c r="Q32" i="35" s="1"/>
  <c r="N33" i="35"/>
  <c r="O33" i="35" s="1"/>
  <c r="Q33" i="35" s="1"/>
  <c r="N34" i="35"/>
  <c r="O34" i="35" s="1"/>
  <c r="Q34" i="35" s="1"/>
  <c r="N35" i="35"/>
  <c r="O35" i="35" s="1"/>
  <c r="Q35" i="35" s="1"/>
  <c r="N36" i="35"/>
  <c r="O36" i="35" s="1"/>
  <c r="Q36" i="35" s="1"/>
  <c r="N37" i="35"/>
  <c r="O37" i="35" s="1"/>
  <c r="Q37" i="35" s="1"/>
  <c r="N38" i="35"/>
  <c r="O38" i="35" s="1"/>
  <c r="Q38" i="35" s="1"/>
  <c r="N39" i="35"/>
  <c r="O39" i="35" s="1"/>
  <c r="Q39" i="35" s="1"/>
  <c r="N40" i="35"/>
  <c r="O40" i="35" s="1"/>
  <c r="Q40" i="35" s="1"/>
  <c r="N41" i="35"/>
  <c r="O41" i="35" s="1"/>
  <c r="Q41" i="35" s="1"/>
  <c r="N42" i="35"/>
  <c r="O42" i="35" s="1"/>
  <c r="Q42" i="35" s="1"/>
  <c r="N43" i="35"/>
  <c r="O43" i="35" s="1"/>
  <c r="Q43" i="35" s="1"/>
  <c r="N44" i="35"/>
  <c r="O44" i="35" s="1"/>
  <c r="Q44" i="35" s="1"/>
  <c r="N45" i="35"/>
  <c r="O45" i="35" s="1"/>
  <c r="Q45" i="35" s="1"/>
  <c r="N46" i="35"/>
  <c r="O46" i="35" s="1"/>
  <c r="Q46" i="35" s="1"/>
  <c r="N47" i="35"/>
  <c r="O47" i="35" s="1"/>
  <c r="Q47" i="35" s="1"/>
  <c r="N48" i="35"/>
  <c r="O48" i="35" s="1"/>
  <c r="Q48" i="35" s="1"/>
  <c r="N49" i="35"/>
  <c r="O49" i="35" s="1"/>
  <c r="Q49" i="35" s="1"/>
  <c r="N50" i="35"/>
  <c r="O50" i="35" s="1"/>
  <c r="Q50" i="35" s="1"/>
  <c r="N51" i="35"/>
  <c r="O51" i="35" s="1"/>
  <c r="Q51" i="35" s="1"/>
  <c r="N52" i="35"/>
  <c r="O52" i="35" s="1"/>
  <c r="Q52" i="35" s="1"/>
  <c r="N53" i="35"/>
  <c r="O53" i="35" s="1"/>
  <c r="Q53" i="35" s="1"/>
  <c r="N54" i="35"/>
  <c r="O54" i="35" s="1"/>
  <c r="Q54" i="35" s="1"/>
  <c r="N55" i="35"/>
  <c r="O55" i="35" s="1"/>
  <c r="Q55" i="35" s="1"/>
  <c r="N56" i="35"/>
  <c r="O56" i="35" s="1"/>
  <c r="Q56" i="35" s="1"/>
  <c r="N57" i="35"/>
  <c r="O57" i="35" s="1"/>
  <c r="Q57" i="35" s="1"/>
  <c r="N58" i="35"/>
  <c r="O58" i="35" s="1"/>
  <c r="Q58" i="35" s="1"/>
  <c r="N59" i="35"/>
  <c r="O59" i="35" s="1"/>
  <c r="Q59" i="35" s="1"/>
  <c r="N60" i="35"/>
  <c r="O60" i="35" s="1"/>
  <c r="Q60" i="35" s="1"/>
  <c r="N61" i="35"/>
  <c r="O61" i="35" s="1"/>
  <c r="Q61" i="35" s="1"/>
  <c r="N62" i="35"/>
  <c r="O62" i="35" s="1"/>
  <c r="Q62" i="35" s="1"/>
  <c r="N63" i="35"/>
  <c r="O63" i="35" s="1"/>
  <c r="Q63" i="35" s="1"/>
  <c r="N64" i="35"/>
  <c r="O64" i="35" s="1"/>
  <c r="Q64" i="35" s="1"/>
  <c r="N65" i="35"/>
  <c r="O65" i="35" s="1"/>
  <c r="Q65" i="35" s="1"/>
  <c r="N66" i="35"/>
  <c r="O66" i="35" s="1"/>
  <c r="Q66" i="35" s="1"/>
  <c r="N67" i="35"/>
  <c r="O67" i="35" s="1"/>
  <c r="Q67" i="35" s="1"/>
  <c r="N68" i="35"/>
  <c r="O68" i="35" s="1"/>
  <c r="Q68" i="35" s="1"/>
  <c r="N69" i="35"/>
  <c r="O69" i="35" s="1"/>
  <c r="Q69" i="35" s="1"/>
  <c r="N70" i="35"/>
  <c r="O70" i="35" s="1"/>
  <c r="Q70" i="35" s="1"/>
  <c r="N71" i="35"/>
  <c r="O71" i="35" s="1"/>
  <c r="Q71" i="35" s="1"/>
  <c r="N72" i="35"/>
  <c r="O72" i="35" s="1"/>
  <c r="Q72" i="35" s="1"/>
  <c r="N73" i="35"/>
  <c r="O73" i="35" s="1"/>
  <c r="Q73" i="35" s="1"/>
  <c r="N74" i="35"/>
  <c r="O74" i="35" s="1"/>
  <c r="Q74" i="35" s="1"/>
  <c r="N75" i="35"/>
  <c r="O75" i="35" s="1"/>
  <c r="Q75" i="35" s="1"/>
  <c r="N76" i="35"/>
  <c r="O76" i="35" s="1"/>
  <c r="Q76" i="35" s="1"/>
  <c r="N77" i="35"/>
  <c r="O77" i="35" s="1"/>
  <c r="Q77" i="35" s="1"/>
  <c r="N78" i="35"/>
  <c r="O78" i="35" s="1"/>
  <c r="Q78" i="35" s="1"/>
  <c r="N79" i="35"/>
  <c r="O79" i="35" s="1"/>
  <c r="Q79" i="35" s="1"/>
  <c r="N5" i="35"/>
  <c r="O5" i="35" s="1"/>
  <c r="Q5" i="35" s="1"/>
  <c r="N5" i="36"/>
  <c r="O5" i="36" s="1"/>
  <c r="Q5" i="36" s="1"/>
  <c r="M5" i="38"/>
  <c r="N5" i="38" s="1"/>
  <c r="O5" i="38" s="1"/>
  <c r="Q5" i="38" s="1"/>
  <c r="J5" i="38"/>
  <c r="H6" i="19" l="1"/>
  <c r="Q25" i="40"/>
  <c r="J6" i="19" s="1"/>
  <c r="M25" i="40"/>
  <c r="I6" i="19" s="1"/>
  <c r="K25" i="40"/>
  <c r="Q11" i="39"/>
  <c r="J5" i="19" s="1"/>
  <c r="M11" i="39"/>
  <c r="I5" i="19" s="1"/>
  <c r="K11" i="39"/>
  <c r="H5" i="19" s="1"/>
  <c r="J213" i="20"/>
  <c r="H4" i="19" s="1"/>
  <c r="Q6" i="38"/>
  <c r="M6" i="38"/>
  <c r="K6" i="38"/>
  <c r="K17" i="17"/>
  <c r="M18" i="17"/>
  <c r="L18" i="17"/>
  <c r="K18" i="17"/>
  <c r="Q6" i="36"/>
  <c r="M17" i="17" s="1"/>
  <c r="M6" i="36"/>
  <c r="L17" i="17" s="1"/>
  <c r="K6" i="36"/>
  <c r="Q80" i="35"/>
  <c r="M16" i="17" s="1"/>
  <c r="M80" i="35"/>
  <c r="L16" i="17" s="1"/>
  <c r="K80" i="35"/>
  <c r="K16" i="17" s="1"/>
  <c r="I914" i="3"/>
  <c r="K9" i="17" s="1"/>
  <c r="J1128" i="7"/>
  <c r="K10" i="17" s="1"/>
  <c r="L10" i="17" s="1"/>
  <c r="J1389" i="5"/>
  <c r="K11" i="17" s="1"/>
  <c r="L11" i="17" s="1"/>
  <c r="J1182" i="8"/>
  <c r="K12" i="17" s="1"/>
  <c r="L12" i="17" s="1"/>
  <c r="K58" i="33"/>
  <c r="K13" i="17" s="1"/>
  <c r="L13" i="17" s="1"/>
  <c r="J489" i="6"/>
  <c r="K14" i="17" s="1"/>
  <c r="L14" i="17" s="1"/>
  <c r="M11" i="34"/>
  <c r="L15" i="17" s="1"/>
  <c r="K11" i="34"/>
  <c r="K15" i="17" s="1"/>
  <c r="K19" i="17"/>
  <c r="L19" i="17" s="1"/>
  <c r="K20" i="17" l="1"/>
  <c r="H11" i="28" s="1"/>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AC63" i="29"/>
  <c r="AB63" i="29"/>
  <c r="AA63" i="29"/>
  <c r="Z63" i="29"/>
  <c r="Y63" i="29"/>
  <c r="X63" i="29"/>
  <c r="W63" i="29"/>
  <c r="V63" i="29"/>
  <c r="U63" i="29"/>
  <c r="T63" i="29"/>
  <c r="S63" i="29"/>
  <c r="AC62" i="29"/>
  <c r="AB62" i="29"/>
  <c r="AA62" i="29"/>
  <c r="Z62" i="29"/>
  <c r="Y62" i="29"/>
  <c r="X62" i="29"/>
  <c r="W62" i="29"/>
  <c r="V62" i="29"/>
  <c r="U62" i="29"/>
  <c r="T62" i="29"/>
  <c r="S62" i="29"/>
  <c r="AC61" i="29"/>
  <c r="AB61" i="29"/>
  <c r="AA61" i="29"/>
  <c r="Z61" i="29"/>
  <c r="Y61" i="29"/>
  <c r="X61" i="29"/>
  <c r="W61" i="29"/>
  <c r="V61" i="29"/>
  <c r="U61" i="29"/>
  <c r="T61" i="29"/>
  <c r="S61" i="29"/>
  <c r="AC60" i="29"/>
  <c r="AB60" i="29"/>
  <c r="AA60" i="29"/>
  <c r="Z60" i="29"/>
  <c r="Y60" i="29"/>
  <c r="X60" i="29"/>
  <c r="W60" i="29"/>
  <c r="V60" i="29"/>
  <c r="U60" i="29"/>
  <c r="T60" i="29"/>
  <c r="S60" i="29"/>
  <c r="AC59" i="29"/>
  <c r="AB59" i="29"/>
  <c r="AA59" i="29"/>
  <c r="Z59" i="29"/>
  <c r="Y59" i="29"/>
  <c r="X59" i="29"/>
  <c r="W59" i="29"/>
  <c r="V59" i="29"/>
  <c r="U59" i="29"/>
  <c r="T59" i="29"/>
  <c r="S59" i="29"/>
  <c r="AC58" i="29"/>
  <c r="AB58" i="29"/>
  <c r="AA58" i="29"/>
  <c r="Z58" i="29"/>
  <c r="Y58" i="29"/>
  <c r="X58" i="29"/>
  <c r="W58" i="29"/>
  <c r="V58" i="29"/>
  <c r="U58" i="29"/>
  <c r="T58" i="29"/>
  <c r="S58" i="29"/>
  <c r="AC57" i="29"/>
  <c r="AB57" i="29"/>
  <c r="AA57" i="29"/>
  <c r="Z57" i="29"/>
  <c r="Y57" i="29"/>
  <c r="X57" i="29"/>
  <c r="W57" i="29"/>
  <c r="V57" i="29"/>
  <c r="U57" i="29"/>
  <c r="T57" i="29"/>
  <c r="S57" i="29"/>
  <c r="AC56" i="29"/>
  <c r="AB56" i="29"/>
  <c r="AA56" i="29"/>
  <c r="Z56" i="29"/>
  <c r="Y56" i="29"/>
  <c r="X56" i="29"/>
  <c r="W56" i="29"/>
  <c r="V56" i="29"/>
  <c r="U56" i="29"/>
  <c r="T56" i="29"/>
  <c r="S56" i="29"/>
  <c r="AC55" i="29"/>
  <c r="AB55" i="29"/>
  <c r="AA55" i="29"/>
  <c r="Z55" i="29"/>
  <c r="Y55" i="29"/>
  <c r="X55" i="29"/>
  <c r="W55" i="29"/>
  <c r="V55" i="29"/>
  <c r="U55" i="29"/>
  <c r="T55" i="29"/>
  <c r="S55" i="29"/>
  <c r="AC54" i="29"/>
  <c r="AB54" i="29"/>
  <c r="AA54" i="29"/>
  <c r="Z54" i="29"/>
  <c r="Y54" i="29"/>
  <c r="X54" i="29"/>
  <c r="W54" i="29"/>
  <c r="V54" i="29"/>
  <c r="U54" i="29"/>
  <c r="T54" i="29"/>
  <c r="S54" i="29"/>
  <c r="AC53" i="29"/>
  <c r="AB53" i="29"/>
  <c r="AA53" i="29"/>
  <c r="Z53" i="29"/>
  <c r="Y53" i="29"/>
  <c r="X53" i="29"/>
  <c r="W53" i="29"/>
  <c r="V53" i="29"/>
  <c r="U53" i="29"/>
  <c r="T53" i="29"/>
  <c r="S53" i="29"/>
  <c r="AC52" i="29"/>
  <c r="AB52" i="29"/>
  <c r="AA52" i="29"/>
  <c r="Z52" i="29"/>
  <c r="Y52" i="29"/>
  <c r="X52" i="29"/>
  <c r="W52" i="29"/>
  <c r="V52" i="29"/>
  <c r="U52" i="29"/>
  <c r="T52" i="29"/>
  <c r="S52" i="29"/>
  <c r="AC51" i="29"/>
  <c r="AB51" i="29"/>
  <c r="AA51" i="29"/>
  <c r="Z51" i="29"/>
  <c r="Y51" i="29"/>
  <c r="X51" i="29"/>
  <c r="W51" i="29"/>
  <c r="V51" i="29"/>
  <c r="U51" i="29"/>
  <c r="T51" i="29"/>
  <c r="S51" i="29"/>
  <c r="AC50" i="29"/>
  <c r="AB50" i="29"/>
  <c r="AA50" i="29"/>
  <c r="Z50" i="29"/>
  <c r="Y50" i="29"/>
  <c r="X50" i="29"/>
  <c r="W50" i="29"/>
  <c r="V50" i="29"/>
  <c r="U50" i="29"/>
  <c r="T50" i="29"/>
  <c r="S50" i="29"/>
  <c r="AC49" i="29"/>
  <c r="AB49" i="29"/>
  <c r="AA49" i="29"/>
  <c r="Z49" i="29"/>
  <c r="Y49" i="29"/>
  <c r="X49" i="29"/>
  <c r="W49" i="29"/>
  <c r="V49" i="29"/>
  <c r="U49" i="29"/>
  <c r="T49" i="29"/>
  <c r="S49" i="29"/>
  <c r="AC48" i="29"/>
  <c r="AB48" i="29"/>
  <c r="AA48" i="29"/>
  <c r="Z48" i="29"/>
  <c r="Y48" i="29"/>
  <c r="X48" i="29"/>
  <c r="W48" i="29"/>
  <c r="V48" i="29"/>
  <c r="U48" i="29"/>
  <c r="T48" i="29"/>
  <c r="S48" i="29"/>
  <c r="AC47" i="29"/>
  <c r="AB47" i="29"/>
  <c r="AA47" i="29"/>
  <c r="Z47" i="29"/>
  <c r="Y47" i="29"/>
  <c r="X47" i="29"/>
  <c r="W47" i="29"/>
  <c r="V47" i="29"/>
  <c r="U47" i="29"/>
  <c r="T47" i="29"/>
  <c r="S47" i="29"/>
  <c r="AC46" i="29"/>
  <c r="AB46" i="29"/>
  <c r="AA46" i="29"/>
  <c r="Z46" i="29"/>
  <c r="Y46" i="29"/>
  <c r="X46" i="29"/>
  <c r="W46" i="29"/>
  <c r="V46" i="29"/>
  <c r="U46" i="29"/>
  <c r="T46" i="29"/>
  <c r="S46" i="29"/>
  <c r="AC45" i="29"/>
  <c r="AB45" i="29"/>
  <c r="AA45" i="29"/>
  <c r="Z45" i="29"/>
  <c r="Y45" i="29"/>
  <c r="X45" i="29"/>
  <c r="W45" i="29"/>
  <c r="V45" i="29"/>
  <c r="U45" i="29"/>
  <c r="T45" i="29"/>
  <c r="S45" i="29"/>
  <c r="AC44" i="29"/>
  <c r="AB44" i="29"/>
  <c r="AA44" i="29"/>
  <c r="Z44" i="29"/>
  <c r="Y44" i="29"/>
  <c r="X44" i="29"/>
  <c r="W44" i="29"/>
  <c r="V44" i="29"/>
  <c r="U44" i="29"/>
  <c r="T44" i="29"/>
  <c r="S44" i="29"/>
  <c r="AC43" i="29"/>
  <c r="AB43" i="29"/>
  <c r="AA43" i="29"/>
  <c r="Z43" i="29"/>
  <c r="Y43" i="29"/>
  <c r="X43" i="29"/>
  <c r="W43" i="29"/>
  <c r="V43" i="29"/>
  <c r="U43" i="29"/>
  <c r="T43" i="29"/>
  <c r="S43" i="29"/>
  <c r="AC42" i="29"/>
  <c r="AB42" i="29"/>
  <c r="AA42" i="29"/>
  <c r="Z42" i="29"/>
  <c r="Y42" i="29"/>
  <c r="X42" i="29"/>
  <c r="W42" i="29"/>
  <c r="V42" i="29"/>
  <c r="U42" i="29"/>
  <c r="T42" i="29"/>
  <c r="S42" i="29"/>
  <c r="AC41" i="29"/>
  <c r="AB41" i="29"/>
  <c r="AA41" i="29"/>
  <c r="Z41" i="29"/>
  <c r="Y41" i="29"/>
  <c r="X41" i="29"/>
  <c r="W41" i="29"/>
  <c r="V41" i="29"/>
  <c r="U41" i="29"/>
  <c r="T41" i="29"/>
  <c r="S41" i="29"/>
  <c r="AC40" i="29"/>
  <c r="AB40" i="29"/>
  <c r="AA40" i="29"/>
  <c r="Z40" i="29"/>
  <c r="Y40" i="29"/>
  <c r="X40" i="29"/>
  <c r="W40" i="29"/>
  <c r="V40" i="29"/>
  <c r="U40" i="29"/>
  <c r="T40" i="29"/>
  <c r="S40" i="29"/>
  <c r="AC39" i="29"/>
  <c r="AB39" i="29"/>
  <c r="AA39" i="29"/>
  <c r="Z39" i="29"/>
  <c r="Y39" i="29"/>
  <c r="X39" i="29"/>
  <c r="W39" i="29"/>
  <c r="V39" i="29"/>
  <c r="U39" i="29"/>
  <c r="T39" i="29"/>
  <c r="S39" i="29"/>
  <c r="AC38" i="29"/>
  <c r="AB38" i="29"/>
  <c r="AA38" i="29"/>
  <c r="Z38" i="29"/>
  <c r="Y38" i="29"/>
  <c r="X38" i="29"/>
  <c r="W38" i="29"/>
  <c r="V38" i="29"/>
  <c r="U38" i="29"/>
  <c r="T38" i="29"/>
  <c r="S38" i="29"/>
  <c r="AC37" i="29"/>
  <c r="AB37" i="29"/>
  <c r="AA37" i="29"/>
  <c r="Z37" i="29"/>
  <c r="Y37" i="29"/>
  <c r="X37" i="29"/>
  <c r="W37" i="29"/>
  <c r="V37" i="29"/>
  <c r="U37" i="29"/>
  <c r="T37" i="29"/>
  <c r="S37" i="29"/>
  <c r="AC36" i="29"/>
  <c r="AB36" i="29"/>
  <c r="AA36" i="29"/>
  <c r="Z36" i="29"/>
  <c r="Y36" i="29"/>
  <c r="X36" i="29"/>
  <c r="W36" i="29"/>
  <c r="V36" i="29"/>
  <c r="U36" i="29"/>
  <c r="T36" i="29"/>
  <c r="S36" i="29"/>
  <c r="AC35" i="29"/>
  <c r="AB35" i="29"/>
  <c r="AA35" i="29"/>
  <c r="Z35" i="29"/>
  <c r="Y35" i="29"/>
  <c r="X35" i="29"/>
  <c r="W35" i="29"/>
  <c r="V35" i="29"/>
  <c r="U35" i="29"/>
  <c r="T35" i="29"/>
  <c r="S35" i="29"/>
  <c r="AC34" i="29"/>
  <c r="AB34" i="29"/>
  <c r="AA34" i="29"/>
  <c r="Z34" i="29"/>
  <c r="Y34" i="29"/>
  <c r="X34" i="29"/>
  <c r="W34" i="29"/>
  <c r="V34" i="29"/>
  <c r="U34" i="29"/>
  <c r="T34" i="29"/>
  <c r="S34" i="29"/>
  <c r="AC33" i="29"/>
  <c r="AB33" i="29"/>
  <c r="AA33" i="29"/>
  <c r="Z33" i="29"/>
  <c r="Y33" i="29"/>
  <c r="X33" i="29"/>
  <c r="W33" i="29"/>
  <c r="V33" i="29"/>
  <c r="U33" i="29"/>
  <c r="T33" i="29"/>
  <c r="S33" i="29"/>
  <c r="AC32" i="29"/>
  <c r="AB32" i="29"/>
  <c r="AA32" i="29"/>
  <c r="Z32" i="29"/>
  <c r="Y32" i="29"/>
  <c r="X32" i="29"/>
  <c r="W32" i="29"/>
  <c r="V32" i="29"/>
  <c r="U32" i="29"/>
  <c r="T32" i="29"/>
  <c r="S32" i="29"/>
  <c r="AC31" i="29"/>
  <c r="AB31" i="29"/>
  <c r="AA31" i="29"/>
  <c r="Z31" i="29"/>
  <c r="Y31" i="29"/>
  <c r="X31" i="29"/>
  <c r="W31" i="29"/>
  <c r="V31" i="29"/>
  <c r="U31" i="29"/>
  <c r="T31" i="29"/>
  <c r="S31" i="29"/>
  <c r="AC30" i="29"/>
  <c r="AB30" i="29"/>
  <c r="AA30" i="29"/>
  <c r="Z30" i="29"/>
  <c r="Y30" i="29"/>
  <c r="X30" i="29"/>
  <c r="W30" i="29"/>
  <c r="V30" i="29"/>
  <c r="U30" i="29"/>
  <c r="T30" i="29"/>
  <c r="S30" i="29"/>
  <c r="AC29" i="29"/>
  <c r="AB29" i="29"/>
  <c r="AA29" i="29"/>
  <c r="Z29" i="29"/>
  <c r="Y29" i="29"/>
  <c r="X29" i="29"/>
  <c r="W29" i="29"/>
  <c r="V29" i="29"/>
  <c r="U29" i="29"/>
  <c r="T29" i="29"/>
  <c r="S29" i="29"/>
  <c r="AC28" i="29"/>
  <c r="AB28" i="29"/>
  <c r="AA28" i="29"/>
  <c r="Z28" i="29"/>
  <c r="Y28" i="29"/>
  <c r="X28" i="29"/>
  <c r="W28" i="29"/>
  <c r="V28" i="29"/>
  <c r="U28" i="29"/>
  <c r="T28" i="29"/>
  <c r="S28" i="29"/>
  <c r="AC27" i="29"/>
  <c r="AB27" i="29"/>
  <c r="AA27" i="29"/>
  <c r="Z27" i="29"/>
  <c r="Y27" i="29"/>
  <c r="X27" i="29"/>
  <c r="W27" i="29"/>
  <c r="V27" i="29"/>
  <c r="U27" i="29"/>
  <c r="T27" i="29"/>
  <c r="S27" i="29"/>
  <c r="AC26" i="29"/>
  <c r="AB26" i="29"/>
  <c r="AA26" i="29"/>
  <c r="Z26" i="29"/>
  <c r="Y26" i="29"/>
  <c r="X26" i="29"/>
  <c r="W26" i="29"/>
  <c r="V26" i="29"/>
  <c r="U26" i="29"/>
  <c r="T26" i="29"/>
  <c r="S26" i="29"/>
  <c r="AC25" i="29"/>
  <c r="AB25" i="29"/>
  <c r="AA25" i="29"/>
  <c r="Z25" i="29"/>
  <c r="Y25" i="29"/>
  <c r="X25" i="29"/>
  <c r="W25" i="29"/>
  <c r="V25" i="29"/>
  <c r="U25" i="29"/>
  <c r="T25" i="29"/>
  <c r="S25" i="29"/>
  <c r="AC24" i="29"/>
  <c r="AB24" i="29"/>
  <c r="AA24" i="29"/>
  <c r="Z24" i="29"/>
  <c r="Y24" i="29"/>
  <c r="X24" i="29"/>
  <c r="W24" i="29"/>
  <c r="V24" i="29"/>
  <c r="U24" i="29"/>
  <c r="T24" i="29"/>
  <c r="S24" i="29"/>
  <c r="AC23" i="29"/>
  <c r="AB23" i="29"/>
  <c r="AA23" i="29"/>
  <c r="Z23" i="29"/>
  <c r="Y23" i="29"/>
  <c r="X23" i="29"/>
  <c r="W23" i="29"/>
  <c r="V23" i="29"/>
  <c r="U23" i="29"/>
  <c r="T23" i="29"/>
  <c r="S23" i="29"/>
  <c r="AC22" i="29"/>
  <c r="AB22" i="29"/>
  <c r="AA22" i="29"/>
  <c r="Z22" i="29"/>
  <c r="Y22" i="29"/>
  <c r="X22" i="29"/>
  <c r="W22" i="29"/>
  <c r="V22" i="29"/>
  <c r="U22" i="29"/>
  <c r="T22" i="29"/>
  <c r="S22" i="29"/>
  <c r="AC21" i="29"/>
  <c r="AB21" i="29"/>
  <c r="AA21" i="29"/>
  <c r="Z21" i="29"/>
  <c r="Y21" i="29"/>
  <c r="X21" i="29"/>
  <c r="W21" i="29"/>
  <c r="V21" i="29"/>
  <c r="U21" i="29"/>
  <c r="T21" i="29"/>
  <c r="S21" i="29"/>
  <c r="AC20" i="29"/>
  <c r="AB20" i="29"/>
  <c r="AA20" i="29"/>
  <c r="Z20" i="29"/>
  <c r="Y20" i="29"/>
  <c r="X20" i="29"/>
  <c r="W20" i="29"/>
  <c r="V20" i="29"/>
  <c r="U20" i="29"/>
  <c r="T20" i="29"/>
  <c r="S20" i="29"/>
  <c r="AC19" i="29"/>
  <c r="AB19" i="29"/>
  <c r="AA19" i="29"/>
  <c r="Z19" i="29"/>
  <c r="Y19" i="29"/>
  <c r="X19" i="29"/>
  <c r="W19" i="29"/>
  <c r="V19" i="29"/>
  <c r="U19" i="29"/>
  <c r="T19" i="29"/>
  <c r="S19" i="29"/>
  <c r="AC18" i="29"/>
  <c r="AB18" i="29"/>
  <c r="AA18" i="29"/>
  <c r="Z18" i="29"/>
  <c r="Y18" i="29"/>
  <c r="X18" i="29"/>
  <c r="W18" i="29"/>
  <c r="V18" i="29"/>
  <c r="U18" i="29"/>
  <c r="T18" i="29"/>
  <c r="S18" i="29"/>
  <c r="AC17" i="29"/>
  <c r="AB17" i="29"/>
  <c r="AA17" i="29"/>
  <c r="Z17" i="29"/>
  <c r="Y17" i="29"/>
  <c r="X17" i="29"/>
  <c r="W17" i="29"/>
  <c r="V17" i="29"/>
  <c r="U17" i="29"/>
  <c r="T17" i="29"/>
  <c r="S17" i="29"/>
  <c r="AC16" i="29"/>
  <c r="AB16" i="29"/>
  <c r="AA16" i="29"/>
  <c r="Z16" i="29"/>
  <c r="Y16" i="29"/>
  <c r="X16" i="29"/>
  <c r="W16" i="29"/>
  <c r="V16" i="29"/>
  <c r="U16" i="29"/>
  <c r="T16" i="29"/>
  <c r="S16" i="29"/>
  <c r="AC15" i="29"/>
  <c r="AB15" i="29"/>
  <c r="AA15" i="29"/>
  <c r="Z15" i="29"/>
  <c r="Y15" i="29"/>
  <c r="X15" i="29"/>
  <c r="W15" i="29"/>
  <c r="V15" i="29"/>
  <c r="U15" i="29"/>
  <c r="T15" i="29"/>
  <c r="S15" i="29"/>
  <c r="AC14" i="29"/>
  <c r="AB14" i="29"/>
  <c r="AA14" i="29"/>
  <c r="Z14" i="29"/>
  <c r="Y14" i="29"/>
  <c r="X14" i="29"/>
  <c r="W14" i="29"/>
  <c r="V14" i="29"/>
  <c r="U14" i="29"/>
  <c r="T14" i="29"/>
  <c r="S14" i="29"/>
  <c r="P21" i="31"/>
  <c r="P20" i="31"/>
  <c r="P19" i="31"/>
  <c r="P18" i="31"/>
  <c r="P17" i="31"/>
  <c r="P16" i="31"/>
  <c r="P15" i="31"/>
  <c r="P14" i="31"/>
  <c r="L21" i="31"/>
  <c r="L20" i="31"/>
  <c r="L19" i="31"/>
  <c r="L18" i="31"/>
  <c r="L17" i="31"/>
  <c r="L16" i="31"/>
  <c r="L15" i="31"/>
  <c r="L14" i="31"/>
  <c r="H21" i="31"/>
  <c r="H20" i="31"/>
  <c r="H19" i="31"/>
  <c r="H18" i="31"/>
  <c r="H17" i="31"/>
  <c r="H16" i="31"/>
  <c r="H15" i="31"/>
  <c r="H14" i="31"/>
  <c r="O11" i="31" l="1"/>
  <c r="N11" i="31"/>
  <c r="M11" i="31"/>
  <c r="L11" i="31"/>
  <c r="K11" i="31"/>
  <c r="J11" i="31"/>
  <c r="I11" i="31"/>
  <c r="H11" i="31"/>
  <c r="G11" i="31"/>
  <c r="F11" i="31"/>
  <c r="P213" i="20" l="1"/>
  <c r="J4" i="19" s="1"/>
  <c r="L213" i="20"/>
  <c r="I4" i="19" s="1"/>
  <c r="N1128" i="7" l="1"/>
  <c r="M10" i="17" s="1"/>
  <c r="J21" i="34"/>
  <c r="J20" i="34"/>
  <c r="J19" i="34"/>
  <c r="J18" i="34"/>
  <c r="J17" i="34"/>
  <c r="J16" i="34"/>
  <c r="J14" i="34"/>
  <c r="J15" i="34"/>
  <c r="N489" i="6" l="1"/>
  <c r="M14" i="17" s="1"/>
  <c r="P58" i="33"/>
  <c r="M13" i="17" s="1"/>
  <c r="Q11" i="34"/>
  <c r="M15" i="17" s="1"/>
  <c r="N1182" i="8" l="1"/>
  <c r="M12" i="17" s="1"/>
  <c r="K914" i="3"/>
  <c r="L9" i="17" s="1"/>
  <c r="L20" i="17" s="1"/>
  <c r="I11" i="28" s="1"/>
  <c r="H9" i="28"/>
  <c r="O914" i="3" l="1"/>
  <c r="M9" i="17" s="1"/>
  <c r="N1389" i="5"/>
  <c r="M11" i="17" s="1"/>
  <c r="F13" i="26"/>
  <c r="F14" i="26"/>
  <c r="L15" i="26"/>
  <c r="L16" i="26" s="1"/>
  <c r="F12" i="26"/>
  <c r="K15" i="26"/>
  <c r="K16" i="26" s="1"/>
  <c r="I12" i="26" l="1"/>
  <c r="H17" i="26" s="1"/>
  <c r="I14" i="26"/>
  <c r="I13" i="26"/>
  <c r="D23" i="26"/>
  <c r="A23" i="26"/>
  <c r="I4" i="26" l="1"/>
  <c r="J4" i="26" s="1"/>
  <c r="I7" i="19" l="1"/>
  <c r="I10" i="28" s="1"/>
  <c r="F4" i="26"/>
  <c r="H7" i="19" l="1"/>
  <c r="H10" i="28" s="1"/>
  <c r="K4" i="12" l="1"/>
  <c r="L4" i="12" l="1"/>
  <c r="N4" i="12" s="1"/>
  <c r="J7" i="19"/>
  <c r="J10" i="28" s="1"/>
  <c r="N100" i="12" l="1"/>
  <c r="M19" i="17" s="1"/>
  <c r="M20" i="17" s="1"/>
  <c r="J11" i="28" s="1"/>
  <c r="J13" i="28" l="1"/>
  <c r="L13" i="28" s="1"/>
  <c r="I13" i="28"/>
  <c r="I20" i="28" s="1"/>
  <c r="O13" i="28" l="1"/>
  <c r="Q13" i="28"/>
  <c r="L15" i="28"/>
  <c r="I15" i="28" s="1"/>
  <c r="L16" i="28"/>
  <c r="I16" i="28" s="1"/>
  <c r="L17" i="28"/>
  <c r="I17" i="28" s="1"/>
  <c r="H13" i="28"/>
  <c r="M17" i="28" l="1"/>
  <c r="M16" i="28"/>
  <c r="M15" i="28"/>
  <c r="O15" i="28"/>
  <c r="O16" i="28" s="1"/>
</calcChain>
</file>

<file path=xl/sharedStrings.xml><?xml version="1.0" encoding="utf-8"?>
<sst xmlns="http://schemas.openxmlformats.org/spreadsheetml/2006/main" count="6004" uniqueCount="2896">
  <si>
    <t>Vehicles</t>
  </si>
  <si>
    <t>Sr. No.</t>
  </si>
  <si>
    <t>Description of Assets</t>
  </si>
  <si>
    <t>Date of Capitalization</t>
  </si>
  <si>
    <t>Date of Valuation</t>
  </si>
  <si>
    <t>Life Consumed                    (Years)</t>
  </si>
  <si>
    <t>Depreciation Factor</t>
  </si>
  <si>
    <t>Cost of Capitalization</t>
  </si>
  <si>
    <t>% Inflation</t>
  </si>
  <si>
    <t>Depreciation</t>
  </si>
  <si>
    <t>Current Depreciated Market Value</t>
  </si>
  <si>
    <t>Total</t>
  </si>
  <si>
    <t>Estimated Economic life of the Assets                                     (Years)</t>
  </si>
  <si>
    <t>Items</t>
  </si>
  <si>
    <t>Notes:</t>
  </si>
  <si>
    <t>2. Asset items of different classes are grouped together and summarized seperately. Detailed valuation sheet with calculation can be referred in attached annexures.</t>
  </si>
  <si>
    <t>7. $ rate fluctuation is not considered separately in our assessment since the adjustment of this fluctuation in the overall cost of the Project is already capitalized by the company in FAR.</t>
  </si>
  <si>
    <t>8.Civil/Structures related to Plant &amp; Machinery are not shown separately under buildings since these are the part of main Plant &amp; Machinery and is capitalized in the Plant &amp; Machinery head in the Fixed Asset Register provided to us by the company and accordingly Valuation is considered only in Plant &amp; Machinery head.</t>
  </si>
  <si>
    <t>Sr.No</t>
  </si>
  <si>
    <t>Particulars</t>
  </si>
  <si>
    <t>Cost of Capitalization/Gross Block (INR)</t>
  </si>
  <si>
    <t>Prospective Fair Market Value (PFMV) (INR)</t>
  </si>
  <si>
    <t>Note:</t>
  </si>
  <si>
    <t>1.All the details related to the Buildings and civil work has been provided by Company and all the details are relied upon for the assessent.</t>
  </si>
  <si>
    <t>3. Building Area Statement has been provided to us by the company management. On the provided details we have inspected through sample measurement which was found to be approximately same.</t>
  </si>
  <si>
    <t>10. Final valuation includes Design, erection, procurement, installation &amp; commissioning charges as well.</t>
  </si>
  <si>
    <t>Salvage Value</t>
  </si>
  <si>
    <t>Depreciated Value</t>
  </si>
  <si>
    <t>Gross Current Reproduction Cost (GCRC) (INR)</t>
  </si>
  <si>
    <t xml:space="preserve">2.Gross Reproduction cost of the assets has been calculated on the basis of Construction Cost Index (Link: www.cidc.in) </t>
  </si>
  <si>
    <t>Annexure</t>
  </si>
  <si>
    <t>B</t>
  </si>
  <si>
    <t>F</t>
  </si>
  <si>
    <t xml:space="preserve">Factory Building </t>
  </si>
  <si>
    <t>CONSOLIDATED VALUATION ASSESSMENT OF ASSETS OF THE PROJECT</t>
  </si>
  <si>
    <t>Sr. No</t>
  </si>
  <si>
    <t xml:space="preserve">Particulars </t>
  </si>
  <si>
    <t>Cost of Capitalization as per FAR (INR)</t>
  </si>
  <si>
    <t>Prospective Fair Market Value (INR)</t>
  </si>
  <si>
    <t>Land (A)</t>
  </si>
  <si>
    <t>Buildings &amp; Civil Structure (B)</t>
  </si>
  <si>
    <t>Plant &amp; Machinery ( C)</t>
  </si>
  <si>
    <t>Total Prospective Fair Market Value# (A+B+C)</t>
  </si>
  <si>
    <t>ROUND OFF VALUE</t>
  </si>
  <si>
    <t xml:space="preserve"> - </t>
  </si>
  <si>
    <t>Total Fair Market Value</t>
  </si>
  <si>
    <t>1. The land area details of the subject project has been taken on the basis of information provided by the company.</t>
  </si>
  <si>
    <t>2. The market rate of the subject property has been taken on the basis 'Comparable Market Sales Approach'</t>
  </si>
  <si>
    <t>EV</t>
  </si>
  <si>
    <t>Obselence Factor</t>
  </si>
  <si>
    <t>A</t>
  </si>
  <si>
    <t>C</t>
  </si>
  <si>
    <t>E</t>
  </si>
  <si>
    <r>
      <t xml:space="preserve">Area
</t>
    </r>
    <r>
      <rPr>
        <b/>
        <i/>
        <sz val="10"/>
        <rFont val="Calibri"/>
        <family val="2"/>
        <scheme val="minor"/>
      </rPr>
      <t>(in Acres)</t>
    </r>
  </si>
  <si>
    <r>
      <t xml:space="preserve">Area
</t>
    </r>
    <r>
      <rPr>
        <b/>
        <i/>
        <sz val="10"/>
        <rFont val="Calibri"/>
        <family val="2"/>
        <scheme val="minor"/>
      </rPr>
      <t>(in sq.mtr.)</t>
    </r>
  </si>
  <si>
    <r>
      <t xml:space="preserve">Captalized Cost of Land 
</t>
    </r>
    <r>
      <rPr>
        <b/>
        <i/>
        <sz val="10"/>
        <rFont val="Calibri"/>
        <family val="2"/>
        <scheme val="minor"/>
      </rPr>
      <t>(in per Acres)</t>
    </r>
    <r>
      <rPr>
        <b/>
        <sz val="11"/>
        <rFont val="Calibri"/>
        <family val="2"/>
        <scheme val="minor"/>
      </rPr>
      <t xml:space="preserve"> </t>
    </r>
  </si>
  <si>
    <r>
      <t xml:space="preserve">Market Rate 
</t>
    </r>
    <r>
      <rPr>
        <b/>
        <i/>
        <sz val="10"/>
        <rFont val="Calibri"/>
        <family val="2"/>
        <scheme val="minor"/>
      </rPr>
      <t>(in per acres)</t>
    </r>
  </si>
  <si>
    <r>
      <t xml:space="preserve">10% Premium for cost &amp; effort consideration to cover administrative cost, effort toward land consilidation &amp; land conversation Charges
</t>
    </r>
    <r>
      <rPr>
        <b/>
        <i/>
        <sz val="10"/>
        <rFont val="Calibri"/>
        <family val="2"/>
        <scheme val="minor"/>
      </rPr>
      <t>(in per acres)</t>
    </r>
  </si>
  <si>
    <t>Total Cost of Captalization in FAR</t>
  </si>
  <si>
    <t>CCI Index of China for BTG</t>
  </si>
  <si>
    <t>Obsolescence Factor</t>
  </si>
  <si>
    <r>
      <t xml:space="preserve">Estimated Reproduction Cost of the Asset                                                                    </t>
    </r>
    <r>
      <rPr>
        <b/>
        <i/>
        <sz val="11"/>
        <color theme="1"/>
        <rFont val="Calibri"/>
        <family val="2"/>
        <scheme val="minor"/>
      </rPr>
      <t>(as per Benchmark Cost)</t>
    </r>
  </si>
  <si>
    <t>Estimated Replacement Cost of the Assets as on date (INR)</t>
  </si>
  <si>
    <t>Gross Current Replacement Cost (GCRC)</t>
  </si>
  <si>
    <t>6. For evaluating the Gross current replacement cost of the machines and equipments, we have adopted the benchmark cost from the same type of plant with the same technology esatabalished recently.</t>
  </si>
  <si>
    <t>PORTA CABIN</t>
  </si>
  <si>
    <t>Plant &amp; Machinery</t>
  </si>
  <si>
    <t>FIRE TENDER</t>
  </si>
  <si>
    <t>Railway Sidings</t>
  </si>
  <si>
    <t>G</t>
  </si>
  <si>
    <t>H</t>
  </si>
  <si>
    <r>
      <t xml:space="preserve">Estimated Reproduction Cost of the Asset                                                                    </t>
    </r>
    <r>
      <rPr>
        <b/>
        <i/>
        <sz val="11"/>
        <color theme="1"/>
        <rFont val="Calibri"/>
        <family val="2"/>
        <scheme val="minor"/>
      </rPr>
      <t>(as per WPI Index)</t>
    </r>
  </si>
  <si>
    <t>Discount</t>
  </si>
  <si>
    <t>Special</t>
  </si>
  <si>
    <t>Pump</t>
  </si>
  <si>
    <t>Genaral</t>
  </si>
  <si>
    <t>Market</t>
  </si>
  <si>
    <t>Building CCI</t>
  </si>
  <si>
    <t>Road CCI</t>
  </si>
  <si>
    <t>Bridge CCI</t>
  </si>
  <si>
    <t>Dam CCI</t>
  </si>
  <si>
    <t>Power CCI</t>
  </si>
  <si>
    <t>Railway CCI</t>
  </si>
  <si>
    <t>Mineral Plant CCI</t>
  </si>
  <si>
    <t>Medium Industry CCI</t>
  </si>
  <si>
    <t>Transmission CCI</t>
  </si>
  <si>
    <t>Urban Infra CCI</t>
  </si>
  <si>
    <t>Maintenance CCI</t>
  </si>
  <si>
    <t>Jaipur</t>
  </si>
  <si>
    <t>May</t>
  </si>
  <si>
    <t>June</t>
  </si>
  <si>
    <t>September</t>
  </si>
  <si>
    <t>April</t>
  </si>
  <si>
    <t>August</t>
  </si>
  <si>
    <t>October</t>
  </si>
  <si>
    <t>November</t>
  </si>
  <si>
    <t>December</t>
  </si>
  <si>
    <t>January</t>
  </si>
  <si>
    <t>February</t>
  </si>
  <si>
    <t>March</t>
  </si>
  <si>
    <t>EXPECTED REALIZABLE VALUE^(@ ~15% less)</t>
  </si>
  <si>
    <t>EXPECTED FORCED/ DISTRESS SALE VALUE*(@ ~25% less)</t>
  </si>
  <si>
    <t>001-01-CCR</t>
  </si>
  <si>
    <t>001-02-ELECTRIC &amp; MECHANICAL WORKSHOP</t>
  </si>
  <si>
    <t>001-03-ELECTRIC ROOM AT COAL MILL</t>
  </si>
  <si>
    <t>001-04-ELECTRIC ROOM AT RAW WATER RESERVIOR</t>
  </si>
  <si>
    <t>001-05-MAINTENANCE ROOM – KILN</t>
  </si>
  <si>
    <t>001-06-01-MAIN RECEIVING SUBSTATION (MRSS)</t>
  </si>
  <si>
    <t>001-06-02-SUBSTATION - CEMENT MILL</t>
  </si>
  <si>
    <t>001-06-03-SUBSTATION - CRUSHER</t>
  </si>
  <si>
    <t>001-06-04-SUBSTATION - KILN COOLER</t>
  </si>
  <si>
    <t>001-06-05-SUBSTATION - LS STOCK PILE</t>
  </si>
  <si>
    <t>001-06-06-SUBSTATION - RAW MILL</t>
  </si>
  <si>
    <t>001-08-REFRACTORY STORE BUILDING</t>
  </si>
  <si>
    <t>001-11-CBA ROOM</t>
  </si>
  <si>
    <t>001-13-WAGON LOADING PLATFORM</t>
  </si>
  <si>
    <t>001-14-DIESEL PUMP HOUSE</t>
  </si>
  <si>
    <t>001-16-AMMONIUM NITRATE ROOM</t>
  </si>
  <si>
    <t>002-15-GENERAL STORE BUILDING</t>
  </si>
  <si>
    <t>002-19-MAGAZINE BUILDING</t>
  </si>
  <si>
    <t>002-45-MAINTENANCE ROOM - PYRO &amp; RAW MILL</t>
  </si>
  <si>
    <t>Weigh Bridge Office &amp; Control Room</t>
  </si>
  <si>
    <t>001-18-SECURITY WATCH TOWER</t>
  </si>
  <si>
    <t>002-01-02-APPROACH ROAD BRIDGE</t>
  </si>
  <si>
    <t>002-01-03-APPROACH ROAD FROM  NH</t>
  </si>
  <si>
    <t>002-01-04-INTERNAL ROAD</t>
  </si>
  <si>
    <t>002-01-05-INTERNAL ROAD - BRIDGE</t>
  </si>
  <si>
    <t>002-01-06-INTERNAL ROAD - COLONY</t>
  </si>
  <si>
    <t>002-01-07-FLOORING WORK IN PLANT AREA</t>
  </si>
  <si>
    <t>002-02-ADMIN BUILDING</t>
  </si>
  <si>
    <t>002-03-A TYPE RESIDENTIAL QUARTER</t>
  </si>
  <si>
    <t>002-04-BACHELOR HOSTEL</t>
  </si>
  <si>
    <t>002-05-BOUNDARY WALL WORK (WIP)</t>
  </si>
  <si>
    <t>002-06-B TYPE RESIDENTAL QUARTER</t>
  </si>
  <si>
    <t>002-07-CANTEEN BUILDING</t>
  </si>
  <si>
    <t>002-08-CEMENT STORE</t>
  </si>
  <si>
    <t>002-09-COMPOUND WALL - COLONY</t>
  </si>
  <si>
    <t>002-10-C TYPE STAFF QUARTERS</t>
  </si>
  <si>
    <t>002-11-D TYPE STAFF QUARTERS</t>
  </si>
  <si>
    <t>002-12-E TYPE STAFF QUARTERS</t>
  </si>
  <si>
    <t>002-13-FANCING WORK (WIP)</t>
  </si>
  <si>
    <t>002-14-F TYPE STAFF QUARTERS</t>
  </si>
  <si>
    <t>002-16-GUEST HOUSE BUILDING</t>
  </si>
  <si>
    <t>002-17-INTERNAL DRAINGE - COLONY</t>
  </si>
  <si>
    <t>002-18-INTERNAL DRAINGE - PLANT</t>
  </si>
  <si>
    <t>002-20-MAIN GATE BUILDING</t>
  </si>
  <si>
    <t>002-21-MINES OFFICE</t>
  </si>
  <si>
    <t>002-22-MINES WORKSHOP</t>
  </si>
  <si>
    <t>002-23-M.S.GATE</t>
  </si>
  <si>
    <t>002-24-RAW WATER RESERVOIR</t>
  </si>
  <si>
    <t>002-25-SECURITY BARRACK BUILDING</t>
  </si>
  <si>
    <t>002-26-SITE OFFICE</t>
  </si>
  <si>
    <t>002-27-SUBSTATION - NON PLANT</t>
  </si>
  <si>
    <t>002-27-01-SUBSTATION - COLONY</t>
  </si>
  <si>
    <t>002-29-TUBEWELL</t>
  </si>
  <si>
    <t>002-30-UNIT HEAD BANGLOW</t>
  </si>
  <si>
    <t>002-31-BANK &amp; POST OFFICE BUILDING</t>
  </si>
  <si>
    <t>002-32-CHECK POSTING CABIN</t>
  </si>
  <si>
    <t>002-33-SECURITY POST AT COLONY</t>
  </si>
  <si>
    <t>002-34-SHOPPING PLAZA</t>
  </si>
  <si>
    <t>002-35-LANDSCAPING WORK</t>
  </si>
  <si>
    <t>002-36-TEA BOOTH</t>
  </si>
  <si>
    <t>002-37-WASH HOUSE</t>
  </si>
  <si>
    <t>002-38-LOGISTIC OFFICE</t>
  </si>
  <si>
    <t>002-39-DI &amp; TRANSPORT OFFICE</t>
  </si>
  <si>
    <t>002-40-CANTEEN BUILDING - TRUCK PARKING AREA</t>
  </si>
  <si>
    <t>002-41-C TYPE STAFF QUARTERS (8 nos. Qtr.)</t>
  </si>
  <si>
    <t>002-42-D TYPE STAFF QUARTERS (24 nos. Qtr.)</t>
  </si>
  <si>
    <t>002-43-CENTRAL PARK</t>
  </si>
  <si>
    <t>002-44-A TYPE RESIDENTIAL QUARTER – 2NOS</t>
  </si>
  <si>
    <t>002-46-NURSERY ROOM</t>
  </si>
  <si>
    <t>002-47-OIL SHED</t>
  </si>
  <si>
    <t>002-51-PUMP HOUSE OUTSIDE FACTORY</t>
  </si>
  <si>
    <t>002-01-08-CC ROAD</t>
  </si>
  <si>
    <t>002-48-SCHOOL BUILDING (PHASE-I)</t>
  </si>
  <si>
    <t>002-49-HOSPITAL BUILDING</t>
  </si>
  <si>
    <t>002-50-BACHELOR HOSTEL BUILDING (PHASE-2)</t>
  </si>
  <si>
    <t>002-52-CLUB HOUSE</t>
  </si>
  <si>
    <t>002-53-RAILWAY SERVICE BUILDING</t>
  </si>
  <si>
    <t>002-54-B TYPE RESIDENTAL QUARTER (4 Nos.)</t>
  </si>
  <si>
    <t>WCL-NFB00024</t>
  </si>
  <si>
    <t>Flooring Work In Plant Area</t>
  </si>
  <si>
    <t>Internal Drainge - Plant</t>
  </si>
  <si>
    <t>Landscaping Work</t>
  </si>
  <si>
    <t>001-FACTORY BUILDING</t>
  </si>
  <si>
    <t>105FB001-Sub Station-Raw Mill</t>
  </si>
  <si>
    <t>105FB002-Sub Station Coal Mill</t>
  </si>
  <si>
    <t>105FB003-Sub Station - Kiln &amp; Cooler</t>
  </si>
  <si>
    <t>105FB004-Sub Station - Cement Mill</t>
  </si>
  <si>
    <t>105FB005-Main Sub Station-Extension</t>
  </si>
  <si>
    <t>105FB006-Raw mill bag house</t>
  </si>
  <si>
    <t>105FB007-Clinker cooler</t>
  </si>
  <si>
    <t>105FB008-Raw Mill Hopper</t>
  </si>
  <si>
    <t>105FB009-Cement Mill Hoopper</t>
  </si>
  <si>
    <t>105FB010-Coal Mill Hooper</t>
  </si>
  <si>
    <t>105FB011-General Store Building (L-II)</t>
  </si>
  <si>
    <t>105FB012-Switchyard 132 KVA</t>
  </si>
  <si>
    <t>105FB013-Weigh Bridge</t>
  </si>
  <si>
    <t>105FB021-WAGON LOADING</t>
  </si>
  <si>
    <t>105PM082-Additive Stock Pile Shed</t>
  </si>
  <si>
    <t>105PM081-Coal Stock Pile Shed</t>
  </si>
  <si>
    <t>105FB021-WAGON LOADING (CBL)</t>
  </si>
  <si>
    <t>105PM0001-Lime Stone Crusher</t>
  </si>
  <si>
    <t>105PM072-Crusher-Electricals &amp; Installation (Package)</t>
  </si>
  <si>
    <t>002-NON FACTORY BUILDING</t>
  </si>
  <si>
    <t>105NFB002-Internal Road - Plant</t>
  </si>
  <si>
    <t>105NFB004-Flooring Work In Plant Area</t>
  </si>
  <si>
    <t>105NFB005-CC Road</t>
  </si>
  <si>
    <t>105NFB008-Project Office</t>
  </si>
  <si>
    <t>105NFB009-Landscaping Work</t>
  </si>
  <si>
    <t>105NFB010-Boundary Wall</t>
  </si>
  <si>
    <t>105NFB011-Guest House (Dining Hall &amp; Kitchen)</t>
  </si>
  <si>
    <t>105NFB012-D-Type Quarters 24 Nos</t>
  </si>
  <si>
    <t>105NFB013-Security Barrack</t>
  </si>
  <si>
    <t>105NFB006-Internal Drainge - Colony</t>
  </si>
  <si>
    <t>105NFB007-Internal Drainge - Plant</t>
  </si>
  <si>
    <t>105NFB004-Flooring Work In Plant Area (SNCR)</t>
  </si>
  <si>
    <t>105NFB014-School Building (Phase-II)</t>
  </si>
  <si>
    <t>105NFB015-DI – Office (Extension)</t>
  </si>
  <si>
    <t>105NFB016-D-Type Quarters (12A+12S)</t>
  </si>
  <si>
    <t>105NFB017-CC-Road (Four lane)</t>
  </si>
  <si>
    <t>105NFB018-Paint Shop (Fabricated)</t>
  </si>
  <si>
    <t>105NFB019-LPG Godown</t>
  </si>
  <si>
    <t>105NFB020-Jaivik Khad Shed</t>
  </si>
  <si>
    <t>105NFB021-Tea Booth</t>
  </si>
  <si>
    <t>105NFB022-Wash House</t>
  </si>
  <si>
    <t>Sub Station-Raw Mill</t>
  </si>
  <si>
    <t>Sub Station Coal Mill</t>
  </si>
  <si>
    <t>Sub Station - Kiln &amp; Cooler</t>
  </si>
  <si>
    <t>Raw mill bag house</t>
  </si>
  <si>
    <t>Clinker cooler</t>
  </si>
  <si>
    <t>RAW MILL HOOPER</t>
  </si>
  <si>
    <t>Switchyard 132 KVA</t>
  </si>
  <si>
    <t>Weigh Bridge (FB)</t>
  </si>
  <si>
    <t xml:space="preserve">Sub Station – L S Crusher </t>
  </si>
  <si>
    <t>DPC - Clinker Silo</t>
  </si>
  <si>
    <t>Raw Mill Hopper</t>
  </si>
  <si>
    <t>Sub Station – L S Crusher</t>
  </si>
  <si>
    <t>Mines Workshop</t>
  </si>
  <si>
    <t>Internal Drainge - Colony</t>
  </si>
  <si>
    <t>D-Type Quarters</t>
  </si>
  <si>
    <t>D-Type Quarters (12A+12S)</t>
  </si>
  <si>
    <t>MINES OFFICE</t>
  </si>
  <si>
    <t>MINES WORKSHOP</t>
  </si>
  <si>
    <t>Additive Hopper Office</t>
  </si>
  <si>
    <t>New C-Type Staff Quarters</t>
  </si>
  <si>
    <t>Record – Room</t>
  </si>
  <si>
    <t>Captive Power Plant</t>
  </si>
  <si>
    <t>Thermal</t>
  </si>
  <si>
    <t>Solar</t>
  </si>
  <si>
    <t>Waste Heat Recovery Systems (WHRS)</t>
  </si>
  <si>
    <t>Cement Plant</t>
  </si>
  <si>
    <t>Computer Equipments</t>
  </si>
  <si>
    <t>Office Equipments</t>
  </si>
  <si>
    <t>Others Assets</t>
  </si>
  <si>
    <t>I</t>
  </si>
  <si>
    <t>J</t>
  </si>
  <si>
    <t>K</t>
  </si>
  <si>
    <t>Plant Section</t>
  </si>
  <si>
    <t>Intangible Asstes</t>
  </si>
  <si>
    <t>L</t>
  </si>
  <si>
    <t>Auto Cad</t>
  </si>
  <si>
    <t>E Mail Server</t>
  </si>
  <si>
    <t>Tds Software</t>
  </si>
  <si>
    <t>Software-Sonicwall</t>
  </si>
  <si>
    <t>Software Erp Tally</t>
  </si>
  <si>
    <t>Symc Protection</t>
  </si>
  <si>
    <t>Citrix Xen Apps.</t>
  </si>
  <si>
    <t>MICROSOFT DYNAMICS AX 2009 ERP LICENSES</t>
  </si>
  <si>
    <t>MICROSOFT SOFTWARE LICENSES</t>
  </si>
  <si>
    <t>SOFTWARE ERP MICROSOFT DYNAMICS_IMPLENTATION</t>
  </si>
  <si>
    <t>CITRIX XENAPP</t>
  </si>
  <si>
    <t>CITRIX XENSERVER LICENCE</t>
  </si>
  <si>
    <t>CITRIX XEN DESKTOP</t>
  </si>
  <si>
    <t>SERVER BACKUP</t>
  </si>
  <si>
    <t>HRMS &amp; Payroll software</t>
  </si>
  <si>
    <t>Business Inteligency software</t>
  </si>
  <si>
    <t>CITRIX XENSERVER SOFTWARE</t>
  </si>
  <si>
    <t>NVR SERVER SOFTWARE</t>
  </si>
  <si>
    <t>Disaster Backup Software</t>
  </si>
  <si>
    <t>Sonicwall</t>
  </si>
  <si>
    <t>Wonder Cement Web Site</t>
  </si>
  <si>
    <t>MICROSOFT WIN SERVER CALS</t>
  </si>
  <si>
    <t>WINDOWS 8</t>
  </si>
  <si>
    <t>MICROSOFT OFFICE 2013</t>
  </si>
  <si>
    <t>SIMOCODE DTM STANDALONE LICENSE</t>
  </si>
  <si>
    <t>PROFIBUS DP DTM DEVICE INTEGRATION, 200 DEVICES</t>
  </si>
  <si>
    <t>ERP USERS LICENSE</t>
  </si>
  <si>
    <t>SIMOCODE ENGINEERING SOFTWARE</t>
  </si>
  <si>
    <t>EPABX-TCMS Call Logging Software</t>
  </si>
  <si>
    <t>Ms Project Standard 2007</t>
  </si>
  <si>
    <t>CITRIX XENMOBILE ENT EDITION - DEVICE LICENSE</t>
  </si>
  <si>
    <t>CONTRACT LABOUR MANAGEMENT SYSTEM SOFTWARE</t>
  </si>
  <si>
    <t>ERP Plant Maintenance Module User Licence</t>
  </si>
  <si>
    <t>Remote Access Software</t>
  </si>
  <si>
    <t>AUTO CAD LICENCE UPGRADE</t>
  </si>
  <si>
    <t>SIMATIC PCS 7 SOFTWARE WEB SERVER V7.1</t>
  </si>
  <si>
    <t>Microsoft SQL Server 2014 Standard</t>
  </si>
  <si>
    <t>NVR SOFTWARE-MILESTONE DEVICE LICENCE</t>
  </si>
  <si>
    <t>MICROSOFT SQL SERVER 2014 STAN</t>
  </si>
  <si>
    <t>ANTIVIRUS SYMANTEC ENDPOINT PR</t>
  </si>
  <si>
    <t>Corel Draw Graphic Suite</t>
  </si>
  <si>
    <t>Manage Engine</t>
  </si>
  <si>
    <t>Microsoft Dynamics CRM Server</t>
  </si>
  <si>
    <t>Ax-2012 R-3 Server</t>
  </si>
  <si>
    <t>ANTIVIRUS SYMANTEC / ANTIVIRUS</t>
  </si>
  <si>
    <t>Dealer Management System</t>
  </si>
  <si>
    <t>Microsoft Visual Studio &amp; Win</t>
  </si>
  <si>
    <t>SRSUB-MANAGE ENGINE</t>
  </si>
  <si>
    <t>MICROSOFT OUTLOOK 2016 LICENSE</t>
  </si>
  <si>
    <t>GIS Solution for Dealers</t>
  </si>
  <si>
    <t>AMAZIN APPLICATION / AMAZIN AP</t>
  </si>
  <si>
    <t>UTM SONICWALL TZ300</t>
  </si>
  <si>
    <t>M-Cubed 100 Software</t>
  </si>
  <si>
    <t>WINDOWS SERVER 2016 STANDARD C</t>
  </si>
  <si>
    <t>MINITAB SOFTWARE FOR SQC ANALY</t>
  </si>
  <si>
    <t>Computer Software</t>
  </si>
  <si>
    <t>Mobile Application</t>
  </si>
  <si>
    <t>CRM</t>
  </si>
  <si>
    <t>SOFTWARE-HOSPITAL MANAGEMENT S</t>
  </si>
  <si>
    <t>WINDOWS 10 PRO SNGL UPGRADE OL</t>
  </si>
  <si>
    <t>MINE PLANNING SOFTWARE / MINE</t>
  </si>
  <si>
    <t>APPLICATION PERFORMANCE MONITO</t>
  </si>
  <si>
    <t>OS PERFORMANCE MONITORING SYST</t>
  </si>
  <si>
    <t>EXTERNAL MONITORING SYSTEM / E</t>
  </si>
  <si>
    <t>GUEST WIFI / GUEST WIFI</t>
  </si>
  <si>
    <t>GOOGLE MAPS API PLAN – INTERNA</t>
  </si>
  <si>
    <t>PROJECT PROFESSIONAL</t>
  </si>
  <si>
    <t>WB AUTOMATION SOFTWARE AND INT</t>
  </si>
  <si>
    <t>Software for PTZ Camera (RPCB)</t>
  </si>
  <si>
    <t>WINDOWS SERVER 2019 STANDARD E</t>
  </si>
  <si>
    <t>SQL SERVER STANDARD EDITION (L</t>
  </si>
  <si>
    <t>VISUAL STUDIO PROFESSIONAL 201</t>
  </si>
  <si>
    <t>WEIGHBRIDGE AUTOMATION SOFTWAR</t>
  </si>
  <si>
    <t>MOBILE APPLICATION FOR HRMS /</t>
  </si>
  <si>
    <t>DEVICE;FIREWALL COMPREHENSIVE</t>
  </si>
  <si>
    <t>TALLY ERP 9 / TALLY ERP 9</t>
  </si>
  <si>
    <t>Travel Management Happay</t>
  </si>
  <si>
    <t>Software License for Sonicwall</t>
  </si>
  <si>
    <t>Lakshay-E Procurement Solution-EPS</t>
  </si>
  <si>
    <t>DG Wonder-Paperless Newgen</t>
  </si>
  <si>
    <t>Microsoft Dynamics 365 &amp; DX</t>
  </si>
  <si>
    <t>Plant Maintenance Module</t>
  </si>
  <si>
    <t>E-Rawnna Soaftware</t>
  </si>
  <si>
    <t>007-RAILWAY SIDING</t>
  </si>
  <si>
    <t>CAR-INNOVA</t>
  </si>
  <si>
    <t>CAR-COROLLA ALTIS</t>
  </si>
  <si>
    <t>Motor Cycle-Hero Honda</t>
  </si>
  <si>
    <t>Diesel Browser</t>
  </si>
  <si>
    <t>Maintenance Van</t>
  </si>
  <si>
    <t>Explosive Van</t>
  </si>
  <si>
    <t>CAR-MARUTI SWIFT DEZIRE</t>
  </si>
  <si>
    <t>AMBULANCE</t>
  </si>
  <si>
    <t>GARBAGE COLLECTION RICKSHAW</t>
  </si>
  <si>
    <t>Tractor</t>
  </si>
  <si>
    <t>Car-Porsche Panamera</t>
  </si>
  <si>
    <t>Motor Cycle</t>
  </si>
  <si>
    <t>CAR-RANGE ROVER 4.4  AUTOBIOGRAPHY DIESEL</t>
  </si>
  <si>
    <t>CAR-Innova-VVX JQ</t>
  </si>
  <si>
    <t>Car-Porsche Boxsters 3.5</t>
  </si>
  <si>
    <t>Tractor Trolly With Hydraulic Unloading System</t>
  </si>
  <si>
    <t>Car-BMW</t>
  </si>
  <si>
    <t>Car-Audi</t>
  </si>
  <si>
    <t>Car-Honda CRV</t>
  </si>
  <si>
    <t>Car-Audi A 4</t>
  </si>
  <si>
    <t>Car-Honda Civic</t>
  </si>
  <si>
    <t>Car-Fortuner</t>
  </si>
  <si>
    <t>Scooter-Bajaj</t>
  </si>
  <si>
    <t>Honda Activa</t>
  </si>
  <si>
    <t>Car-Honda City</t>
  </si>
  <si>
    <t>Car-Maruti Ertiga</t>
  </si>
  <si>
    <t>VEHICLE-MOTOR CYCLE</t>
  </si>
  <si>
    <t>VEHICLE-SCOOTER</t>
  </si>
  <si>
    <t>CYCLES</t>
  </si>
  <si>
    <t>Car-Maruti Swift Dzire VDI</t>
  </si>
  <si>
    <t>Bentley Flying Spur W12 2014MY</t>
  </si>
  <si>
    <t>Audi Q5 2.0TDI Quattro</t>
  </si>
  <si>
    <t>Audi A6 2.0 TDI Premium Plus</t>
  </si>
  <si>
    <t>Car-Polo</t>
  </si>
  <si>
    <t>Car-Maruti Ritz</t>
  </si>
  <si>
    <t>Car-Corolla Altis</t>
  </si>
  <si>
    <t>Car-Fiat Grand Punto</t>
  </si>
  <si>
    <t>Car-Skoda Superb</t>
  </si>
  <si>
    <t>Car-Jaguar XJ</t>
  </si>
  <si>
    <t>Car-I20</t>
  </si>
  <si>
    <t>TRACTOR / TRACTOR</t>
  </si>
  <si>
    <t>CYCLES / CYCLES</t>
  </si>
  <si>
    <t>TRACTOR TROLLY WITH HYDRAULIC</t>
  </si>
  <si>
    <t>CAR - GRAND I-10 SPORTZ</t>
  </si>
  <si>
    <t>CAR-TOYOTA INNOVA 2.5 V (E4)</t>
  </si>
  <si>
    <t>CAR-TOYOTA INNOVA VX OM SILVER</t>
  </si>
  <si>
    <t>CAR - MARUTI WAGONR VXI</t>
  </si>
  <si>
    <t>CAR - MARUTI S-CROSS ZETA</t>
  </si>
  <si>
    <t>CAR - AUDI Q7 QUATTRO</t>
  </si>
  <si>
    <t>Car-BMW i8</t>
  </si>
  <si>
    <t>Car - Maruti Baleno Sigma</t>
  </si>
  <si>
    <t>SCOOTER - HONDA ACTIVA 125</t>
  </si>
  <si>
    <t>BIKE - HONDA CB UNICORN</t>
  </si>
  <si>
    <t>Car - Maruti Baleno Delta</t>
  </si>
  <si>
    <t>CAR - TOYOTA INNOVA 2.5 G (E3)</t>
  </si>
  <si>
    <t>Car- Toyota Etios LIVA</t>
  </si>
  <si>
    <t>BIKE - YAMAHA SALUTO</t>
  </si>
  <si>
    <t>BIKE - HONDA CB125 SHINE</t>
  </si>
  <si>
    <t>BIKE - HERO HF DELUXE</t>
  </si>
  <si>
    <t>Motor Cycle-Hero CBZ Xtreme</t>
  </si>
  <si>
    <t>Motor Cycle-Hero Passion Pro</t>
  </si>
  <si>
    <t>Car- Maruti Ciaz</t>
  </si>
  <si>
    <t>Car- Toyota Etios</t>
  </si>
  <si>
    <t>Car- Mahindra KUV-100</t>
  </si>
  <si>
    <t>Scooter- Dream Yuga</t>
  </si>
  <si>
    <t>CAR -Maruti Baleno</t>
  </si>
  <si>
    <t>Car-Mercedes Benz</t>
  </si>
  <si>
    <t>ELECTRIC SCOOTER / ELECTRIC SC</t>
  </si>
  <si>
    <t>Motor Cycle-TVS Apache</t>
  </si>
  <si>
    <t>Motor Cycle-Hero Passion X Pro</t>
  </si>
  <si>
    <t>Motor Cycle-Hero SPL I Smart</t>
  </si>
  <si>
    <t>Motor Cycle-Honda Activa</t>
  </si>
  <si>
    <t>Car-Maruti Breeza</t>
  </si>
  <si>
    <t>Scooter- Honda Activa 3G</t>
  </si>
  <si>
    <t>Car-Nisaan Micra</t>
  </si>
  <si>
    <t>Scooter- Hero Maestro</t>
  </si>
  <si>
    <t>Scooter-Maestro</t>
  </si>
  <si>
    <t>Scooter-TVS Jupiter</t>
  </si>
  <si>
    <t>Car-Honda Amaze</t>
  </si>
  <si>
    <t>Scooter-Honda Activa 3G</t>
  </si>
  <si>
    <t>CAR-Maruti Swift LDI</t>
  </si>
  <si>
    <t>Scooter - Bajaj Avenger</t>
  </si>
  <si>
    <t>Scooter - Yamaha Alpha</t>
  </si>
  <si>
    <t>BIKE - HERO XTREME SPORTS</t>
  </si>
  <si>
    <t>BIKE - HERO PASSION PRO</t>
  </si>
  <si>
    <t>BIKE - BAJAJ AVENGER</t>
  </si>
  <si>
    <t>BIKE - HERO DUET VX</t>
  </si>
  <si>
    <t>BIKE-HONDA HORNET 160R STD</t>
  </si>
  <si>
    <t>CAR- TOYOTA INNOVA</t>
  </si>
  <si>
    <t>CAR-HYUNDAI ELANTRA</t>
  </si>
  <si>
    <t>VEHICLE-MOTOR CYCLE / VEHICLE-</t>
  </si>
  <si>
    <t>Car-Maruti Celerio</t>
  </si>
  <si>
    <t>CAR- Mercedes-Benz</t>
  </si>
  <si>
    <t>Passion Pro Bike</t>
  </si>
  <si>
    <t>CAR-HONDA CITY</t>
  </si>
  <si>
    <t>BIKE - ACTIVA</t>
  </si>
  <si>
    <t>BIKE - HONDA SHINE</t>
  </si>
  <si>
    <t>CAR- SCROSS 1.3 ALPHA</t>
  </si>
  <si>
    <t>CAR- SCROSS 1.3 ZETA (WHITE)</t>
  </si>
  <si>
    <t>CAR- TRAX TOOFAN</t>
  </si>
  <si>
    <t>CAR - CIAZ DELTA HYBRID</t>
  </si>
  <si>
    <t>CAR- HYUNDAI CRETA</t>
  </si>
  <si>
    <t>CAR - MARUTI ERTIGA</t>
  </si>
  <si>
    <t>CAR- MARUTI DZIRE</t>
  </si>
  <si>
    <t>Car - Honda City</t>
  </si>
  <si>
    <t>Car-  Hyundai Xcent SX1075</t>
  </si>
  <si>
    <t>Car - Maruti Dzire</t>
  </si>
  <si>
    <t>Scooter - Aviator</t>
  </si>
  <si>
    <t>Bike - Bajaj V-15</t>
  </si>
  <si>
    <t>Scooter - Honda Activa 3G</t>
  </si>
  <si>
    <t>Scooter - Honda Activa 4G</t>
  </si>
  <si>
    <t>Bike- Hero Passion Pro</t>
  </si>
  <si>
    <t>Bike- Hero Xtreme Sports</t>
  </si>
  <si>
    <t>Scooter- Honda Activa - 4G</t>
  </si>
  <si>
    <t>Scooter- Yamaha Ray 2R DIS</t>
  </si>
  <si>
    <t>Bike - Honda Shine SP Black</t>
  </si>
  <si>
    <t>HYUNDAI - i 20 Asta VTVT</t>
  </si>
  <si>
    <t>Hyundai - Xcent VTVT SX</t>
  </si>
  <si>
    <t>CAR - HONDA WR-V VX MT</t>
  </si>
  <si>
    <t>CAR - MARUTI VITARA BREEZA</t>
  </si>
  <si>
    <t>SCOOTER - ACTIVA 4G</t>
  </si>
  <si>
    <t>Scooter - Activa 3G</t>
  </si>
  <si>
    <t>BIKE- Splendor +</t>
  </si>
  <si>
    <t>BIKE - SPLENDOR ISMART 110</t>
  </si>
  <si>
    <t>BIKE - SPLENDOR + I3S</t>
  </si>
  <si>
    <t>BIKE - PASSION PRO</t>
  </si>
  <si>
    <t>Scooter - Maestro Edge</t>
  </si>
  <si>
    <t>BIKE - SPLENDOR +I3S</t>
  </si>
  <si>
    <t>SCooter - Maestro Edge</t>
  </si>
  <si>
    <t>Scooter - Access</t>
  </si>
  <si>
    <t>Scooter - TVS Jupiter Zx</t>
  </si>
  <si>
    <t>Bike - CD 110</t>
  </si>
  <si>
    <t>Bike - Honda Livo</t>
  </si>
  <si>
    <t>Scooter - Activa 4G</t>
  </si>
  <si>
    <t>Bike - CB Shine</t>
  </si>
  <si>
    <t>Bike - LIVO</t>
  </si>
  <si>
    <t>Car - Hyundai Xcent 1.2</t>
  </si>
  <si>
    <t>Bike - Passion Pro</t>
  </si>
  <si>
    <t>BIKE - CB SHINE</t>
  </si>
  <si>
    <t>Bike - Splendor +</t>
  </si>
  <si>
    <t>Bike - Yamaha B627 Ray -ZR</t>
  </si>
  <si>
    <t>BIKE -HONDA LIVO (CBF110H)</t>
  </si>
  <si>
    <t>SCOOTER - ACTIVA 4G (SCV110H)</t>
  </si>
  <si>
    <t>BIKE - HONDA SP SHINE DISC</t>
  </si>
  <si>
    <t>SCOOTER - TVS JUPITER ZX DISC</t>
  </si>
  <si>
    <t>BIKE- BAJAJ PULSAR 150</t>
  </si>
  <si>
    <t>BIKE - HONDA CD 110 DREAM</t>
  </si>
  <si>
    <t>BIKE - HERO SPLENDOR + I3S DRS</t>
  </si>
  <si>
    <t>CAR - SKODA RAPID ABN-MT</t>
  </si>
  <si>
    <t>CAR - HYUNDAI VERNA 1.6 VTVT</t>
  </si>
  <si>
    <t>CAR - MARUTI VITARA BREZZA VDI</t>
  </si>
  <si>
    <t>CAR- MARUTI S CROSS ZETA</t>
  </si>
  <si>
    <t>Scooter - Jupiter (BS IV)</t>
  </si>
  <si>
    <t>BIKE - HERO GLAMOUR</t>
  </si>
  <si>
    <t>CAR- INNOVA CRYSTA 2.4V</t>
  </si>
  <si>
    <t>CAR-COROLLA ALTIS 1.8VL</t>
  </si>
  <si>
    <t>CAR- MARUTI DZIRE VXI AMT</t>
  </si>
  <si>
    <t>CAR- MARUTI VITARA BREZZA ZDI</t>
  </si>
  <si>
    <t>SCOOTY - TVS ZEST BSIV</t>
  </si>
  <si>
    <t>BIKE-DREAM YUGA (CB110AMH)</t>
  </si>
  <si>
    <t>SCOOTY - TVS ZEST MAT</t>
  </si>
  <si>
    <t>CAR- XCENT CRDi Sx</t>
  </si>
  <si>
    <t>BIKE - SUPER SPLENDOR BS IV</t>
  </si>
  <si>
    <t>CAR - SWIFT VDI(O)</t>
  </si>
  <si>
    <t>CAR - PORSCHE - VC SIR</t>
  </si>
  <si>
    <t>SCOOTER - ACCESS 125</t>
  </si>
  <si>
    <t>Scooter - TVS Jupiter</t>
  </si>
  <si>
    <t>Scooter - Activa 4G DLX</t>
  </si>
  <si>
    <t>Scooter - Activa 125 (BS IV)</t>
  </si>
  <si>
    <t>Bike - Hero Super Splendor</t>
  </si>
  <si>
    <t>Bike - Hero Extreme Sports</t>
  </si>
  <si>
    <t>Bike - Hero Passion Pro</t>
  </si>
  <si>
    <t>Bike - Yamaha FZS BSIV</t>
  </si>
  <si>
    <t>Bike - Honda CB125 Shine</t>
  </si>
  <si>
    <t>CAR - INNOVA</t>
  </si>
  <si>
    <t>BIKE MODEL- RECUMBENT 5555 / B</t>
  </si>
  <si>
    <t>CAR- BMW FOR KISHANGARH</t>
  </si>
  <si>
    <t>TRACTOR TROLLY</t>
  </si>
  <si>
    <t>VERNA</t>
  </si>
  <si>
    <t>CYCLE</t>
  </si>
  <si>
    <t>HONDA LIVO</t>
  </si>
  <si>
    <t>SPLENDOR</t>
  </si>
  <si>
    <t>HF DELUXE</t>
  </si>
  <si>
    <t>ACTIVA</t>
  </si>
  <si>
    <t>JUPITER</t>
  </si>
  <si>
    <t>PLEASURE</t>
  </si>
  <si>
    <t>SWIFT DZIRE</t>
  </si>
  <si>
    <t>HONDA WRV</t>
  </si>
  <si>
    <t>I10</t>
  </si>
  <si>
    <t>MERCEDES BENZ</t>
  </si>
  <si>
    <t>PASSION PRO</t>
  </si>
  <si>
    <t xml:space="preserve">MAESTRO </t>
  </si>
  <si>
    <t>PASSION X -PRO</t>
  </si>
  <si>
    <t>GLAMOUR</t>
  </si>
  <si>
    <t>TVS NTORQ 125 Disc</t>
  </si>
  <si>
    <t>Activa 5G</t>
  </si>
  <si>
    <t>LIVO</t>
  </si>
  <si>
    <t>CB SHINE</t>
  </si>
  <si>
    <t>Yamaha FZS</t>
  </si>
  <si>
    <t>TVS Apache RTR</t>
  </si>
  <si>
    <t>Honda CB Shine</t>
  </si>
  <si>
    <t>HYUNDAI CRETA</t>
  </si>
  <si>
    <t>Maruti Vitara Breeza</t>
  </si>
  <si>
    <t>Honda Jazz</t>
  </si>
  <si>
    <t>S CROSS</t>
  </si>
  <si>
    <t>TATA NEXON</t>
  </si>
  <si>
    <t>Honda Amaze V CVT</t>
  </si>
  <si>
    <t>BMW</t>
  </si>
  <si>
    <t>BALENO</t>
  </si>
  <si>
    <t>HONDA AMAZE</t>
  </si>
  <si>
    <t>TVS JUPITER</t>
  </si>
  <si>
    <t>PLATINA</t>
  </si>
  <si>
    <t>NTORQ</t>
  </si>
  <si>
    <t>CRETA</t>
  </si>
  <si>
    <t>SUZUKI ACCESS</t>
  </si>
  <si>
    <t>PULSAR</t>
  </si>
  <si>
    <t>TVS XI100</t>
  </si>
  <si>
    <t>Car - Tata Nexon</t>
  </si>
  <si>
    <t>Bike - Bajaj Pulsar</t>
  </si>
  <si>
    <t>Bike - Honda Activa</t>
  </si>
  <si>
    <t>Bike - Hero HF Deluxe</t>
  </si>
  <si>
    <t>Bike - TVS Jupiter</t>
  </si>
  <si>
    <t>Scooty-Fascino</t>
  </si>
  <si>
    <t>BIKE-YAMAHA- FZ</t>
  </si>
  <si>
    <t>Car - HONDA Amaze</t>
  </si>
  <si>
    <t>Car - TATA Nexon</t>
  </si>
  <si>
    <t>Car - Hyundai Venue 1.4 CRDi</t>
  </si>
  <si>
    <t>Car-MARUTI SUZUKI BALENO DELTA</t>
  </si>
  <si>
    <t>Car-MARUTI SUZUKI CIAZ DELTA</t>
  </si>
  <si>
    <t>Car- SKODA RAPID</t>
  </si>
  <si>
    <t>Car- HYUNDAI VENUE</t>
  </si>
  <si>
    <t>SCOOTER - ACTIVA 5G</t>
  </si>
  <si>
    <t>BIKE PASSION XPRO</t>
  </si>
  <si>
    <t>Car-Maruti Suzuki Dzire</t>
  </si>
  <si>
    <t>Car-Maruti Suzuki Baleno</t>
  </si>
  <si>
    <t>Car-HYUNDAI VERNA 1.6 SXO</t>
  </si>
  <si>
    <t>Car-MARUTI SUZUKI BALENO ALPHA</t>
  </si>
  <si>
    <t>Car-FORD FIGO ASPIRE</t>
  </si>
  <si>
    <t>SCOOTER - HERO PLEASURE</t>
  </si>
  <si>
    <t>CAR- MARUTI SUZUKI BALENO</t>
  </si>
  <si>
    <t>CAR- MARUTI SUZUKI DZIRE</t>
  </si>
  <si>
    <t>CAR-VOLKSWAGAN POLO</t>
  </si>
  <si>
    <t>CAR-RANGE ROVER AUTOBIOGRAPHY</t>
  </si>
  <si>
    <t>CAR-RANGE ROVER VOGUE</t>
  </si>
  <si>
    <t>CAR-TOYOTA INNOVA</t>
  </si>
  <si>
    <t>SCOOTER - ACTIVA</t>
  </si>
  <si>
    <t>BIKE - HERO PASSION X PRO</t>
  </si>
  <si>
    <t>BIKE - HONDA CB SHINE</t>
  </si>
  <si>
    <t>SCOOTER - TVS JUPITER</t>
  </si>
  <si>
    <t>BIKE- HERO SPLENDOR PLUS</t>
  </si>
  <si>
    <t>CAR-MARUTI SUZUKI VITARA BREZZ</t>
  </si>
  <si>
    <t>CAR-KIA SELTOS</t>
  </si>
  <si>
    <t>SCOOTER- TVS JUPITER</t>
  </si>
  <si>
    <t>BIKE - SPLENDOUR 125</t>
  </si>
  <si>
    <t>SCOOTER- HONDA ACTIVA</t>
  </si>
  <si>
    <t>SCOOTER-TVS JUPITER</t>
  </si>
  <si>
    <t>CAR-MARUTI SUZUKI BALENO</t>
  </si>
  <si>
    <t>SCOOTER-HERO SUPER SPLENDOUR</t>
  </si>
  <si>
    <t>SCOOTER-HONDA ACTIVA</t>
  </si>
  <si>
    <t>CAR-BMW X3</t>
  </si>
  <si>
    <t>SCOOTER-ACTIVA</t>
  </si>
  <si>
    <t>CAR-HYUNDAI I-20</t>
  </si>
  <si>
    <t>SCOOTER-SUZUKI ACCESS</t>
  </si>
  <si>
    <t>SCOOTER-HONDA UNICORN CB</t>
  </si>
  <si>
    <t>SCOOTER-HERO DUET</t>
  </si>
  <si>
    <t>SCOOTER-HERO PASSION PRO</t>
  </si>
  <si>
    <t>SCOOTER-HERO SPLENDOUR PLUS</t>
  </si>
  <si>
    <t>SCOOTER-HERO PLEASURE</t>
  </si>
  <si>
    <t>SCOOTER-BAJAJ PULSAR</t>
  </si>
  <si>
    <t>SCOOTER-tvs JUPITER</t>
  </si>
  <si>
    <t>SCOOTER-TVS STAR CITY</t>
  </si>
  <si>
    <t>CAR-LAMBORGHINI HURACAN EVO</t>
  </si>
  <si>
    <t>Splendor + CSR Dept</t>
  </si>
  <si>
    <t>Splendor + AFR Dept</t>
  </si>
  <si>
    <t>Scooter - Activa 6G</t>
  </si>
  <si>
    <t>CAR - TOYOTA INNOVA CRYSTA</t>
  </si>
  <si>
    <t>HONDA MOTORCYCLE-ACTIVA 6G</t>
  </si>
  <si>
    <t>HONDA MOTORCYCLE-SHINE</t>
  </si>
  <si>
    <t>HONDA ACTIVA 6G</t>
  </si>
  <si>
    <t>TATA- HARRIAR XZA</t>
  </si>
  <si>
    <t>BAJAJ PULSAR-125</t>
  </si>
  <si>
    <t>PULSAR 125 NEON</t>
  </si>
  <si>
    <t>HONDA ACTIVA 125</t>
  </si>
  <si>
    <t>HF DELUXE I35</t>
  </si>
  <si>
    <t>BAJAJ PULSAR</t>
  </si>
  <si>
    <t>HERO SPLENDOR PLUS</t>
  </si>
  <si>
    <t>HONDA SHINE-CBS</t>
  </si>
  <si>
    <t>TVS JUPTER ZX</t>
  </si>
  <si>
    <t>TVS JUPITER ZX</t>
  </si>
  <si>
    <t>Suzuki Access 125</t>
  </si>
  <si>
    <t>HONDA SHINE</t>
  </si>
  <si>
    <t>HYUNDAI-AURA</t>
  </si>
  <si>
    <t>Mercedes-Benz</t>
  </si>
  <si>
    <t>HERO SUPER SPLENDOR</t>
  </si>
  <si>
    <t>INNOVA CRYSTA</t>
  </si>
  <si>
    <t>HONDA CITY</t>
  </si>
  <si>
    <t>Hero Super Splendor</t>
  </si>
  <si>
    <t>Hyundai Aura</t>
  </si>
  <si>
    <t>Maruti Brezza VXI</t>
  </si>
  <si>
    <t>Honda Activa 6G</t>
  </si>
  <si>
    <t>Honda Shine</t>
  </si>
  <si>
    <t>Activa 125</t>
  </si>
  <si>
    <t>Hero Destiny</t>
  </si>
  <si>
    <t>Honda Shine Std</t>
  </si>
  <si>
    <t>KIA-Seltos</t>
  </si>
  <si>
    <t>Bajaj Platina 110H</t>
  </si>
  <si>
    <t>Hero Passion Pro</t>
  </si>
  <si>
    <t>Hero Splendor Plus</t>
  </si>
  <si>
    <t>Toyota Cruzer</t>
  </si>
  <si>
    <t>Tata Altroz XZ</t>
  </si>
  <si>
    <t>Hyundai Creta</t>
  </si>
  <si>
    <t>MEDICAL OXYGEN CYLINDER (MEDIU</t>
  </si>
  <si>
    <t>Weighing Machine (Medical)</t>
  </si>
  <si>
    <t>B.P. INSTRUMENT(DIGITAL)</t>
  </si>
  <si>
    <t>SUCTION MACHINE (MANUAL)</t>
  </si>
  <si>
    <t>B.P. INSTRUMENT(MANUAL)</t>
  </si>
  <si>
    <t>INCUBATOR T-90 B</t>
  </si>
  <si>
    <t>LABORATORY OVEN T-128B</t>
  </si>
  <si>
    <t>BIO-CHEMISTRY ANALYZER/CHEM</t>
  </si>
  <si>
    <t>CELL COUNTER SYSTEM XP SERIES</t>
  </si>
  <si>
    <t>BINOCULAR MICROSCOPE 0/4M PUS</t>
  </si>
  <si>
    <t>AUDIOMETER P.C. BASED</t>
  </si>
  <si>
    <t>P.C. BASED SPIROMETER WITH ACC</t>
  </si>
  <si>
    <t>E.C.G. MACHINE THREE CHANEL</t>
  </si>
  <si>
    <t>CENTRIFUGE MACHINE R8 C DELUXE</t>
  </si>
  <si>
    <t>X-RAY UNIT 500M.A.125KVP, FULL</t>
  </si>
  <si>
    <t>SHORT WAVE DIATHERMY</t>
  </si>
  <si>
    <t>COMBO VECTROSTIM-IFT, MST, TEN</t>
  </si>
  <si>
    <t>ULTRASOUND THERAPY MACHINE</t>
  </si>
  <si>
    <t>ELECTONIC TRACTION, LUMBER &amp; C</t>
  </si>
  <si>
    <t>QUADRICEPS TABLE</t>
  </si>
  <si>
    <t>STATIC CYCLE</t>
  </si>
  <si>
    <t>TRACTION TABLE</t>
  </si>
  <si>
    <t>WAX BATH MACHINE</t>
  </si>
  <si>
    <t>INFRA RED LAMP</t>
  </si>
  <si>
    <t>B.P. INSTRUMENT(MANUAL) / B.P.</t>
  </si>
  <si>
    <t>BAR STOOL/REVOLVING STOOL WITH</t>
  </si>
  <si>
    <t>THREE FOLDING SCREEN / THREE F</t>
  </si>
  <si>
    <t>STETHOSCOPE (LITTMAN)</t>
  </si>
  <si>
    <t>CR system for X Ray Machine</t>
  </si>
  <si>
    <t>CENTRIFUGE MACHINE / CENTRIFUG</t>
  </si>
  <si>
    <t>STRETCHER FOLDING / STRETCHER</t>
  </si>
  <si>
    <t>B.P. INSTRUMENT(DIGITAL) / B.P</t>
  </si>
  <si>
    <t>Lease hold Improvement (Buildings-Jaipur)</t>
  </si>
  <si>
    <t>Lease hold Improvement (Celebration Mall, Udaipur)</t>
  </si>
  <si>
    <t>Lease hold Improvement (Buildings-Technical Centre, JPR)</t>
  </si>
  <si>
    <t>Lease hold Improvement (Corporate Office) 17 Old Fatehpura</t>
  </si>
  <si>
    <t>Lease hold Improvement (Corporate Office 2) 18 Choksi House</t>
  </si>
  <si>
    <t>Lease hold Improvement (Corporate Office 3)</t>
  </si>
  <si>
    <t>Invertor &amp; Battery</t>
  </si>
  <si>
    <t>AIR CONDITIONER &amp; WATER  R.O.</t>
  </si>
  <si>
    <t>REFRIGERATOR</t>
  </si>
  <si>
    <t>Fan</t>
  </si>
  <si>
    <t>Cooler</t>
  </si>
  <si>
    <t>XEROX MACHINE</t>
  </si>
  <si>
    <t>Safe</t>
  </si>
  <si>
    <t>Camera</t>
  </si>
  <si>
    <t>AIR CONDITIONER</t>
  </si>
  <si>
    <t>Mscll. Item</t>
  </si>
  <si>
    <t>Juicer, Toaster, Table Glass &amp;chair</t>
  </si>
  <si>
    <t>TELEPHONE</t>
  </si>
  <si>
    <t>Sanitary Item</t>
  </si>
  <si>
    <t>Tv &amp; Tata Sky</t>
  </si>
  <si>
    <t>MOBILE HAND SET</t>
  </si>
  <si>
    <t>FAX MACHINE</t>
  </si>
  <si>
    <t xml:space="preserve"> FAN</t>
  </si>
  <si>
    <t>AUTO LEVAL WITH STAND</t>
  </si>
  <si>
    <t>TELESCOPIC LEVELING STAFF</t>
  </si>
  <si>
    <t>MEASURING TAPE</t>
  </si>
  <si>
    <t>STABLIZER</t>
  </si>
  <si>
    <t>BINDING MACHINE</t>
  </si>
  <si>
    <t>EPABX SYSTEM</t>
  </si>
  <si>
    <t>COOLER</t>
  </si>
  <si>
    <t>T.V.</t>
  </si>
  <si>
    <t>COFFE MACHINE</t>
  </si>
  <si>
    <t>HAND DRAYER</t>
  </si>
  <si>
    <t xml:space="preserve"> SAFE</t>
  </si>
  <si>
    <t>PAPER VENDING MACHINE</t>
  </si>
  <si>
    <t>EPABEX  PARTS</t>
  </si>
  <si>
    <t>WATER RO</t>
  </si>
  <si>
    <t>DVD PLAYER</t>
  </si>
  <si>
    <t>MIXER JUICER</t>
  </si>
  <si>
    <t>MICROWAVE</t>
  </si>
  <si>
    <t>TATA SKY</t>
  </si>
  <si>
    <t xml:space="preserve"> ATTENDANCE  MACHINE</t>
  </si>
  <si>
    <t>GYSER</t>
  </si>
  <si>
    <t>JUNCTION BOX</t>
  </si>
  <si>
    <t>TOOLS</t>
  </si>
  <si>
    <t>CAMERA</t>
  </si>
  <si>
    <t>PROJECTOR LAMP</t>
  </si>
  <si>
    <t>ROOM HEATER</t>
  </si>
  <si>
    <t>PROJECTOR</t>
  </si>
  <si>
    <t>PROJECTOR -PARTS</t>
  </si>
  <si>
    <t>PROJECTOR SCREEN PARTS</t>
  </si>
  <si>
    <t>SWITCHER</t>
  </si>
  <si>
    <t>VIDEO DISTRIBUTION AMPLIFIER</t>
  </si>
  <si>
    <t>S VIDEO DISTRIBUTION AMPLIFIER</t>
  </si>
  <si>
    <t>PANABOARD</t>
  </si>
  <si>
    <t>STAND-PANBOARD</t>
  </si>
  <si>
    <t>MIIC-WIRLESS</t>
  </si>
  <si>
    <t>MIIC-LAPEL</t>
  </si>
  <si>
    <t>MIXER</t>
  </si>
  <si>
    <t>AMPLIFIER</t>
  </si>
  <si>
    <t>SPEAKER</t>
  </si>
  <si>
    <t>PROJECTOR-SCREEN</t>
  </si>
  <si>
    <t>NETWOR RACK</t>
  </si>
  <si>
    <t>T.V. STAND</t>
  </si>
  <si>
    <t>CONFERENCE ROOM  EQUIPMENT</t>
  </si>
  <si>
    <t xml:space="preserve"> SWITCHER</t>
  </si>
  <si>
    <t>FAN</t>
  </si>
  <si>
    <t>COMMUNICATION SERVER</t>
  </si>
  <si>
    <t>VOIP CARD</t>
  </si>
  <si>
    <t>BRIDGE CONFERENCE</t>
  </si>
  <si>
    <t>DSS 60 KEYS</t>
  </si>
  <si>
    <t>WATER COOLER TANK</t>
  </si>
  <si>
    <t>TV</t>
  </si>
  <si>
    <t>CORDLESS PHONE</t>
  </si>
  <si>
    <t>CONFERENCE ROOM SOLUTION</t>
  </si>
  <si>
    <t>STORAGE TANK</t>
  </si>
  <si>
    <t>TELEVISION</t>
  </si>
  <si>
    <t>EPABX BOARD</t>
  </si>
  <si>
    <t>AC STAND</t>
  </si>
  <si>
    <t>WIRELESS WAP</t>
  </si>
  <si>
    <t>AIR CURTAIN 4'</t>
  </si>
  <si>
    <t>COFEE MACHINE</t>
  </si>
  <si>
    <t>WATER DISPANSER</t>
  </si>
  <si>
    <t>INVERTER 5 KVA</t>
  </si>
  <si>
    <t>TROLLY</t>
  </si>
  <si>
    <t>GARMIN GPS OREGON</t>
  </si>
  <si>
    <t>MICROWAVES</t>
  </si>
  <si>
    <t>AIR COOLER</t>
  </si>
  <si>
    <t>LCD TV</t>
  </si>
  <si>
    <t>DIGITAL CAMERA</t>
  </si>
  <si>
    <t>RO SYSTEM</t>
  </si>
  <si>
    <t>Refrigator</t>
  </si>
  <si>
    <t>Water RO</t>
  </si>
  <si>
    <t>MicroWave</t>
  </si>
  <si>
    <t>Air Conditioner Split 1.5 Ton</t>
  </si>
  <si>
    <t>Air Conditioner Split 2 Ton</t>
  </si>
  <si>
    <t>Walky Talky</t>
  </si>
  <si>
    <t>Plasma Screen</t>
  </si>
  <si>
    <t>POP UP Box For Table For Wire Management</t>
  </si>
  <si>
    <t>VGA Audio Distribution Amplifier</t>
  </si>
  <si>
    <t>Multichannel Amplier</t>
  </si>
  <si>
    <t>Wall Mounting Speakers</t>
  </si>
  <si>
    <t>Attendance Machine</t>
  </si>
  <si>
    <t>EPABX System</t>
  </si>
  <si>
    <t>Telephone</t>
  </si>
  <si>
    <t>REFRIGRATOR 350 LTR</t>
  </si>
  <si>
    <t>CEILING FAN  YOURKER ANTIQUE BRASS</t>
  </si>
  <si>
    <t>Refrigerator</t>
  </si>
  <si>
    <t>Microwave</t>
  </si>
  <si>
    <t>Vending machine</t>
  </si>
  <si>
    <t>EPBX System</t>
  </si>
  <si>
    <t>WATER COOLER</t>
  </si>
  <si>
    <t>FIRE EXTINGUISHER</t>
  </si>
  <si>
    <t>FIRE BUCKET</t>
  </si>
  <si>
    <t>TELEPHONE EXCHANGE</t>
  </si>
  <si>
    <t>MOBILE</t>
  </si>
  <si>
    <t>EXHAUST FAN 18 INCH</t>
  </si>
  <si>
    <t>EXHAUST FAN</t>
  </si>
  <si>
    <t>SET TOP BOX - TATA SKY</t>
  </si>
  <si>
    <t>FINGERPRINT ATTENDANCE SYSTEM</t>
  </si>
  <si>
    <t>LED TV 40 INCH</t>
  </si>
  <si>
    <t>Vacuum cleaner</t>
  </si>
  <si>
    <t>Tata Photen</t>
  </si>
  <si>
    <t>TELEPHONE ANALOG</t>
  </si>
  <si>
    <t>TELEPHONE ANALOG WALL MOUNTED</t>
  </si>
  <si>
    <t>IP PHONE : OPEN STAGE 20 HFA</t>
  </si>
  <si>
    <t>REFRIGERATOR CAPACITY-230 LIT</t>
  </si>
  <si>
    <t>REFRIGRATOR 438 LTR</t>
  </si>
  <si>
    <t>REFRIGRATOR 210 LTR</t>
  </si>
  <si>
    <t>REFRIGRATOR 165 LTR SINGLE DOOR</t>
  </si>
  <si>
    <t>AIR COOLER FIBRE BODY WITH CASTER WHEELS STAND 36</t>
  </si>
  <si>
    <t>TELEPHONE-DIGITAL</t>
  </si>
  <si>
    <t>RO MACHINE CAPACITY 15 LIR</t>
  </si>
  <si>
    <t>DEEP FREEZER(CHEST TYPE/CAPACITY-400 LITERS)</t>
  </si>
  <si>
    <t>Microwave oven</t>
  </si>
  <si>
    <t>P A SYSTEM WITH 04 SPEAKERS</t>
  </si>
  <si>
    <t>HD SETUP BOX (DTH) WITH CONNECTION</t>
  </si>
  <si>
    <t>VACUME CLEANER (WET &amp; DRY)</t>
  </si>
  <si>
    <t>LAWN MOWER 18 ELECTRIC SPX18EL WITH ALL ACCESSORI"</t>
  </si>
  <si>
    <t>LAWN MOWER MANUAL 16 WITH ALL ACCESSORIES"</t>
  </si>
  <si>
    <t>Fire Extinguisher</t>
  </si>
  <si>
    <t>SINGLE DISC SCRUBBER</t>
  </si>
  <si>
    <t>REFRIGRATOR 65 LTR</t>
  </si>
  <si>
    <t>Wall Mounting Fan</t>
  </si>
  <si>
    <t>MOBILE HANDSET</t>
  </si>
  <si>
    <t>ROLLER BLINDS WITH MOTORIZATION SYSTEMB AND REMOTE</t>
  </si>
  <si>
    <t>VACUUM CLEANER 9 INCH</t>
  </si>
  <si>
    <t>PTZ MEGAPIXAL IP CAMERA WITH DAY NIGHT MODE OUTDOO</t>
  </si>
  <si>
    <t>JOY STICK PANEL FOR CCTV OPERATIONS</t>
  </si>
  <si>
    <t>Digital Camera</t>
  </si>
  <si>
    <t>FIX DOME IP CAMERA DAY NIGHT OUTDOOR</t>
  </si>
  <si>
    <t>LED TV 26 INCH</t>
  </si>
  <si>
    <t>WATER COOLER WITHOUT RO 150 LTR   SS-304</t>
  </si>
  <si>
    <t>TELESCOPIC EXTENSION POLE  20' HEIGHT</t>
  </si>
  <si>
    <t>CAMERA DIGITAL 12 MP</t>
  </si>
  <si>
    <t>Mobile Handset</t>
  </si>
  <si>
    <t>REFRIGRATOR 280 LTR</t>
  </si>
  <si>
    <t>LED TV 40 INCH(NA)</t>
  </si>
  <si>
    <t>REFRIGERATOR 280 LTR</t>
  </si>
  <si>
    <t>DVD player</t>
  </si>
  <si>
    <t>PEDESTAL FAN 450MM,4 FEET HEIGHT SUPPLY VOLTAGE 23</t>
  </si>
  <si>
    <t>BARCODE SCANNER LS 2208</t>
  </si>
  <si>
    <t>VISITOR CARD SCANNER -EXECUTIVE 800CX V9</t>
  </si>
  <si>
    <t>WEBCAM C905 WITH STAND</t>
  </si>
  <si>
    <t>VISITOR &amp; CONTRACTOR MANAGEMENT SYSTEM</t>
  </si>
  <si>
    <t>ROOM HEATER BLOWER TYPE</t>
  </si>
  <si>
    <t>HIPATH 4000 SIMPLEX SYSTEM</t>
  </si>
  <si>
    <t>CORDLESS TELEPHONE</t>
  </si>
  <si>
    <t>FAN WALL MOUNTED 400 MM</t>
  </si>
  <si>
    <t>PROJECTOR SCREEN (6*4)</t>
  </si>
  <si>
    <t>WALL MOUNTED FAN SIZE 610MM</t>
  </si>
  <si>
    <t>Vending Machine</t>
  </si>
  <si>
    <t>WIFI ACCESS POINT</t>
  </si>
  <si>
    <t>Air Conditioner Split 1 Ton</t>
  </si>
  <si>
    <t>Exhaust Fan</t>
  </si>
  <si>
    <t>Ceiling Fan-Plant</t>
  </si>
  <si>
    <t>CAMERA DIGITAL - 16 MEGA PIXAL</t>
  </si>
  <si>
    <t>BIOMETRICS ATTENDANCE MACHINE</t>
  </si>
  <si>
    <t>OPTICAL FINGERPRINT SCANNER</t>
  </si>
  <si>
    <t>AIR CONDITIONER SPLIT 1.5 TON</t>
  </si>
  <si>
    <t>AIR CONDITIONER SPLIT 2 TON</t>
  </si>
  <si>
    <t>CONFRENCE ROOM EQUIPMENT</t>
  </si>
  <si>
    <t>VIDEO CONFERENCING EQUIPMENT</t>
  </si>
  <si>
    <t>PA System</t>
  </si>
  <si>
    <t>EXHAUST FAN  SIZE 250 MM  SUPPLY VOLTAGE 220V +/-</t>
  </si>
  <si>
    <t>VENTILATING FANS 250 MM</t>
  </si>
  <si>
    <t>R O ZERO B INTELLO 25 LPH</t>
  </si>
  <si>
    <t>WATER COOLER WITHOUT RO 100 LTR SS-304</t>
  </si>
  <si>
    <t>PROJECTOR SCREEN 5x6.5 FEET -WALL HANGING</t>
  </si>
  <si>
    <t>PANASONIC LED LCD 42 FULL HD - TH-L42E5D-CP"</t>
  </si>
  <si>
    <t>DEEP FREEZER CHEST TYPE, CAPACITY 500 LTR</t>
  </si>
  <si>
    <t>UPS 600VA OFFLINE FOR IT RACK</t>
  </si>
  <si>
    <t>UPS 1KVA OFFLINE FOR IT RACK</t>
  </si>
  <si>
    <t>WATER COOLER WITHOUT RO 200 LTR   SS-304 BODY</t>
  </si>
  <si>
    <t>MUSIC ON HOLD DEVICE (E-MOH) FOR EPABX SIEMENS</t>
  </si>
  <si>
    <t>WEIGHING MACHINE ELECTRONICS CAPACITY FROM 1 GM. T</t>
  </si>
  <si>
    <t>Biometric Machine</t>
  </si>
  <si>
    <t>METAL DETECTOR GATE FOR SECURITY</t>
  </si>
  <si>
    <t>DIGITAL SIGNAL PROCESSOR</t>
  </si>
  <si>
    <t>AUDIO MIC TYPE BOUNDARY LAYER WIRELESS</t>
  </si>
  <si>
    <t>QUAD RECEIVER FOR BOUNDARY LAYER WIRLESS MIC</t>
  </si>
  <si>
    <t>CEILING EXHAUST</t>
  </si>
  <si>
    <t>CEILING FAN 36 INCH</t>
  </si>
  <si>
    <t>CEILING FAN  48 INCH</t>
  </si>
  <si>
    <t>GYSER  15 LTR  CAPACITY</t>
  </si>
  <si>
    <t>Vacume Cleaner</t>
  </si>
  <si>
    <t>Mobile handset-Apple IPHONE 5S</t>
  </si>
  <si>
    <t>PLASMA SCREEN</t>
  </si>
  <si>
    <t>POP UP BOX FOR TABLE FOR WIRE MANAGEMENT</t>
  </si>
  <si>
    <t>VGA SWITCHER</t>
  </si>
  <si>
    <t>VGA AUDIO DISTRIBUTION AMPLIFIER</t>
  </si>
  <si>
    <t>HDMI SWITCHER</t>
  </si>
  <si>
    <t>HDMI TRANSMITTER</t>
  </si>
  <si>
    <t>HDMI RECEIVER</t>
  </si>
  <si>
    <t>MULTICHANNEL AMPLIFIER</t>
  </si>
  <si>
    <t>WALL MOUNTING SPEAKERS</t>
  </si>
  <si>
    <t>TV WALL MOUNTING KIT</t>
  </si>
  <si>
    <t>HDMI CABLE</t>
  </si>
  <si>
    <t>MAGNETIC WHITEBOARD WITH MATT FINISH 4x8 FEET</t>
  </si>
  <si>
    <t>CLIP PHONE, M63 BLACK/RED</t>
  </si>
  <si>
    <t>DIGITAL CAMERA SONY DSC-W710</t>
  </si>
  <si>
    <t>Mobile Handset-Apple IPHONE 5S</t>
  </si>
  <si>
    <t>PROJECTOR EPSON EB-X14</t>
  </si>
  <si>
    <t>PROJECTOR CEILING MOUNT KIT</t>
  </si>
  <si>
    <t>PROJECTOR PT TW331 REAS</t>
  </si>
  <si>
    <t>HDMI MICRO CABLE</t>
  </si>
  <si>
    <t>VGA CABLE, 15 METER MALE TO MALE PORT</t>
  </si>
  <si>
    <t>PROJECTOR MOTORIZED SCREEN</t>
  </si>
  <si>
    <t>PROJECTOR PT VW435 NEA</t>
  </si>
  <si>
    <t>Electronic Weighing Machine-20Kgs</t>
  </si>
  <si>
    <t>TELEPHONE ANALOG KX-TS880MX BLACK</t>
  </si>
  <si>
    <t>UPS 2x10 KVA ONLINE PARALLEL REDUNDANT S400D</t>
  </si>
  <si>
    <t>BIOMETRICS ATTENDANCE FACE CUM FINGER PRINT &amp; RFID</t>
  </si>
  <si>
    <t>LABOUR MANAGEMENT KIOSK EQUIPMENTS</t>
  </si>
  <si>
    <t>Apple I pad Air Wi-fi Cell 16GB</t>
  </si>
  <si>
    <t>Air conditioner</t>
  </si>
  <si>
    <t>Projector Epson EB-S11</t>
  </si>
  <si>
    <t>PROJECTOR EPSON EB-S11</t>
  </si>
  <si>
    <t>IP Terminal Phone With Touch</t>
  </si>
  <si>
    <t>NETWORK RACK PDU</t>
  </si>
  <si>
    <t>WATER COOLER SDLX 240</t>
  </si>
  <si>
    <t>C-Max AcuPalm CW-300</t>
  </si>
  <si>
    <t>BINOCULAR</t>
  </si>
  <si>
    <t>C-Max AcuFeet CW-200</t>
  </si>
  <si>
    <t>VENTILATING FAN 300 MM</t>
  </si>
  <si>
    <t>Mobile Handset-Samsung Smart Phone</t>
  </si>
  <si>
    <t>LED TV 55 INCH</t>
  </si>
  <si>
    <t>LED TV 46 INCH</t>
  </si>
  <si>
    <t>WATER COOLER 500 LTR</t>
  </si>
  <si>
    <t>Plastic Cooler</t>
  </si>
  <si>
    <t>Projector Epson EB-X11</t>
  </si>
  <si>
    <t>KRAMER CONNECTORS</t>
  </si>
  <si>
    <t>IP PHONE : OPEN STAGE 60 HFA</t>
  </si>
  <si>
    <t>Air Conditioner Split 1.88 Ton</t>
  </si>
  <si>
    <t>HAND DRYER DYSON AIR BLADE</t>
  </si>
  <si>
    <t>GAS CYLINDER R-22 FOR REFRIGERANT</t>
  </si>
  <si>
    <t>HIGH PRESSURE CLEANER (TASKI / DANUBIO 1211 LP)</t>
  </si>
  <si>
    <t>VSAT-ANTENNA WITH HARDWARE</t>
  </si>
  <si>
    <t>Sandwich Griller Triple Plate</t>
  </si>
  <si>
    <t>Cordless Phone 2 Line</t>
  </si>
  <si>
    <t>Cordless Phone 1 Line</t>
  </si>
  <si>
    <t>TEA VENDING MACHINE</t>
  </si>
  <si>
    <t>Telephone Digital</t>
  </si>
  <si>
    <t>Phone Beetel M63</t>
  </si>
  <si>
    <t>Water Cooler</t>
  </si>
  <si>
    <t>REFRIGRATOR</t>
  </si>
  <si>
    <t>RO System</t>
  </si>
  <si>
    <t>LED SMART TV 32 INCH</t>
  </si>
  <si>
    <t>Cordless Phone</t>
  </si>
  <si>
    <t>12 LTR Square Glass LID</t>
  </si>
  <si>
    <t>Electric Soup Station-11 LTRS</t>
  </si>
  <si>
    <t>Coffee Machine(Microbar CG2-IN S1-TM</t>
  </si>
  <si>
    <t>VENTILATING FAN 200 MM</t>
  </si>
  <si>
    <t>EXHAUST FAN 12 INCH</t>
  </si>
  <si>
    <t>FIVE CONDUCTOR MINI HIGH RESOLUTION CABLE RGBHV/YU</t>
  </si>
  <si>
    <t>SPEAKER CABLE</t>
  </si>
  <si>
    <t>LINE AUDIO CABLE</t>
  </si>
  <si>
    <t>EXTRON DIGITAL CAT 5 CABLE</t>
  </si>
  <si>
    <t>UPS 2 KVA</t>
  </si>
  <si>
    <t>WET MASALA GRINDER(CAPACITY-15 LITERS)</t>
  </si>
  <si>
    <t>Analog Bullet Camera</t>
  </si>
  <si>
    <t>LED TV 48 INCH</t>
  </si>
  <si>
    <t>LED TV 50 INCH</t>
  </si>
  <si>
    <t>WIFI ACCESS POINT INDOOR LOW RANGE</t>
  </si>
  <si>
    <t>Mobile Handset-Apple IPHONE 6 64 GB Gold</t>
  </si>
  <si>
    <t>GAS CYLINDER R-32 FOR REFRIGERANT</t>
  </si>
  <si>
    <t>Water Heater-Eterno</t>
  </si>
  <si>
    <t>AIR CONDITIONER CASSETTE 4 TON</t>
  </si>
  <si>
    <t>Camera-Canon</t>
  </si>
  <si>
    <t>CCTV IP CAMERA-PTZ OUTDOOR DAY NIGHT</t>
  </si>
  <si>
    <t>WALL BRACKET FOR PTZ CAMERA</t>
  </si>
  <si>
    <t>Hand Dryer</t>
  </si>
  <si>
    <t>AUDIO MIC TYPE WIRELESS LAPEL</t>
  </si>
  <si>
    <t>GPS TRACKING DEVICE</t>
  </si>
  <si>
    <t>Videogame-Sony</t>
  </si>
  <si>
    <t>Mobile Handset-Apple IPHONE 6</t>
  </si>
  <si>
    <t>LED TV 42 INCH</t>
  </si>
  <si>
    <t>PTP RADWIN 2000 B 50 MBps</t>
  </si>
  <si>
    <t>POLARIZED ANTENNAS 29 dBI DUAL</t>
  </si>
  <si>
    <t>Audio Amplifier</t>
  </si>
  <si>
    <t>IR BULEF CAMERA WITH 36 IR LED</t>
  </si>
  <si>
    <t>Mobile Handset-Samsung N910</t>
  </si>
  <si>
    <t>Water Cooler-Bluestar</t>
  </si>
  <si>
    <t>Air Cooler</t>
  </si>
  <si>
    <t>I PAD AIR 2 16GB WIFI-CELLULAR</t>
  </si>
  <si>
    <t>CCTV IP CAMERA-FIX DOME INDOOR</t>
  </si>
  <si>
    <t>CCTV IP CAMERA-BULLET OUTDOOR</t>
  </si>
  <si>
    <t>LED TV 42 INCH / LED TV 42 INC</t>
  </si>
  <si>
    <t>TELEPHONE ANALOG / TELEPHONE A</t>
  </si>
  <si>
    <t>WATER COOLER  SS CAP. 60LTR CO</t>
  </si>
  <si>
    <t>IP PHONE : OPEN STAGE 20 HFA /</t>
  </si>
  <si>
    <t>IP PHONE : OPEN STAGE 60 HFA /</t>
  </si>
  <si>
    <t>HAND DRYER STEEL MODEL-ENVIRO</t>
  </si>
  <si>
    <t>FINGER SENSOR FOR BIOMETRIC MA</t>
  </si>
  <si>
    <t>TATA SKY / TATA SKY</t>
  </si>
  <si>
    <t>LED SMART TV 32 INCH / LED SMA</t>
  </si>
  <si>
    <t>CRESTRON CP3 SERIES CONTROL PR</t>
  </si>
  <si>
    <t>APAD / APAD</t>
  </si>
  <si>
    <t>MOBILE PHONE MICROSOFT / MOBIL</t>
  </si>
  <si>
    <t>PRINTER A4 LASER MONO WITH WIF</t>
  </si>
  <si>
    <t>PROJECTOR PT PT-EZ770Z / PROJE</t>
  </si>
  <si>
    <t>REFRIGRATOR 210 LTR / REFRIGRA</t>
  </si>
  <si>
    <t>REFRIGRATOR 165 LTR SINGLE DOO</t>
  </si>
  <si>
    <t>REFRIGRATOR 280 LTR / REFRIGRA</t>
  </si>
  <si>
    <t>JET HAND DRYER MODEL-KINOX KJ0</t>
  </si>
  <si>
    <t>INVERTER RATING 2 KVA,IP-55 /</t>
  </si>
  <si>
    <t>INVERTER RATING 250 VA,IP-65 /</t>
  </si>
  <si>
    <t>LAWN MOWER  SPX.18.EL.1PH</t>
  </si>
  <si>
    <t>Kent Elite</t>
  </si>
  <si>
    <t>CEILING FAN  48 INCH / CEILING</t>
  </si>
  <si>
    <t>VENTILATING FAN 200 MM / VENTI</t>
  </si>
  <si>
    <t>VENTILATING FANS 250 MM / VENT</t>
  </si>
  <si>
    <t>FAN WALL MOUNTED 400 MM / FAN</t>
  </si>
  <si>
    <t>CAMERA DIGITAL-18 MEGA PIXAL /</t>
  </si>
  <si>
    <t>WIRELESS RADIO DEVICE UBIQUITI</t>
  </si>
  <si>
    <t>MUSIC SYSTEM / MUSIC SYSTEM</t>
  </si>
  <si>
    <t>LED TV 40 INCH / LED TV 40 INC</t>
  </si>
  <si>
    <t>INDUCTION PLATE / INDUCTION PL</t>
  </si>
  <si>
    <t>INDUCTION COOKER (DOUBLE BURNE</t>
  </si>
  <si>
    <t>Mobile Handset-Apple IPHONE 6S</t>
  </si>
  <si>
    <t>SMART PHONE / SMART PHONE</t>
  </si>
  <si>
    <t>SOUND STATION CONFERENCE PHONE</t>
  </si>
  <si>
    <t>Hand Steamer</t>
  </si>
  <si>
    <t>GYSER  10 LTR  CAPACITY</t>
  </si>
  <si>
    <t>IFB MICROWOVE OVEN</t>
  </si>
  <si>
    <t>4K LED TV 55 INCH / 4K LED TV</t>
  </si>
  <si>
    <t>DISHWASHER DOMESTIC / DISHWASH</t>
  </si>
  <si>
    <t>WASHING MACHINE 10 LTR / WASHI</t>
  </si>
  <si>
    <t>Inverter &amp; Fan</t>
  </si>
  <si>
    <t>DTH SET UP BOX CONNECTION / DT</t>
  </si>
  <si>
    <t>WATER PURIFIER 8 LTR / WATER P</t>
  </si>
  <si>
    <t>DOUGH KNEADING MACHINE SS BODY</t>
  </si>
  <si>
    <t>PULVERIZER / PULVERIZER</t>
  </si>
  <si>
    <t>CASH COUNTING MACHINE   / CASH</t>
  </si>
  <si>
    <t>PRINTER A4 LASER COLOUR WITH N</t>
  </si>
  <si>
    <t>CRESTRON iLux-CLSI-C6 / CRESTR</t>
  </si>
  <si>
    <t>PRINTER 24 PIN DOT MATRIX WITH</t>
  </si>
  <si>
    <t>VACUUM CLEANER 9 INCH / VACUUM</t>
  </si>
  <si>
    <t>I PAD MINI 4 16GB WIFI</t>
  </si>
  <si>
    <t>Projector-Celebration Mall Off</t>
  </si>
  <si>
    <t>Wireless Radio Device</t>
  </si>
  <si>
    <t>Projector</t>
  </si>
  <si>
    <t>TELEPHONE ANALOG KX-TS880MX BL</t>
  </si>
  <si>
    <t>WASHING MACHINE</t>
  </si>
  <si>
    <t>PA SYSTEM</t>
  </si>
  <si>
    <t>PEELING MACHINEPOTATO</t>
  </si>
  <si>
    <t>HD SETUP BOX (DTH) WITH CONNEC</t>
  </si>
  <si>
    <t>Speaker-Beo Play A6 White</t>
  </si>
  <si>
    <t>Water Cooler-Celebration Mall</t>
  </si>
  <si>
    <t>Camera- Celebration Mall</t>
  </si>
  <si>
    <t>Vending Machine-Celebration</t>
  </si>
  <si>
    <t>Refrigerator-Celebration Mall</t>
  </si>
  <si>
    <t>Biometric Machine-Celebration</t>
  </si>
  <si>
    <t>EPABX -Celebration Mall</t>
  </si>
  <si>
    <t>Office Equip.-Celebration Mall</t>
  </si>
  <si>
    <t>Kent RO</t>
  </si>
  <si>
    <t>UPS 5 KVA ONLINE,WITH BATTERY</t>
  </si>
  <si>
    <t>AIR CONDITIONER SPLIT 2 TON /</t>
  </si>
  <si>
    <t>MANUAL SWEEPING MACHINE S650 /</t>
  </si>
  <si>
    <t>CCTV IP CAMERA-PTZ OUTDOOR DAY</t>
  </si>
  <si>
    <t>PEDESTAL FAN 450MM,4 FEET HEIG</t>
  </si>
  <si>
    <t>DG Set</t>
  </si>
  <si>
    <t>UPS 6KVA Emerson</t>
  </si>
  <si>
    <t>TABLE FAN 400 MM SWEEP,SUPPLY</t>
  </si>
  <si>
    <t>CRESTRON CRESNET HUB / CRESTRO</t>
  </si>
  <si>
    <t>IR EMITTER PROBES / IR EMITTER</t>
  </si>
  <si>
    <t>MOBILE PHONE-SAMSUNG / MOBILE</t>
  </si>
  <si>
    <t>UPS 1KVA OFFLINE FOR IT RACK /</t>
  </si>
  <si>
    <t>CAMERA 20.2 MEGAPIXELS, 18X OP</t>
  </si>
  <si>
    <t>EXHAUST FAN 18 INCH / EXHAUST</t>
  </si>
  <si>
    <t>VENTILATING FAN 300 MM / VENTI</t>
  </si>
  <si>
    <t>Headphone For Helicopter</t>
  </si>
  <si>
    <t>Chapati Bhatti-Head Office</t>
  </si>
  <si>
    <t>Fire Cease Equipment</t>
  </si>
  <si>
    <t>Headphone for Helicopter</t>
  </si>
  <si>
    <t>CORDLESS TELEPHONE / CORDLESS</t>
  </si>
  <si>
    <t>SMART PA SYSTEM - MAIN CENTRAL</t>
  </si>
  <si>
    <t>GYSER  15 LTR  CAPACITY / GYSE</t>
  </si>
  <si>
    <t>WOOD SHREDDER CUM CHALF CUTTER</t>
  </si>
  <si>
    <t>KRAMER VIA COLLAGE / KRAMER VI</t>
  </si>
  <si>
    <t>KRAMER VIA CONNECT PRO / KRAME</t>
  </si>
  <si>
    <t>VGA TO HDMI DIGITAL SCALER / V</t>
  </si>
  <si>
    <t>WIRELESS RADIO DEVICE</t>
  </si>
  <si>
    <t>CAMBIUM SURGE SUPPRESSORS</t>
  </si>
  <si>
    <t>TELEPHONE-DIGITAL`</t>
  </si>
  <si>
    <t>I PHONE 7 / I PHONE 7</t>
  </si>
  <si>
    <t>WATER COOLER 500 LTR / WATER C</t>
  </si>
  <si>
    <t>Mobile Handset-Apple IPHONE 7</t>
  </si>
  <si>
    <t>BINOCULAR / BINOCULAR</t>
  </si>
  <si>
    <t>TEA VENDING MACHINE / TEA VEND</t>
  </si>
  <si>
    <t>JUICER MIXER GRINDER / JUICER</t>
  </si>
  <si>
    <t>EPABX ANALOG CARD 16 PORT / EP</t>
  </si>
  <si>
    <t>DIGITAL CAMERA SONY DSC-W710 /</t>
  </si>
  <si>
    <t>Mobile Handset-Gionee M5</t>
  </si>
  <si>
    <t>CRESTRON KEYPAD-CAMEO SERIES W</t>
  </si>
  <si>
    <t>INDUSTRIAL VACUUM CLEANER AIR</t>
  </si>
  <si>
    <t>VACUME CLEANER (WET &amp; DRY) / V</t>
  </si>
  <si>
    <t>DJI PHANTOM3 PROFESSIONAL</t>
  </si>
  <si>
    <t>THERMAL BLUETOOTH PRINTER 3''</t>
  </si>
  <si>
    <t>Samsung LED TV  40Inch</t>
  </si>
  <si>
    <t>Samsung Refrigrator 253 Ltr</t>
  </si>
  <si>
    <t>Kent Water Purifier</t>
  </si>
  <si>
    <t>APPLE MOBILE I-PHONE</t>
  </si>
  <si>
    <t>WATER COOLER IN BUILT RO CAP 1</t>
  </si>
  <si>
    <t>AIRCOOLER BIG SIZE BODY</t>
  </si>
  <si>
    <t>AIR CONDITIONERS 1.5 TON</t>
  </si>
  <si>
    <t>Samsung T355 Mobile</t>
  </si>
  <si>
    <t>POWER SUPPLY BOX</t>
  </si>
  <si>
    <t>DESERT COOLER GI BODY 36 INCH</t>
  </si>
  <si>
    <t>SS 316 Hot Water Tank 3000 Lts</t>
  </si>
  <si>
    <t>Sony Bravia LED Tv 43Inch</t>
  </si>
  <si>
    <t>Air Conditioner Split</t>
  </si>
  <si>
    <t>HAND STEMWARE PRESS / HAND STE</t>
  </si>
  <si>
    <t>HAND SCRUBBER / HAND SCRUBBER</t>
  </si>
  <si>
    <t>RO SYSTEM CAPACITY - 200 LIT.</t>
  </si>
  <si>
    <t>AUDIO MIC TYPEWIRELESS / AUDIO</t>
  </si>
  <si>
    <t>TARO BOREWELL SUBMERSI PUMP</t>
  </si>
  <si>
    <t>DIGITAL VIDEO RECODER</t>
  </si>
  <si>
    <t>CCTV IP CAMERA-FIX DOME OUTDOO</t>
  </si>
  <si>
    <t>ANALOG BULLET CAMERA / ANALOG</t>
  </si>
  <si>
    <t>NETWORK SWITCH 8 PORT 10/100/1</t>
  </si>
  <si>
    <t>MULTIFUNCTION PRINTER A4 LASER</t>
  </si>
  <si>
    <t>SAMSUNG G615 BLACK- MOBILE</t>
  </si>
  <si>
    <t>EXHAUST FAN 12 INCH / EXHAUST</t>
  </si>
  <si>
    <t>RO SYSTEM CAPACITY - 100 LIT.</t>
  </si>
  <si>
    <t>Luminous - Invertor Battery</t>
  </si>
  <si>
    <t>Inverter Battery Solarise</t>
  </si>
  <si>
    <t>SOUND SYSTEM - AMPLIFIER DPA</t>
  </si>
  <si>
    <t>AS-17 EM SAFE</t>
  </si>
  <si>
    <t>Camera - Canon EOS SLR</t>
  </si>
  <si>
    <t>TV- LG LED 40 INCH</t>
  </si>
  <si>
    <t>Air Conditioners - Daikin</t>
  </si>
  <si>
    <t>MOBILE- I PHONE X / MOBILE- I</t>
  </si>
  <si>
    <t>ROOM HEATER BLOWER TYPE / ROOM</t>
  </si>
  <si>
    <t>WALKY TALKY LICENCE FREE / WAL</t>
  </si>
  <si>
    <t>APPLE TV 4K / APPLE TV 4K</t>
  </si>
  <si>
    <t>I PHONE 8 / I PHONE 8</t>
  </si>
  <si>
    <t>GYSER  25 LTR / GYSER  25 LTR</t>
  </si>
  <si>
    <t>BATTERY</t>
  </si>
  <si>
    <t>NEC IP VIDEO TOUCH PHONE / NEC</t>
  </si>
  <si>
    <t>MICROWAVE OVEN NO. CE1041 DFB</t>
  </si>
  <si>
    <t>AIR CONDITIONER HEAT &amp; COLD SP</t>
  </si>
  <si>
    <t>MISC EXPENSES / MISC EXPENSES</t>
  </si>
  <si>
    <t>Iphone X 256GB</t>
  </si>
  <si>
    <t>i Phone X 256GB</t>
  </si>
  <si>
    <t>HDMI REPEATER PLUS AUDIO DE-EM</t>
  </si>
  <si>
    <t>SAMSUNG SMART PHONE / SAMSUNG</t>
  </si>
  <si>
    <t>TROLLY / TROLLY</t>
  </si>
  <si>
    <t>Ventilating Fan</t>
  </si>
  <si>
    <t>Cordless Telephone</t>
  </si>
  <si>
    <t>Refrigrator</t>
  </si>
  <si>
    <t>Sound Stattion ConferencePhone</t>
  </si>
  <si>
    <t>SPRAY MACHINE TRACTOR MOUNTED</t>
  </si>
  <si>
    <t>DIGITAL PHONE ONE TOUCH 6/12 K</t>
  </si>
  <si>
    <t>Voltas Watercooler 80 Ltr</t>
  </si>
  <si>
    <t>MOBILE NOKIA100 / MOBILE NOKIA</t>
  </si>
  <si>
    <t>Water Cooler -50LPH</t>
  </si>
  <si>
    <t>SINGLE DISC HAND SCRUBBER MACH</t>
  </si>
  <si>
    <t>HIGH PRESSURE MACHINE / HIGH P</t>
  </si>
  <si>
    <t>Gas Cylinder R-134A</t>
  </si>
  <si>
    <t>Air Conditioner - Corp. Office</t>
  </si>
  <si>
    <t>FAN - Corp. Office</t>
  </si>
  <si>
    <t>Floor Machine - Corp. Office</t>
  </si>
  <si>
    <t>Gyeser - Corp. Office</t>
  </si>
  <si>
    <t>Speaker - Corp. Office</t>
  </si>
  <si>
    <t>Telephone - Corp. Office</t>
  </si>
  <si>
    <t>Handheld GPS Device</t>
  </si>
  <si>
    <t>ICE MAKER MODEL - SL60</t>
  </si>
  <si>
    <t>Camera - DJI mavic Air Fly</t>
  </si>
  <si>
    <t>DISHWASHER MACHINE / DISHWASHE</t>
  </si>
  <si>
    <t>COOLER - PSO ACCOMODATION</t>
  </si>
  <si>
    <t>Yamaha Music System</t>
  </si>
  <si>
    <t>Camera -Go Pro Hero 6 Black</t>
  </si>
  <si>
    <t>NETWORK SWITCH 24 PORT 10/100</t>
  </si>
  <si>
    <t>NETWORK VIDEO RECODER / NETWOR</t>
  </si>
  <si>
    <t>CCTV IP CAMERA- ANVR / CCTV IP</t>
  </si>
  <si>
    <t>Apple I Phone X 256GB</t>
  </si>
  <si>
    <t>TV - Pent House</t>
  </si>
  <si>
    <t>Washing Machine - Pent House</t>
  </si>
  <si>
    <t>ELECTRIC TANDOOR / ELECTRIC TA</t>
  </si>
  <si>
    <t>TABLE IRON W-1.5FT x L-6FT / T</t>
  </si>
  <si>
    <t>VEHICLE WASHER, MODEL-LL03 022</t>
  </si>
  <si>
    <t>LED TV 49 INCH / LED TV 49 INC</t>
  </si>
  <si>
    <t>REVOLVING CHAIR ORDINARY MODEL</t>
  </si>
  <si>
    <t>OFFICE CHAIR MODEL GA-505 / OF</t>
  </si>
  <si>
    <t>CHAIR REVOLVING STA-2010/M HOF</t>
  </si>
  <si>
    <t>FLAG MAST 30.5M WITH COMPLETE</t>
  </si>
  <si>
    <t>EXHAUST FAN  SIZE 250 MM  SUPP</t>
  </si>
  <si>
    <t>I PHONE XS (256GB)</t>
  </si>
  <si>
    <t>I PHONE XS</t>
  </si>
  <si>
    <t>I PHONE XS / I PHONE XS</t>
  </si>
  <si>
    <t>BHATTI SS-304, 48x24x34 INCH,</t>
  </si>
  <si>
    <t>EPABX MATRIX / EPABX MATRIX</t>
  </si>
  <si>
    <t>GYSER - Andris Lux 15L IND</t>
  </si>
  <si>
    <t>I PHONE Xs</t>
  </si>
  <si>
    <t>Xiaomi Redmi Note 6 Pro</t>
  </si>
  <si>
    <t>FIXED WIRELESS DESKTOP PHONE W</t>
  </si>
  <si>
    <t>Gyser 15 LTR Capacity</t>
  </si>
  <si>
    <t>Microtek - Invertor</t>
  </si>
  <si>
    <t>AC - corporate office 2</t>
  </si>
  <si>
    <t>Ceiling Fan-Corporate Office 2</t>
  </si>
  <si>
    <t>PANASONIC LED LCD 42" FULL HD</t>
  </si>
  <si>
    <t>AEROGUARD AIR PURIFIER / AEROG</t>
  </si>
  <si>
    <t>i Phone - X 256GB</t>
  </si>
  <si>
    <t>I PHONE Xr / I PHONE Xr</t>
  </si>
  <si>
    <t>LFD TV 43 INCH / LFD TV 43 INC</t>
  </si>
  <si>
    <t>MOBILE PHONE - SAMSUNG J600</t>
  </si>
  <si>
    <t>Mobile Phone - Samsung A105</t>
  </si>
  <si>
    <t>UPS 500 VA WITH DUAL BATTERY /</t>
  </si>
  <si>
    <t>Taski Aero 15 Plus&amp;Danubio1509</t>
  </si>
  <si>
    <t>Refrigerator - 185Ltr</t>
  </si>
  <si>
    <t>DJ - PIONEER</t>
  </si>
  <si>
    <t>Oculus Go Standalone Headset</t>
  </si>
  <si>
    <t>Sony Headphone</t>
  </si>
  <si>
    <t>Godrej Refreigerator</t>
  </si>
  <si>
    <t>MOBILE HANDSET-SAMSUNG A505</t>
  </si>
  <si>
    <t>RO AQUAGUARD- INTELLO-25LPH</t>
  </si>
  <si>
    <t>AVIATION HEADSET / AVIATION HE</t>
  </si>
  <si>
    <t>ELECTRONIC WEIGHING BALANCE,</t>
  </si>
  <si>
    <t>IPHONE 11 PRO 256 GB / IPHONE</t>
  </si>
  <si>
    <t>IPHONE 11 PRO 256 GB/IPHONE</t>
  </si>
  <si>
    <t>IPHONE 11 PRO 64 GB / IPHONE 1</t>
  </si>
  <si>
    <t>MOBILE- SAMSUNG NOTE 10 256 GB</t>
  </si>
  <si>
    <t>BREAD TOASTER 6 SLICE / BREAD</t>
  </si>
  <si>
    <t>Compressor</t>
  </si>
  <si>
    <t>GEYSER  15 LTR / GEYSER  15 LT</t>
  </si>
  <si>
    <t>LADDER 8 FEET HEIGHT ALUMINIUM</t>
  </si>
  <si>
    <t>HOT FOOD BAIN-MARIE</t>
  </si>
  <si>
    <t>SANDWICH GRILLER(SINGLE PLATE)</t>
  </si>
  <si>
    <t>VERTICAL KITCH FRIDGE TWO DOOR</t>
  </si>
  <si>
    <t>FLOUR MIXER (SS), SIZE - 15 KG</t>
  </si>
  <si>
    <t>GRAVY GRANDER SS, 2HP</t>
  </si>
  <si>
    <t>TWO BURNER COOKING RANGE(SS BO</t>
  </si>
  <si>
    <t>PROJECTOR EPSON / PROJECTOR EP</t>
  </si>
  <si>
    <t>VIDEO CONFERENCING CAMERA 12 M</t>
  </si>
  <si>
    <t>VIDEO CONFRENCE IP PHONE / VID</t>
  </si>
  <si>
    <t>POLYCOM TRIO VISUAL+ CODEC,P.N</t>
  </si>
  <si>
    <t>EXPANSION MICROPHONE KIT / EXP</t>
  </si>
  <si>
    <t>UNIVERSAL CAMERA MOUNTING FOR</t>
  </si>
  <si>
    <t>POWER KIT P.NO.- 7200-23490-03</t>
  </si>
  <si>
    <t>PA SYSTEM / PA SYSTEM</t>
  </si>
  <si>
    <t>PROJECTOR EPSON EB-S31 / PROJE</t>
  </si>
  <si>
    <t xml:space="preserve"> TELEPROMPTER SPEECH MONITOR /</t>
  </si>
  <si>
    <t>CCTV Camera Installation</t>
  </si>
  <si>
    <t>AIR COOLER FIBRE BODY WITH CAS</t>
  </si>
  <si>
    <t>TELEPHONE;ANALOG / TELEPHONE;A</t>
  </si>
  <si>
    <t>ID TECH SWING GATE IDS 30 / ID</t>
  </si>
  <si>
    <t>READER / READER</t>
  </si>
  <si>
    <t>TELEVISION;LED;43IN / TELEVISI</t>
  </si>
  <si>
    <t>CAMERA,DIGITAL;DIGITAL;720P HD</t>
  </si>
  <si>
    <t>FAN;VENTILATING;200MM,SINGLE P</t>
  </si>
  <si>
    <t>FAN,ELECTRIC;FAN WALL MOUNTED;</t>
  </si>
  <si>
    <t>TELEPHONE,MOBILE;M:I PHONE 11</t>
  </si>
  <si>
    <t>FAN;CEILING FAN 36 INCH / FAN;</t>
  </si>
  <si>
    <t>FAN,ELECTRIC;EXHAUST;12IN / FA</t>
  </si>
  <si>
    <t>FAN,ELECTRIC;PEDESTAL;450MM,MA</t>
  </si>
  <si>
    <t>CAMERA,MOTION PICTURE;CCTV IP;</t>
  </si>
  <si>
    <t>GEYSER;15L,220 / GEYSER;15L,22</t>
  </si>
  <si>
    <t>READER,FACE RECOGNITION BIOMET</t>
  </si>
  <si>
    <t>INVERTER;INDUSTRIAL;500 VA / I</t>
  </si>
  <si>
    <t>BLOWER;ROOM HEATER / BLOWER;RO</t>
  </si>
  <si>
    <t>AIR CONDITIONER;SPLIT;1.5TONNE</t>
  </si>
  <si>
    <t>CAMERA,MOTION PICTURE;FIX DOME</t>
  </si>
  <si>
    <t>TELEPHONE,MOBILE;FIXED WIRELES</t>
  </si>
  <si>
    <t>PRINTER,MULTIFUNCTIONAL;A4 MON</t>
  </si>
  <si>
    <t>COOLER,DRINKING WATER;M:380/17</t>
  </si>
  <si>
    <t>ID TECH APPLICATION FOR HR / I</t>
  </si>
  <si>
    <t>FAN;CEILING FAN 36 INCH</t>
  </si>
  <si>
    <t>DEVICE;KRAMER VIA GO / DEVICE;</t>
  </si>
  <si>
    <t>APPLE IPHONE 12 PRO 256 GB / A</t>
  </si>
  <si>
    <t>IPAD;256GB,12.9IN,IPAD PRO WI</t>
  </si>
  <si>
    <t>MOBILE IPHONE 12 PRO,128GB / M</t>
  </si>
  <si>
    <t>MOBILE IPHONE 12 PRO,512GB / M</t>
  </si>
  <si>
    <t>TELEVISION;ANDROID SMART ULTRA</t>
  </si>
  <si>
    <t>IPAD;256GB,11IN,IPAD PRO WI FI</t>
  </si>
  <si>
    <t>IPAD PRO;M:MY2V2HN/A;11IN,128G</t>
  </si>
  <si>
    <t>LED TV 32 Inch</t>
  </si>
  <si>
    <t>CONTROLLER;M:RMC3,M:SERIES 3;R</t>
  </si>
  <si>
    <t>PROCESSOR;CONTROL / PROCESSOR;</t>
  </si>
  <si>
    <t>APPLE IPHONE 12 PRO 256 GB</t>
  </si>
  <si>
    <t>CONTROLLER,ELECTRONIC;DOOR ACC</t>
  </si>
  <si>
    <t>AIR CONDITIONER;SPLIT,BLUESTAR</t>
  </si>
  <si>
    <t>AIR CONDITIONER;SPLIT HRC;1TON</t>
  </si>
  <si>
    <t>CAMERA,MOTION PICTURE;PTZ OUTD</t>
  </si>
  <si>
    <t>Kant Grand Plus RO</t>
  </si>
  <si>
    <t>Leica Camera</t>
  </si>
  <si>
    <t>Water Heat Pump</t>
  </si>
  <si>
    <t>Water Ionizer</t>
  </si>
  <si>
    <t>RADIO;WIRELESS;DEVICE CAMBIUM</t>
  </si>
  <si>
    <t>AC- PURCHASE OFFICE HO</t>
  </si>
  <si>
    <t>WATER COOLER - PUR. OFF. HO</t>
  </si>
  <si>
    <t>FAN - PURCHASE OFFICE HO</t>
  </si>
  <si>
    <t>RO - PURCHASE OFFICE HO</t>
  </si>
  <si>
    <t>DG SET - PURCHASE OFFICE HO</t>
  </si>
  <si>
    <t>REFRIGERATOR -PURCHASE OFF. HO</t>
  </si>
  <si>
    <t>FIRE EXTINGUISHER - PUR. OFF.</t>
  </si>
  <si>
    <t>CCTV CAMERA - PURCHASE OFF. HO</t>
  </si>
  <si>
    <t>ALMIRAH - PURCHASE OFF. HO</t>
  </si>
  <si>
    <t>CHIMNEY - PURCHASE OFF. HO</t>
  </si>
  <si>
    <t>TELEPHONE - PURCHASE OFFICE HO</t>
  </si>
  <si>
    <t>105PM106-CCTV Camera Installation</t>
  </si>
  <si>
    <t>Furniture &amp; Fixtures</t>
  </si>
  <si>
    <t>ALMIRAH</t>
  </si>
  <si>
    <t>FILING CABINET</t>
  </si>
  <si>
    <t>Office Furniture</t>
  </si>
  <si>
    <t>chair</t>
  </si>
  <si>
    <t>SOFA SET</t>
  </si>
  <si>
    <t>CENTER TABLE</t>
  </si>
  <si>
    <t>Office Table, Chair &amp; Visitor chair</t>
  </si>
  <si>
    <t>CenterTable &amp; Bed</t>
  </si>
  <si>
    <t>Cpu Trolly</t>
  </si>
  <si>
    <t>Excutive computer Table</t>
  </si>
  <si>
    <t>CONFERENCE TABLE</t>
  </si>
  <si>
    <t>TABLE</t>
  </si>
  <si>
    <t>CHAIR</t>
  </si>
  <si>
    <t>CYBERRACK</t>
  </si>
  <si>
    <t xml:space="preserve"> CHAIR</t>
  </si>
  <si>
    <t>GLASS DOOR</t>
  </si>
  <si>
    <t>DOOR CLOSER</t>
  </si>
  <si>
    <t>SECURITY CABIN</t>
  </si>
  <si>
    <t>PORTABLE TOILET</t>
  </si>
  <si>
    <t xml:space="preserve"> ALMIRAH</t>
  </si>
  <si>
    <t>HP- MOTOR</t>
  </si>
  <si>
    <t xml:space="preserve"> BED</t>
  </si>
  <si>
    <t>MATTRESS</t>
  </si>
  <si>
    <t>DINING TABLE</t>
  </si>
  <si>
    <t>WATER TANK</t>
  </si>
  <si>
    <t>COMPUTER TABLE</t>
  </si>
  <si>
    <t>PUMP</t>
  </si>
  <si>
    <t>LADDER</t>
  </si>
  <si>
    <t>BED</t>
  </si>
  <si>
    <t>TUBE LIGHT</t>
  </si>
  <si>
    <t>GYSER 15 LTR</t>
  </si>
  <si>
    <t>BED SIDE TABLE</t>
  </si>
  <si>
    <t>WORKING TABLE</t>
  </si>
  <si>
    <t>GAS BURNER</t>
  </si>
  <si>
    <t>DISH LENDING TABLE</t>
  </si>
  <si>
    <t>CLEAN DISH TABLE</t>
  </si>
  <si>
    <t>TAWA</t>
  </si>
  <si>
    <t>BAN MARIE</t>
  </si>
  <si>
    <t>SINK UNIT</t>
  </si>
  <si>
    <t>VERTICAL DEEP FREEDGE</t>
  </si>
  <si>
    <t>TOASTER</t>
  </si>
  <si>
    <t>T.V. TABLE</t>
  </si>
  <si>
    <t>WORKSTATION</t>
  </si>
  <si>
    <t>STORAGE UNIT</t>
  </si>
  <si>
    <t xml:space="preserve"> RECEPTION TABLE</t>
  </si>
  <si>
    <t>VENESHING BLINDS</t>
  </si>
  <si>
    <t xml:space="preserve"> OFFICE FURNITURE</t>
  </si>
  <si>
    <t>BURNER COOKING RANGE</t>
  </si>
  <si>
    <t>POT RACK</t>
  </si>
  <si>
    <t>COOKING RANGE</t>
  </si>
  <si>
    <t>FURNITURE &amp; FIXTURE</t>
  </si>
  <si>
    <t>WOODEN PARTITION</t>
  </si>
  <si>
    <t>MOSAIC &amp; BOX</t>
  </si>
  <si>
    <t>PULVERIZER</t>
  </si>
  <si>
    <t>WOODEN RACK</t>
  </si>
  <si>
    <t>NOTICE BOARD</t>
  </si>
  <si>
    <t>STEEL RACK</t>
  </si>
  <si>
    <t>WORK STATION</t>
  </si>
  <si>
    <t>OFFICE TABLE</t>
  </si>
  <si>
    <t>CHAIR -MEDUIM</t>
  </si>
  <si>
    <t>WOODEN FURNITURE</t>
  </si>
  <si>
    <t>STORAGE FURNITURE</t>
  </si>
  <si>
    <t>WATER HEATER</t>
  </si>
  <si>
    <t>ALLUMINIUM FIXING</t>
  </si>
  <si>
    <t>CURTAIN PATTI</t>
  </si>
  <si>
    <t>WOODEN CHAIR</t>
  </si>
  <si>
    <t>CURTAIN CLOTH</t>
  </si>
  <si>
    <t>TABLE COVER</t>
  </si>
  <si>
    <t>FILE VISA PAPER</t>
  </si>
  <si>
    <t>MITING TABLE</t>
  </si>
  <si>
    <t>SIDE RACK</t>
  </si>
  <si>
    <t xml:space="preserve"> SOFA</t>
  </si>
  <si>
    <t>SIDE TABLE</t>
  </si>
  <si>
    <t>BOOK SELF</t>
  </si>
  <si>
    <t>CCR Control Desk</t>
  </si>
  <si>
    <t>Laboratory Room Desk</t>
  </si>
  <si>
    <t>Server Room Desk</t>
  </si>
  <si>
    <t>WorkingTableWithOneUndeShelf (SS/SIZE-55x24x34"+6"</t>
  </si>
  <si>
    <t>Two Burner Cooking Range(SS BODY/SIZE-48x2434"+6)"</t>
  </si>
  <si>
    <t>Stock Pot Stove(SS BODY/24x24x24")""</t>
  </si>
  <si>
    <t>Masala Trolly(SS/SIZE-18x24)"	MasalaTrolly(SSSIZE18x24)""</t>
  </si>
  <si>
    <t>Chapati Rolling Table(SS/SIZE-36x27x34"+6")""</t>
  </si>
  <si>
    <t>Chapti Plate With Puffer(CHAPATI TAWA/SS/60x27x3"</t>
  </si>
  <si>
    <t>Hot Plate(DOSA TAWA) (SS/SIZE-36x27x34"+6")""</t>
  </si>
  <si>
    <t>Chapti  Dumping Table &amp;6(SS/SIZE18x27"x34"+6")""</t>
  </si>
  <si>
    <t>Working  Table With  SINK(SS/SIZE-54x24x34+6")""</t>
  </si>
  <si>
    <t>Hot  Food Bain-Marie(SS/TABLETOP/SIZE-84x27x10")""</t>
  </si>
  <si>
    <t>DishLandingTableWithGarbageChute(SSSIZE40x24</t>
  </si>
  <si>
    <t>Three Sink Unit(SS/SIZE-72x27x34"+6")""</t>
  </si>
  <si>
    <t>SS Rack With 3 sides Covered(PERFORATED/SIZE-24x18</t>
  </si>
  <si>
    <t>Perforated Shelf(SS/SIZE-72x12)""</t>
  </si>
  <si>
    <t>Induction Plate</t>
  </si>
  <si>
    <t>Island Type Exhaust Hood With SS Filter(SIZE-75x72</t>
  </si>
  <si>
    <t>Chair</t>
  </si>
  <si>
    <t>Gyser</t>
  </si>
  <si>
    <t>SLOTTED ANGLE RACK THREE SIDE COVERED SIZE-7' HEIG</t>
  </si>
  <si>
    <t>Wooden console</t>
  </si>
  <si>
    <t>Table</t>
  </si>
  <si>
    <t>Planter Stand</t>
  </si>
  <si>
    <t>Planter</t>
  </si>
  <si>
    <t>sofa set</t>
  </si>
  <si>
    <t>Bed</t>
  </si>
  <si>
    <t>Television</t>
  </si>
  <si>
    <t>WOODEN COT BOX TYPE</t>
  </si>
  <si>
    <t>MATTRESS 6'3” (75”)x3' (36”)</t>
  </si>
  <si>
    <t>DINING TABLE 6 SEATER WITH CHAIR  WOODEN</t>
  </si>
  <si>
    <t>STUDY TABLE WOODEN</t>
  </si>
  <si>
    <t>STUDY CHAIR WITH ARM (WOODEN)</t>
  </si>
  <si>
    <t>STOOL IRON</t>
  </si>
  <si>
    <t>REVOLVING CHAIR</t>
  </si>
  <si>
    <t>FILLING CABINET</t>
  </si>
  <si>
    <t>SINGLE BED</t>
  </si>
  <si>
    <t>FILING CABINET WITH VISH FILES4 DRAWER GRAY</t>
  </si>
  <si>
    <t>INDUCTION COOKER</t>
  </si>
  <si>
    <t>DINING TABLE 4 SEATER WITH CHAIR  WOODEN</t>
  </si>
  <si>
    <t>CENTRE TABLE</t>
  </si>
  <si>
    <t>Gym Equipment</t>
  </si>
  <si>
    <t>TABLE CONFERENCE ROOM 3600x1800 MM</t>
  </si>
  <si>
    <t>THREE FOLDING SCREEN</t>
  </si>
  <si>
    <t>STRETCHER FIXED</t>
  </si>
  <si>
    <t>PATIENT EXAMINATION TABLE (WITH FOAM MATTRESS)</t>
  </si>
  <si>
    <t>DRESSING TABLE</t>
  </si>
  <si>
    <t>INSTRUMENT  ALMIRAH (GLASS DOOR) THREE PARTITION</t>
  </si>
  <si>
    <t>I.V. STAND</t>
  </si>
  <si>
    <t>REVOLVING STOOL</t>
  </si>
  <si>
    <t>INSTRUMENT TROLLEY</t>
  </si>
  <si>
    <t>WHEEL CHAIR</t>
  </si>
  <si>
    <t>PATIENT TROLLEY</t>
  </si>
  <si>
    <t>HOSPITAL BED</t>
  </si>
  <si>
    <t>DOUBLE STEP STOOL FOR HOSPITAL</t>
  </si>
  <si>
    <t>SINGLE STEP STOOL FOR HOSPITAL</t>
  </si>
  <si>
    <t>BED SITE STOOL FOR HOSPITAL</t>
  </si>
  <si>
    <t>WOODEN TABLE (LAB)</t>
  </si>
  <si>
    <t>STEEL ALMIRAH 78x36"x19" 2 DOOR 6 SHELF"</t>
  </si>
  <si>
    <t>VANISHING BLINDS(VERTICAL)</t>
  </si>
  <si>
    <t>ALMIRAH-STEEL</t>
  </si>
  <si>
    <t>Glass Shower Cubicles (UH)</t>
  </si>
  <si>
    <t>SOFA SET 2 SEATER CUSHIONED WITH STAINLESS STEEL</t>
  </si>
  <si>
    <t>SOFA SET 3 SEATER CUSHIONED WITH STAINLESS STEEL</t>
  </si>
  <si>
    <t>REVOLVING CHAIR FOR GM MODEL-NO GA516 COLOUR BLACK</t>
  </si>
  <si>
    <t>REVOLVING CHAIR ORDINARY MODEL-NO GA505 COLOUR BLA</t>
  </si>
  <si>
    <t>ALUMINIUM TOWER LADDER DESIGNED FOR STREET LIGHT M</t>
  </si>
  <si>
    <t>TABLE OFFICE WOODEN 5'</t>
  </si>
  <si>
    <t>TABLE OFFICE WOODEN 4'</t>
  </si>
  <si>
    <t>Wooden Cupboard</t>
  </si>
  <si>
    <t>Printer Table</t>
  </si>
  <si>
    <t>WOODEN COT WITHOUT BOX TYPE</t>
  </si>
  <si>
    <t>POT RACKS(SS/SIZE-48x24"x72")"</t>
  </si>
  <si>
    <t>Dining Sofa</t>
  </si>
  <si>
    <t>L shape Sofa</t>
  </si>
  <si>
    <t>Sleepwell Mattress</t>
  </si>
  <si>
    <t>Dining Chair</t>
  </si>
  <si>
    <t>Lobby Sofa Set</t>
  </si>
  <si>
    <t>Dining Table</t>
  </si>
  <si>
    <t>Contemporary Sofa</t>
  </si>
  <si>
    <t>MATTRESS 78x72"x6""</t>
  </si>
  <si>
    <t>Computer Table</t>
  </si>
  <si>
    <t>Wooden Cabinet</t>
  </si>
  <si>
    <t>SS CURTAINS ROD WITH ALL ACCESSORIES</t>
  </si>
  <si>
    <t>CURTAIN TRACK WITH ALL ACCESSORIES</t>
  </si>
  <si>
    <t>BEADS CURTAIN (SIZE - 5'7 (WIDTH)  x 7'2" (FALL)"</t>
  </si>
  <si>
    <t>ROLLER BLINDS</t>
  </si>
  <si>
    <t>Study Chair With Arm</t>
  </si>
  <si>
    <t>Duet Mattress</t>
  </si>
  <si>
    <t>Study Table With Chairs</t>
  </si>
  <si>
    <t>Sofa Chair</t>
  </si>
  <si>
    <t>T.V Console</t>
  </si>
  <si>
    <t>Corner Table</t>
  </si>
  <si>
    <t>Dining Table With Six Chair</t>
  </si>
  <si>
    <t>Dining Buffet Counter</t>
  </si>
  <si>
    <t>Shoe Rack</t>
  </si>
  <si>
    <t>Central Table</t>
  </si>
  <si>
    <t>Sofa Back Cushions Big Size</t>
  </si>
  <si>
    <t>Sofa Back Cushions Small Size</t>
  </si>
  <si>
    <t>Suite Room Sofa Cum Bed</t>
  </si>
  <si>
    <t>Vip Dining Table</t>
  </si>
  <si>
    <t>Service Counter</t>
  </si>
  <si>
    <t>Dining Chair With Arm</t>
  </si>
  <si>
    <t>SOAP DISH 1131 N</t>
  </si>
  <si>
    <t>TOWEL RING 1121 N</t>
  </si>
  <si>
    <t>TWIN COAT HOOK 1161 N</t>
  </si>
  <si>
    <t>TOWEL RAIL 1111 N</t>
  </si>
  <si>
    <t>LADDER ALUMINIUM 8' HEIGHT</t>
  </si>
  <si>
    <t>ROMAN BLINDS SECTION WITH CHAIN MECHANISM</t>
  </si>
  <si>
    <t>Suit room Dining Table</t>
  </si>
  <si>
    <t>Sofa Chairs For Guest Bedroom</t>
  </si>
  <si>
    <t>TABLE OFFICE WOODEN 6'</t>
  </si>
  <si>
    <t>BLACK OUT CLOTH</t>
  </si>
  <si>
    <t>CURTAINS CLOTH</t>
  </si>
  <si>
    <t>CHAIR FIX STACKABLE CHAIR ITALIAN PP IN SEAT</t>
  </si>
  <si>
    <t>DINNING TABLE RECTANGLE FOLDING DINNING TABLE BENZ</t>
  </si>
  <si>
    <t>L-SOFA SIZE- 8'-7x10'-1"x2'-9½""</t>
  </si>
  <si>
    <t>Steel Rack</t>
  </si>
  <si>
    <t>Seating Area Sofa Chair</t>
  </si>
  <si>
    <t>SS WORKING TABLE (2 UNDER SHELVES, SIZE - 32x24"x"</t>
  </si>
  <si>
    <t>SS WORKING TABLE (2 UNDER SHELVES, SIZE - 36x24"x"</t>
  </si>
  <si>
    <t>SS WORKING TABLE (ONE UNDER SHELF, SIZE - 48x24"x"</t>
  </si>
  <si>
    <t>SS TWO SINK UNIT (SIZE-48x24"x32"+6", SINK'S DEPT"</t>
  </si>
  <si>
    <t>SS CHAPATI LANDING TABLE  WITH ONE UNDER SHELF</t>
  </si>
  <si>
    <t>SS WORKING TABLE (2 UNDER SHELVES, SIZE - 48x24"x"</t>
  </si>
  <si>
    <t>SS WORKING TABLE WITH ONE GARBAGE HOLE (SIZE - 42"	SSWORKINGTABLEWITHONEGARBAGEHOLE(SIZE42""</t>
  </si>
  <si>
    <t>SS WORKING TABLE WITH ONE UNDER SHELF (SIZE - 42x"</t>
  </si>
  <si>
    <t>Almirah</t>
  </si>
  <si>
    <t>Stand for Cloth Drying (Aluminium)</t>
  </si>
  <si>
    <t>SOFA (3 SEATER) FOR STAFF QUARTERS</t>
  </si>
  <si>
    <t>SOFA SET 5 SEATER CUSHIONED WITH STAINLESS STEEL</t>
  </si>
  <si>
    <t>CHAIR PVC</t>
  </si>
  <si>
    <t>CENTER TABLE WOODEN</t>
  </si>
  <si>
    <t>SIDE TABLE WOODEN SIZE-2' x 2'</t>
  </si>
  <si>
    <t>Low Height Table</t>
  </si>
  <si>
    <t>IRON TAWA WITH PUFFER (SIZE-(LxWxH) 42x24"x34", S"</t>
  </si>
  <si>
    <t>Centre Table 3'x2'</t>
  </si>
  <si>
    <t>CHAIRS WITH ARMS (HANDLE)</t>
  </si>
  <si>
    <t>SOFA SET 2 SEATER</t>
  </si>
  <si>
    <t>Wooden Cot Box Type</t>
  </si>
  <si>
    <t>Bed Side Table Two Drawer 24X15X18 Inch</t>
  </si>
  <si>
    <t>Dining Table 4 Seater With Chair  Wooden</t>
  </si>
  <si>
    <t>Sofa Set 5 Seater Cushioned With Stainless Steel</t>
  </si>
  <si>
    <t>Centre Table 3'X2'</t>
  </si>
  <si>
    <t>MATTERESS 6'3” (75”)X3' (36”)</t>
  </si>
  <si>
    <t>LADDER ALUMINIUM 30' HEIGHT</t>
  </si>
  <si>
    <t>SOFA SIDE TABLE WOODEN SIZE-1'-6x1'-6""</t>
  </si>
  <si>
    <t>Water Heater</t>
  </si>
  <si>
    <t>Tea Plunger</t>
  </si>
  <si>
    <t>SIDE TABLE WOODEN</t>
  </si>
  <si>
    <t>CHAIR DAWO SERIES(HOF MODEL NO.EUROPA -EUR 2002-ME</t>
  </si>
  <si>
    <t>CHAIR DAWO SERIES(HOF MODEL NO.EUROPA -CHE 332-MED</t>
  </si>
  <si>
    <t>LADDER 8 FEET HEIGHT ALUMINIUM FOLDING PLATE FORM</t>
  </si>
  <si>
    <t>LADDER 16 FEET HEIGHT ALUMINIUM FOLDING PLATE FORM</t>
  </si>
  <si>
    <t>SINGLE BED  WITHOUT WOODEN BOX</t>
  </si>
  <si>
    <t>TABLE TENNIS TABLE</t>
  </si>
  <si>
    <t>BOOK SHELF (4 SHELF FRONT OPEN)</t>
  </si>
  <si>
    <t>Wooden Partition</t>
  </si>
  <si>
    <t>TABLE OFFICE WOODEN -7'FIT</t>
  </si>
  <si>
    <t>STEEL SOFA 3 SITTER</t>
  </si>
  <si>
    <t>STEEL SOFA 2 SITTER</t>
  </si>
  <si>
    <t>SWING</t>
  </si>
  <si>
    <t>PODIUM</t>
  </si>
  <si>
    <t>Revolving Chair ONY-3004 HOF Black</t>
  </si>
  <si>
    <t>Almira</t>
  </si>
  <si>
    <t>Table office Wooden 6"</t>
  </si>
  <si>
    <t>Slotted Angle rack 3 side cove</t>
  </si>
  <si>
    <t>Geaser</t>
  </si>
  <si>
    <t>VANISHING BLINDS (VERTICAL)</t>
  </si>
  <si>
    <t>MATTERESS</t>
  </si>
  <si>
    <t>TABLE CONFERENCE ROOM 12199x600MM, 7492x600MM</t>
  </si>
  <si>
    <t>TABLE CONFERENCE ROOM 3246x1505 MM</t>
  </si>
  <si>
    <t>TABLE 1400x450MM</t>
  </si>
  <si>
    <t>TABLE 2100x450MM</t>
  </si>
  <si>
    <t>DEFENDER PLUS SAFES 41 INCH</t>
  </si>
  <si>
    <t>Conference Table</t>
  </si>
  <si>
    <t>CONFERENCE TABLE-SIZE-3100x1600MM</t>
  </si>
  <si>
    <t>CONFERENCE TABLE-SIZE-3000x1070MM</t>
  </si>
  <si>
    <t>CONFERENCE TABLE-SIZE-3000x1605MM</t>
  </si>
  <si>
    <t>GARBAGE CONTAINER</t>
  </si>
  <si>
    <t>FILING CABINET 2 DRAWER WITH VISA FILE</t>
  </si>
  <si>
    <t>MOBILE SHELVING SYSTEM</t>
  </si>
  <si>
    <t>PEDESTAL STAND FOR PANABOARD</t>
  </si>
  <si>
    <t>ALMIRAH STEEL LOCKER RACK</t>
  </si>
  <si>
    <t>PILLOW</t>
  </si>
  <si>
    <t>LADDER ALUMINIUM 20' HEIGHT</t>
  </si>
  <si>
    <t>Matteress</t>
  </si>
  <si>
    <t>Wooden Cot</t>
  </si>
  <si>
    <t>Filing Cabinet</t>
  </si>
  <si>
    <t>CHILDREN PLAY AREA EQUIPMENT FUN STATION 5.36x5.36</t>
  </si>
  <si>
    <t>CHILDREN PLAY AREA EQUIPMENT TWIRLY CLIMBER</t>
  </si>
  <si>
    <t>CHILDREN PLAY AREA EQUIPMENT SEE SAW SINGLE</t>
  </si>
  <si>
    <t>CHILDREN PLAY AREA EQUIPMENT LC-OPW-9</t>
  </si>
  <si>
    <t>CHILDREN PLAY AREA EQUIPMENT MONKEY BAR</t>
  </si>
  <si>
    <t>CHILDREN PLAY AREA EQUIPMENT SEE SAW-DOUBLE SEAT W</t>
  </si>
  <si>
    <t>CHILDREN PLAY AREA EQUIPMENT SINGLE SLIDE</t>
  </si>
  <si>
    <t>CHILDREN PLAY AREA EQUIPMENT DUCK RIDER</t>
  </si>
  <si>
    <t>CHILDREN PLAY AREA EQUIPMENT MERRY GO ROUND</t>
  </si>
  <si>
    <t>CHILDREN PLAY AREA EQUIPMENT HORSE RIDER</t>
  </si>
  <si>
    <t>SOFA 3 SEATER FOR STAFF QUARTERS</t>
  </si>
  <si>
    <t>Wooden Sample Rack</t>
  </si>
  <si>
    <t>TREADMILL MODEL- 5555</t>
  </si>
  <si>
    <t>CROSS TRAINER MODEL- 5555 E</t>
  </si>
  <si>
    <t>BIKE MODEL- RECUMBENT 5555</t>
  </si>
  <si>
    <t>MULTI GYM MODEL- QUNDRA 518 BK  4 STATION</t>
  </si>
  <si>
    <t>MULTI-FUNCTIONAL OLYMPIC BENCH</t>
  </si>
  <si>
    <t>RUBBER COATED HEX DB'S</t>
  </si>
  <si>
    <t>GRIP WEIGHT PLATE</t>
  </si>
  <si>
    <t>ROD SET</t>
  </si>
  <si>
    <t>SUPERFIT MESSAGE 002 TOP PRO</t>
  </si>
  <si>
    <t>STANDING TWISTER</t>
  </si>
  <si>
    <t>ALMIRAH STEEL LOCKERS RACK 10 LOCKERS</t>
  </si>
  <si>
    <t>SOFA 2 SEATER MODEL-H-314</t>
  </si>
  <si>
    <t>SOFA 3 SEATER MODEL-H-314</t>
  </si>
  <si>
    <t>CHAIR HARTLAND</t>
  </si>
  <si>
    <t>SOFA 3 SEATER MODEL-DALI</t>
  </si>
  <si>
    <t>SOFA 1 SEATER MODEL-S-900</t>
  </si>
  <si>
    <t>SOFA 3 SEATER MODEL-S-900</t>
  </si>
  <si>
    <t>CHAIR MODEL-OPTIMA HEAD REST OC-1</t>
  </si>
  <si>
    <t>CHAIR MODEL-OPTIMAT OC-2</t>
  </si>
  <si>
    <t>CHAIR MODEL ERGON HBGS-B WITH HEAD REST</t>
  </si>
  <si>
    <t>CHAIR MODEL ERGON MBGS-B</t>
  </si>
  <si>
    <t>CHAIR MODEL ANATOM FP HBGS-B WITH HEAD REST</t>
  </si>
  <si>
    <t>CHAIR MODEL ANATOM FP MBGS-B</t>
  </si>
  <si>
    <t>CHAIR MODEL CONTACT PROJECT MBGS-B</t>
  </si>
  <si>
    <t>CHAIR MODEL ADVANTAGE MEDIUM BACK TELLER BASE</t>
  </si>
  <si>
    <t>CHAIR EXECUTIVE HB LEATHER MODEL-CROWN-1</t>
  </si>
  <si>
    <t>CHAIR VITRA IMAGO LEATHER BLACK NERO-66</t>
  </si>
  <si>
    <t>CHAIR VITRA MEDA SEAT FABRIC</t>
  </si>
  <si>
    <t>SOFA 4 SEATER CUSTOMIZED LEATHER MODEL-ARCHER</t>
  </si>
  <si>
    <t>SOFA 3 SEATER LEATHER MODEL-ARCHER</t>
  </si>
  <si>
    <t>SOFA 1 SEATER LEATHER MODEL-ARCHER</t>
  </si>
  <si>
    <t>SOFA 3 SEATER LEATHER MODEL-LATINO</t>
  </si>
  <si>
    <t>SOFA 1 SEATER LEATHER MODEL-LATINO</t>
  </si>
  <si>
    <t>SOFA 3 SEATER IDANA STANLEY LEATHER SEA SKY</t>
  </si>
  <si>
    <t>SOFA 1 SEATER IDANA STANLEY LEATHER SEA SKY</t>
  </si>
  <si>
    <t>CHAIRS CANDICE STANLEY LEATHER SLATE GREY</t>
  </si>
  <si>
    <t>SOFA BAR GLOBE BLACK</t>
  </si>
  <si>
    <t>SOUP TOURIN</t>
  </si>
  <si>
    <t>WOODEN SHOE RACK</t>
  </si>
  <si>
    <t>CHAFFING DISH</t>
  </si>
  <si>
    <t>CHANDELIER IRIS CRYSTAL 12 LIGHT</t>
  </si>
  <si>
    <t>CHANDELIER IRIS CRYSTAL 26 LIGHT</t>
  </si>
  <si>
    <t>Wooden Reck</t>
  </si>
  <si>
    <t>CORNER TABLE SIZE-1 FEET 9 INCH x 1 FEET 9 INCH</t>
  </si>
  <si>
    <t>CORNER TABLE SIZE-2 FEET x 2 FEET</t>
  </si>
  <si>
    <t>CENTER TABLE SIZE-3 FEET 6 INCH x 3 FEET 6 INCH</t>
  </si>
  <si>
    <t>CORNER TABLE SIZE-2 FEET 3 INCH x 2 FEET 3 INCH</t>
  </si>
  <si>
    <t>CENTER TABLE SIZE-4 FEET x 4 FEET</t>
  </si>
  <si>
    <t>SIDE TABLE SIZE-1 FEET 9 INCH x 1 FEET 9 INCH</t>
  </si>
  <si>
    <t>CENTRE TABLE VIP SIZE-3 FEET 6 INCH x 3 FEET 6 INC</t>
  </si>
  <si>
    <t>SIDE TABLE VIP SIZE-2 FEET x 2 FEET</t>
  </si>
  <si>
    <t>Wooden Alamirah</t>
  </si>
  <si>
    <t>MOPPING TROLLY</t>
  </si>
  <si>
    <t>ADMIN OFFICE TABLE WITH STORGE UNITS</t>
  </si>
  <si>
    <t>INDUCTION COOKER (DOUBLE BURNER)</t>
  </si>
  <si>
    <t>INDUCTION PLATE</t>
  </si>
  <si>
    <t>PIGEON STEEL ALMIRAH 250MMx250MM OF EACH HOLE/LOCK</t>
  </si>
  <si>
    <t>SOFA LEATHERITE 3 SEATER MODEL-M-FUR/LEA</t>
  </si>
  <si>
    <t>SOFA LEATHERITE 1 SEATER MODEL-M-FUR/LEA</t>
  </si>
  <si>
    <t>CHAIRS WITHOUT ARMS (HANDLE)</t>
  </si>
  <si>
    <t>MATTRESS 78x39x6 INCH</t>
  </si>
  <si>
    <t>WOODEN STOOL TOP-14x14 INCH,LENGTH-20 INCH</t>
  </si>
  <si>
    <t>HOSPITAL EQUIPMENT</t>
  </si>
  <si>
    <t>PATIENT SEATING BENCH CODE 1900</t>
  </si>
  <si>
    <t>MATTRESS 72x36"  MODEL ORTHOPEDIC"</t>
  </si>
  <si>
    <t>BEDSIDE LOCKERS 6050</t>
  </si>
  <si>
    <t>INSTRUMENT CABINET 0305</t>
  </si>
  <si>
    <t>DELIVERY CUM GYNE TABLE 2012</t>
  </si>
  <si>
    <t>CRASH CART TROLLEY 1000</t>
  </si>
  <si>
    <t>MAYAS TROLLEY A1038</t>
  </si>
  <si>
    <t>BED SIDE DINING TABLE FOLDING 6711</t>
  </si>
  <si>
    <t>SOLIED LINNEN TROLLEY 1064</t>
  </si>
  <si>
    <t>BABY CRADLE GRIEB WITH STAND 0255</t>
  </si>
  <si>
    <t>Paintings With Proper Frame</t>
  </si>
  <si>
    <t>Console Table</t>
  </si>
  <si>
    <t>Bench</t>
  </si>
  <si>
    <t>Coffee Table</t>
  </si>
  <si>
    <t>Trunk</t>
  </si>
  <si>
    <t>Coted Magzine Area</t>
  </si>
  <si>
    <t>Two Chairs &amp; One Coffee Table</t>
  </si>
  <si>
    <t>Sofa Set</t>
  </si>
  <si>
    <t>Multiseater Sofa Chair</t>
  </si>
  <si>
    <t>Chair Premium Luzo-521 TR 07</t>
  </si>
  <si>
    <t>Chair Premium Luzo-522 TR 07</t>
  </si>
  <si>
    <t>Chair Mar-1006</t>
  </si>
  <si>
    <t>WOODEN CABINET</t>
  </si>
  <si>
    <t>Wooden Dumb Valet</t>
  </si>
  <si>
    <t>WOODEN FLOOR ( HARD WOOD)</t>
  </si>
  <si>
    <t>Chair Cane</t>
  </si>
  <si>
    <t>Umrella With Granite Base</t>
  </si>
  <si>
    <t>Multiseater Sofa Bench</t>
  </si>
  <si>
    <t>Wooden Almirah</t>
  </si>
  <si>
    <t>Wooden Shoe Reck</t>
  </si>
  <si>
    <t>Handmade Painting</t>
  </si>
  <si>
    <t>DINING TABLE MOULDED 6 SEATER MODEL CORSA</t>
  </si>
  <si>
    <t>MATTRESS 72x78 INCH</t>
  </si>
  <si>
    <t>CHAIR REVOLVING STA-2010/M HOF BLACK</t>
  </si>
  <si>
    <t>Wooden Bed Size-6'8*3.2*1"</t>
  </si>
  <si>
    <t>Wooden Bed Head Board-12'10*2.7"</t>
  </si>
  <si>
    <t>Wooden Bed Side Table-28*18*12</t>
  </si>
  <si>
    <t>Wooden Bed Side Table-21*18*12</t>
  </si>
  <si>
    <t>Wooden Study Table</t>
  </si>
  <si>
    <t>Wooden TV Set Top Box</t>
  </si>
  <si>
    <t>Mattress-78*36*5</t>
  </si>
  <si>
    <t>SOFA SIDE TABLE WOODEN SIZE-18 INCHx18 INCH</t>
  </si>
  <si>
    <t>Double Bed (Wooden / Without Box Type / Size 6'x 6</t>
  </si>
  <si>
    <t>DOUBLE BED WOODEN BOX TYPE SIZE 6'x 6'-6 INCH</t>
  </si>
  <si>
    <t>L-SOFA SIZE- 8 FT 7 INCHx10 FT 1 INCHx2 FT 9.5 INC</t>
  </si>
  <si>
    <t>SOFA 3 SEATER</t>
  </si>
  <si>
    <t>DINING TABLE  WITH CHAIRS (Wooden / Table Size -5’</t>
  </si>
  <si>
    <t>READING TABLE WITH CHAIR WOODEN TABLE</t>
  </si>
  <si>
    <t>DUMBBELL RACK</t>
  </si>
  <si>
    <t>ROAD STAND RACK</t>
  </si>
  <si>
    <t>SHOE RACK</t>
  </si>
  <si>
    <t>SIDE TABLE ROUND  TYPE SIZE-22”x22”x18” TOP WOODEN</t>
  </si>
  <si>
    <t>CHAIR WOODEN FIXED</t>
  </si>
  <si>
    <t>News Paper Stand</t>
  </si>
  <si>
    <t>Chair-Revolving</t>
  </si>
  <si>
    <t>Wooden Study Chair</t>
  </si>
  <si>
    <t>Centre Table</t>
  </si>
  <si>
    <t>Sofa-(2+1)</t>
  </si>
  <si>
    <t>Almirah Steel With Locker</t>
  </si>
  <si>
    <t>LADDER ALUMINUM ADJUSTABLE,INSULATED</t>
  </si>
  <si>
    <t>BED SIDE TABLE TWO DRAWER 24x15x18 INCH</t>
  </si>
  <si>
    <t>CHAIRS UPHOLSTERED (MOULDED)</t>
  </si>
  <si>
    <t>WOODEN TV CABINET</t>
  </si>
  <si>
    <t>Cupboard</t>
  </si>
  <si>
    <t>Fitness Table</t>
  </si>
  <si>
    <t>Executive Chair</t>
  </si>
  <si>
    <t>Storwel Plain</t>
  </si>
  <si>
    <t>Vertical Siding Door</t>
  </si>
  <si>
    <t>Visitor Chair</t>
  </si>
  <si>
    <t>Open Rack</t>
  </si>
  <si>
    <t>COMPUTER TABLE SET</t>
  </si>
  <si>
    <t>STEEL SOFA 2 SITTER / STEEL SO</t>
  </si>
  <si>
    <t>DOUBLE USER MS PREFAB TOILET C</t>
  </si>
  <si>
    <t>REVOLVING CHAIR FOR GM MODEL-N</t>
  </si>
  <si>
    <t>Steel Almirah</t>
  </si>
  <si>
    <t>Office Chairs</t>
  </si>
  <si>
    <t>CHANNEL FOR KEYBOARD / CHANNEL</t>
  </si>
  <si>
    <t>LOCK OFFICE FURNITURE / LOCK O</t>
  </si>
  <si>
    <t>BOOK SHELF (4 SHELF FRONT OPEN</t>
  </si>
  <si>
    <t>LADDER IN TWO FOLDS, 20 TO 36</t>
  </si>
  <si>
    <t>SLOTTED ANGLE RACK THREE SIDE</t>
  </si>
  <si>
    <t>SOFA 3 SEATER / SOFA 3 SEATER</t>
  </si>
  <si>
    <t>STEEL ALMIRAH 78"x36"x19" 2 DO</t>
  </si>
  <si>
    <t>TABLE OFFICE WOODEN 6' / TABLE</t>
  </si>
  <si>
    <t>TABLE OFFICE WOODEN 5' / TABLE</t>
  </si>
  <si>
    <t>DOUBLE DECKER BED, IRON FRAME,</t>
  </si>
  <si>
    <t>WOODEN SHOE RACK / WOODEN SHOE</t>
  </si>
  <si>
    <t>PROVODING&amp;FIXING OF DRESSING T</t>
  </si>
  <si>
    <t>P&amp;F SHOE RACK SIZE - 72"Wx14"D</t>
  </si>
  <si>
    <t>TABLE WOODEN 7 FEET 6 INCHx3 F</t>
  </si>
  <si>
    <t>DINING TABLE 4 SEATER WITH CHA</t>
  </si>
  <si>
    <t>DINING TABLE 6 SEATER WITH CHA</t>
  </si>
  <si>
    <t>SOFA SET 5 SEATER CUSHIONED WI</t>
  </si>
  <si>
    <t>MATTRESS 6'3” (75”)x3' (36”) /</t>
  </si>
  <si>
    <t>CARD ROOM TABLE WITH FOUR CHAI</t>
  </si>
  <si>
    <t>CAFETARIA TABLE WITH FOUR CHAI</t>
  </si>
  <si>
    <t>CHAIR / CHAIR</t>
  </si>
  <si>
    <t>OFFICE TABLE SIZE-L- 6'-6" x W</t>
  </si>
  <si>
    <t>PROVIDING AND FIXING OF TV UNI</t>
  </si>
  <si>
    <t>BED SIDE TABLE TWO DRAWER 24x1</t>
  </si>
  <si>
    <t>SIDE TABLE WOODEN / SIDE TABLE</t>
  </si>
  <si>
    <t>CENTER TABLE WOODEN / CENTER T</t>
  </si>
  <si>
    <t>DINING TABLE  WITH CHAIRS (Woo</t>
  </si>
  <si>
    <t>SOFA 3 SEATER FOR STAFF QUARTE</t>
  </si>
  <si>
    <t>FILING CABINET WITH VISH FILES</t>
  </si>
  <si>
    <t>PROVIDING &amp;FIXING OF WOODEN AL</t>
  </si>
  <si>
    <t>PROVIDING AND FIXING OF SHUTTE</t>
  </si>
  <si>
    <t>WOODEN COT WITHOUT BOX TYPE /</t>
  </si>
  <si>
    <t>WOODEN COT BOX TYPE / WOODEN C</t>
  </si>
  <si>
    <t>SLOTTED ANGLE RACK HEAY SIZE-7</t>
  </si>
  <si>
    <t>STUDY TABLE WOODEN / STUDY TAB</t>
  </si>
  <si>
    <t>TV TABLE / TV TABLE</t>
  </si>
  <si>
    <t>TV TABLE WITH WRITING TABLE /</t>
  </si>
  <si>
    <t>CHAIR PVC / CHAIR PVC</t>
  </si>
  <si>
    <t>Chair -39</t>
  </si>
  <si>
    <t>CHAIRS WITH ARMS (HANDLE) / CH</t>
  </si>
  <si>
    <t>Mobile Compactor</t>
  </si>
  <si>
    <t>Chair Anatom &amp; Contact Project</t>
  </si>
  <si>
    <t>Pool Table</t>
  </si>
  <si>
    <t>Side Table-Celebration Mall</t>
  </si>
  <si>
    <t>Sofa Set-Celebration Mall</t>
  </si>
  <si>
    <t>Office Chair-Celebration Mall</t>
  </si>
  <si>
    <t>Modular Workstation-Celebratio</t>
  </si>
  <si>
    <t>Air Conditioner Split AC Kalisindh</t>
  </si>
  <si>
    <t>Refrigetor 165 Ltr Kalisindh</t>
  </si>
  <si>
    <t>RACK - HEAVY DUTY / RACK - HEA</t>
  </si>
  <si>
    <t>WOODEN ALMIRAH 78"x36"x19" 2 D</t>
  </si>
  <si>
    <t>SLOTTED ANGLE RACK AND MEZZANI</t>
  </si>
  <si>
    <t>TABLE OFFICE WOODEN 4' / TABLE</t>
  </si>
  <si>
    <t>WORK STATION / WORK STATION</t>
  </si>
  <si>
    <t>Centre Table 3'x2' / Centre Ta</t>
  </si>
  <si>
    <t>WOODEN DUSTBIN / WOODEN DUSTBI</t>
  </si>
  <si>
    <t>COMPUTER TABLE / COMPUTER TABL</t>
  </si>
  <si>
    <t>STOOL WOODEN / STOOL WOODEN</t>
  </si>
  <si>
    <t>TABLE OFFICE WOODEN -7'FIT / T</t>
  </si>
  <si>
    <t>Workstation-Gaming Zone</t>
  </si>
  <si>
    <t>Chairs-Gaming Zone</t>
  </si>
  <si>
    <t>CHAFFING DISH / CHAFFING DISH</t>
  </si>
  <si>
    <t>SWIMMING POOL SIDE CHAIR / SWI</t>
  </si>
  <si>
    <t>PERIODICAL RACK WITH STORAGE /</t>
  </si>
  <si>
    <t>DOWNTOWN PRESIDENT CHAIR / DOW</t>
  </si>
  <si>
    <t>Office Chair-Celebration Mall GA 501C</t>
  </si>
  <si>
    <t>Office Chair-Celebration Mall GA 502C</t>
  </si>
  <si>
    <t>Office Chair-Celebration Mall GA 505C</t>
  </si>
  <si>
    <t>Office Chair-Celebration Mall GA 533</t>
  </si>
  <si>
    <t>Office Chair-Celebration Mall GA 534</t>
  </si>
  <si>
    <t>SS WORKING TABLE WITH TWO UNDE</t>
  </si>
  <si>
    <t>WOODEN BOX (CASE) 6x3 FT FRONT</t>
  </si>
  <si>
    <t>WOODEN BED/THAKHAT 6 FT x 3 FT</t>
  </si>
  <si>
    <t>Pleatus Blinds TBD Shade</t>
  </si>
  <si>
    <t>OFFICE CHAIR MODEL GA-563 / OFFICE CHAIR MODEL GA-563</t>
  </si>
  <si>
    <t>Table SS Sheet Size 45 Inch</t>
  </si>
  <si>
    <t>Slotted Angle Rack Three side</t>
  </si>
  <si>
    <t xml:space="preserve">MATTRESS 6'3” (75”)x3' (36”) </t>
  </si>
  <si>
    <t>CABINET WOODEN SIZE-8 FT-6 INC</t>
  </si>
  <si>
    <t>STAND FOR CLOTH DRYING (ALUMIN</t>
  </si>
  <si>
    <t>WOONDEN STOOL 300 x 150 x 100</t>
  </si>
  <si>
    <t>SOFA SET 3 SEATER CUSHIONED WI</t>
  </si>
  <si>
    <t>SOFA SET 2 SEATER CUSHIONED WI</t>
  </si>
  <si>
    <t>CHAIRS WITHOUT ARMS (HANDLE) /</t>
  </si>
  <si>
    <t>Table Counter</t>
  </si>
  <si>
    <t>Revolving Chair</t>
  </si>
  <si>
    <t>Mech Compactor (Stores Rack)</t>
  </si>
  <si>
    <t>LABORATORY INSTRUMENT TABLE /</t>
  </si>
  <si>
    <t>SOFA CHAIR</t>
  </si>
  <si>
    <t>PORTABLE SECURITY CABIN / PORT</t>
  </si>
  <si>
    <t>ALMIRAH 78''X35''X18''</t>
  </si>
  <si>
    <t>Dining table 4 Seater</t>
  </si>
  <si>
    <t>Study Table</t>
  </si>
  <si>
    <t>SOFA - CORP. OFFICE</t>
  </si>
  <si>
    <t>CHAIR- CORP. OFFICE</t>
  </si>
  <si>
    <t>EXECUTIVE TABLE WITH DRAWER AN</t>
  </si>
  <si>
    <t>Furniture&amp;Fixtures -PENT House</t>
  </si>
  <si>
    <t>Sofa - Pent House</t>
  </si>
  <si>
    <t>PORTABLE TROLLEY SPEAKER WITH</t>
  </si>
  <si>
    <t>Sofa</t>
  </si>
  <si>
    <t>SERVICE DESK SUPPORT COUNTER &amp;</t>
  </si>
  <si>
    <t>ADMIN OFFICE TABLE WITH STORGE</t>
  </si>
  <si>
    <t>Slotted Angle Rack</t>
  </si>
  <si>
    <t>Steel Almirah 76x36x19</t>
  </si>
  <si>
    <t>Office Chair Model GA-505</t>
  </si>
  <si>
    <t>Revloving Chair</t>
  </si>
  <si>
    <t>Tablle Office Wooden</t>
  </si>
  <si>
    <t>Work Station</t>
  </si>
  <si>
    <t>Table Office Wooden</t>
  </si>
  <si>
    <t>Chair - Corporate Office 2</t>
  </si>
  <si>
    <t>Table - Corporate Office 2</t>
  </si>
  <si>
    <t>Furniture - Corporate office 2</t>
  </si>
  <si>
    <t>Chairs - Project Office</t>
  </si>
  <si>
    <t>PARK BENCH WOODEN / PARK BENCH</t>
  </si>
  <si>
    <t>Office Cabinate</t>
  </si>
  <si>
    <t>Workstation Office</t>
  </si>
  <si>
    <t>Chair - Revolving</t>
  </si>
  <si>
    <t>SOFA SET 2 SEATER / SOFA SET 2</t>
  </si>
  <si>
    <t>SOFA SIDE TABLE WOODEN SIZE-18</t>
  </si>
  <si>
    <t>PORTA CABIN 6.5 X 6.5 X 3.5 MT</t>
  </si>
  <si>
    <t>PORTA CABIN 4.5 X 4.5 X 3.5 MT</t>
  </si>
  <si>
    <t>PORTA CABIN 5 X 3 X 3.5 MTR /</t>
  </si>
  <si>
    <t>PORTA CABIN 4.5 X 5.5 X 3.5 MT</t>
  </si>
  <si>
    <t>PORTA CABIN 5.60 X 2.75 X 3.15</t>
  </si>
  <si>
    <t>PORTA CABIN 2.9 X 2.80 X 3.30</t>
  </si>
  <si>
    <t>SOFA;L SHAPE;6 FTX2 FT 3 IN,WO</t>
  </si>
  <si>
    <t>TABLE;CENTER;WOODEN / TABLE;CE</t>
  </si>
  <si>
    <t>TABLE,DINING;RACTANGULAR,48 IN</t>
  </si>
  <si>
    <t>TABLE;STUDY;4 FTX2 FTX2 FT 6 I</t>
  </si>
  <si>
    <t>Slotted Angel Rack</t>
  </si>
  <si>
    <t>RACK,STORAGE;ALMIRAH;78X36X19I</t>
  </si>
  <si>
    <t>RACK;SLOTTED ANGLE;RUBBER,HT:7</t>
  </si>
  <si>
    <t>BED;COT,BOX;3 FT,6FT,WOODEN,PL</t>
  </si>
  <si>
    <t>CHAIR,OFFICE;REVOLVING;M:STA-2</t>
  </si>
  <si>
    <t>CHAIR,OFFICE;REVOLVING ORDINAR</t>
  </si>
  <si>
    <t>CABINET,STORAGE;1370X482X682 M</t>
  </si>
  <si>
    <t>PODIUM SIZE-4.5 FTx1.5 FT / PO</t>
  </si>
  <si>
    <t>TABLE,OFFICE;OFFICE;WD 750XLG</t>
  </si>
  <si>
    <t>STATION;OFFICE WORK;1200X600 M</t>
  </si>
  <si>
    <t>TABLE,OFFICE;COMPUTER;4 FT,WOO</t>
  </si>
  <si>
    <t>CHAIR;SYUDY;TEAK WOOD WITH SEA</t>
  </si>
  <si>
    <t>SHELF;250X250MM,STEEL;F/PIGEON</t>
  </si>
  <si>
    <t>MATTRESS;MEMORY FOAM;75X36 INI</t>
  </si>
  <si>
    <t>DINING TABLE 6 SEATER, SS, 6 F</t>
  </si>
  <si>
    <t>TABLE;8.6X2 FT,WOODEN / TABLE;</t>
  </si>
  <si>
    <t>TABLE;BED SIDE TWO DRAWER;24X1</t>
  </si>
  <si>
    <t>BED;SINGLE;3 FT,6FT,WOODEN,PLY</t>
  </si>
  <si>
    <t>TABLE;SIDE;WD 18XLG 18IN,WOODE</t>
  </si>
  <si>
    <t>Furniture - Chair</t>
  </si>
  <si>
    <t>CHAIRS - PURCHASE OFFICE HO</t>
  </si>
  <si>
    <t>SOFA - PURCHASE OFFICE HO</t>
  </si>
  <si>
    <t>MODULAR FURNITURE - PUR. OFF.</t>
  </si>
  <si>
    <t>WORKSTATION TABLE - PUR. OFF.</t>
  </si>
  <si>
    <t>Computer</t>
  </si>
  <si>
    <t>Computer &amp; Printer</t>
  </si>
  <si>
    <t>Laptop &amp; Printer</t>
  </si>
  <si>
    <t>Laptop</t>
  </si>
  <si>
    <t>Printer &amp; Wifi  System</t>
  </si>
  <si>
    <t>Printer</t>
  </si>
  <si>
    <t>Ups</t>
  </si>
  <si>
    <t>Plotter</t>
  </si>
  <si>
    <t>Xerox Machine</t>
  </si>
  <si>
    <t>Ups Batteries &amp; Battery Trolly</t>
  </si>
  <si>
    <t>Switch</t>
  </si>
  <si>
    <t xml:space="preserve"> Patch Panel</t>
  </si>
  <si>
    <t>Switch  And Patch Pannel</t>
  </si>
  <si>
    <t>Thin Client</t>
  </si>
  <si>
    <t>Switch-Kvm</t>
  </si>
  <si>
    <t>Key Board  &amp; Mouse</t>
  </si>
  <si>
    <t>Server Rack</t>
  </si>
  <si>
    <t>Patch Cord</t>
  </si>
  <si>
    <t xml:space="preserve"> Mouse</t>
  </si>
  <si>
    <t>Storage Device</t>
  </si>
  <si>
    <t>Cable Manager</t>
  </si>
  <si>
    <t>Printers</t>
  </si>
  <si>
    <t xml:space="preserve"> Scanner</t>
  </si>
  <si>
    <t>Utp Device</t>
  </si>
  <si>
    <t>Ram</t>
  </si>
  <si>
    <t>Network Rack</t>
  </si>
  <si>
    <t>Tft Monitor</t>
  </si>
  <si>
    <t>Ups Batteries</t>
  </si>
  <si>
    <t>Server Dl-180</t>
  </si>
  <si>
    <t>Desktop</t>
  </si>
  <si>
    <t>PRINTER</t>
  </si>
  <si>
    <t>LAPTOP</t>
  </si>
  <si>
    <t>SWITCH 24 PORT</t>
  </si>
  <si>
    <t>HDD</t>
  </si>
  <si>
    <t>DESKTOP</t>
  </si>
  <si>
    <t>MONITOR</t>
  </si>
  <si>
    <t>RAM</t>
  </si>
  <si>
    <t>NETWORKING SYSTEM</t>
  </si>
  <si>
    <t>ACCESS POINT</t>
  </si>
  <si>
    <t>MOUNTING BRACKET</t>
  </si>
  <si>
    <t>ANTENNA</t>
  </si>
  <si>
    <t>CANOPY LENS</t>
  </si>
  <si>
    <t>WL SS 600</t>
  </si>
  <si>
    <t>POWER SUPPLY</t>
  </si>
  <si>
    <t>UPGRADED KEY</t>
  </si>
  <si>
    <t>NETWORKIN MATERIAL</t>
  </si>
  <si>
    <t>UPS</t>
  </si>
  <si>
    <t>BATTERY-UPS</t>
  </si>
  <si>
    <t>SURGE SUPRESSOR</t>
  </si>
  <si>
    <t>WIFI SYSTEM</t>
  </si>
  <si>
    <t>SERVER</t>
  </si>
  <si>
    <t>DATA CENTRE RACK</t>
  </si>
  <si>
    <t>Blade Server Chassis &amp; Storages</t>
  </si>
  <si>
    <t>Network Switch</t>
  </si>
  <si>
    <t>Network WI FI Access Point</t>
  </si>
  <si>
    <t>UPS with Battery</t>
  </si>
  <si>
    <t>Wireless System (WAP)</t>
  </si>
  <si>
    <t>SONICWALL</t>
  </si>
  <si>
    <t>Backup Server</t>
  </si>
  <si>
    <t>NETWORKING</t>
  </si>
  <si>
    <t>NETWORK SWITCH - 24 PORT</t>
  </si>
  <si>
    <t>NETWORK SWITCH - 48 PORT</t>
  </si>
  <si>
    <t>NETWORK SWITCH - L3 24 PORT</t>
  </si>
  <si>
    <t>UTM Sonicwall TZ100</t>
  </si>
  <si>
    <t>Printer Multifunction</t>
  </si>
  <si>
    <t>THIN CLIENT</t>
  </si>
  <si>
    <t>TFT MONITOR</t>
  </si>
  <si>
    <t>LAN CARD</t>
  </si>
  <si>
    <t>Rac &amp; networking</t>
  </si>
  <si>
    <t>MULTI FUNCTION PRINTER A4 MONO N/W</t>
  </si>
  <si>
    <t>HP PLOTER 510 - CUTTER</t>
  </si>
  <si>
    <t>PATCH CORD</t>
  </si>
  <si>
    <t>UPS WITH BATTERY</t>
  </si>
  <si>
    <t>Battery</t>
  </si>
  <si>
    <t>PRINTER 24 PIN DOT MATRIX WITH N/W</t>
  </si>
  <si>
    <t>DESKTOP PC C2D PROCESSOR</t>
  </si>
  <si>
    <t>LAPTOP 14 I3 PROCESSOR"</t>
  </si>
  <si>
    <t>UTM Device</t>
  </si>
  <si>
    <t>TFT MONITOR 18.5 INCH</t>
  </si>
  <si>
    <t>switch 24 port</t>
  </si>
  <si>
    <t>Wifi Access point</t>
  </si>
  <si>
    <t>CITRIX NETSCALER</t>
  </si>
  <si>
    <t>Conference Room equipment</t>
  </si>
  <si>
    <t>RAM 16 GB DIMM FOR SERVER</t>
  </si>
  <si>
    <t>COMPUTER</t>
  </si>
  <si>
    <t>Conference room Equipment</t>
  </si>
  <si>
    <t>Network Lane Extender</t>
  </si>
  <si>
    <t>Network Switch 48 POrt</t>
  </si>
  <si>
    <t>NETWORK SWITCH 8 PORT</t>
  </si>
  <si>
    <t>LAPTOP I 3 PROCESSOR</t>
  </si>
  <si>
    <t>WIfi Access Point</t>
  </si>
  <si>
    <t>Blade Server</t>
  </si>
  <si>
    <t>PRINTER A3 INKJET N/W MULTIFUNCTION</t>
  </si>
  <si>
    <t>Network Patch Cord (Digilink-2MTR)</t>
  </si>
  <si>
    <t>TFT Monitor</t>
  </si>
  <si>
    <t>PRINT SERVER 3 PORT USB</t>
  </si>
  <si>
    <t>OPTIC FIBRE CABLE 12 CORE SINGLE MODE</t>
  </si>
  <si>
    <t>OPTIC FIBRE NETWORK LIU 24 PORTS LC</t>
  </si>
  <si>
    <t>PIPE HDPE 32 NB, PE 80</t>
  </si>
  <si>
    <t>MS ROUTE MARKERS FOR OUTDOOR CABLE LAYING</t>
  </si>
  <si>
    <t>OPTIC FIBRE DUPLEX PATCH CORD LC-LC SINGLE MODE</t>
  </si>
  <si>
    <t>NETWORK RACK 9 U</t>
  </si>
  <si>
    <t>NETWORK PATCH PANNEL 24 PORT</t>
  </si>
  <si>
    <t>NETWORK I/O MODULE FOR JACK PANEL</t>
  </si>
  <si>
    <t>NETWORK PATCH CORD CAT6 1 MTR</t>
  </si>
  <si>
    <t>NETWORK PATCH CORD CAT6 2 MTR</t>
  </si>
  <si>
    <t>NETWORK SWITCH 24 PORT 10/100 L2 MANAGED</t>
  </si>
  <si>
    <t>NETWORK SWITCH 24 PORT 10/100 L3 MANAGED</t>
  </si>
  <si>
    <t>NETWORK SWITCH MODULE FOR FIBRE TERMINATION</t>
  </si>
  <si>
    <t>SFP LC CONNECTORS FOR OPTIC FIBRE TERMINATION</t>
  </si>
  <si>
    <t>Networking Item</t>
  </si>
  <si>
    <t>UPS 6 KVA</t>
  </si>
  <si>
    <t>DESKTOP PC I3 PROCESSOR</t>
  </si>
  <si>
    <t>Software Interface For Shell Scanner V/s Plant DCS</t>
  </si>
  <si>
    <t>Multi function Printer A4 mono N/W</t>
  </si>
  <si>
    <t>Laptop 14I3 processor"</t>
  </si>
  <si>
    <t>Network Patch Pennal 24 Port</t>
  </si>
  <si>
    <t>Network Rack 42 U</t>
  </si>
  <si>
    <t>NEtwork Rack 9 U</t>
  </si>
  <si>
    <t>Network Switch 24 Port 10/100 L2 Managed</t>
  </si>
  <si>
    <t>Network Switch 24 Port 10/100 L3 Managed</t>
  </si>
  <si>
    <t>Network Switch 48 Port 10/100 L2 Managed</t>
  </si>
  <si>
    <t>Desktop PC I3 Processor</t>
  </si>
  <si>
    <t>PrinterA4 Laser mono With USB port</t>
  </si>
  <si>
    <t>Network Patch Cord Cat6 5 Mtr</t>
  </si>
  <si>
    <t>PROJECTOR EPSON EB-X12</t>
  </si>
  <si>
    <t>LAPTOP WITH SERIAL PORT</t>
  </si>
  <si>
    <t>Lenovo Tab 7A1000"</t>
  </si>
  <si>
    <t>Lenovo Tab 7A3000"</t>
  </si>
  <si>
    <t>Laptop I 3 Processor</t>
  </si>
  <si>
    <t>Desktop All In One Lenovo 62Z</t>
  </si>
  <si>
    <t>NETWORK SWITCH 48 PORT 10/100 L2 MANAGED</t>
  </si>
  <si>
    <t>Compaq System</t>
  </si>
  <si>
    <t>Network Patch Cord CAT6 1MTR( Digilink)</t>
  </si>
  <si>
    <t>PRINTER A4 LASER MONO WITH N/W PORT</t>
  </si>
  <si>
    <t>Desktop All In One</t>
  </si>
  <si>
    <t>LAPTOP 15I5 Processor"</t>
  </si>
  <si>
    <t>I PAD AIR 16GB WIFI-CELLULAR</t>
  </si>
  <si>
    <t>Multifunction Printer A4 Laser Jet N/W With Fax</t>
  </si>
  <si>
    <t>LAPTOP 13I5 Processor"</t>
  </si>
  <si>
    <t>Link Load Balancer-Pep Link</t>
  </si>
  <si>
    <t>1000 LX GBIC MODULE</t>
  </si>
  <si>
    <t>Desktop-I Mac I5 21.5 Inch</t>
  </si>
  <si>
    <t>RAM DDR3 FOR ALL IN ONE PC 8GB</t>
  </si>
  <si>
    <t>LABEL PRINTER - LABELWRITER 450</t>
  </si>
  <si>
    <t>USB PEN DRIVE 16 GB</t>
  </si>
  <si>
    <t>Bluetooth Speaker</t>
  </si>
  <si>
    <t>Link Load Balancer</t>
  </si>
  <si>
    <t>TOWER SERVER X3100 M4</t>
  </si>
  <si>
    <t>NETWORK RACK 27U</t>
  </si>
  <si>
    <t>Laptop 1413 Processor (Lenovo FLEX-14)"</t>
  </si>
  <si>
    <t>I PAD MINI 16GB WIFI</t>
  </si>
  <si>
    <t>PRINTER A4 DESKJET COLOUR WITH USB PORT</t>
  </si>
  <si>
    <t>LAPTOP 15'' I3 PROCESSOR</t>
  </si>
  <si>
    <t>UPS 6KVA</t>
  </si>
  <si>
    <t>DESKTOP PC I3 PROCESSOR / DESK</t>
  </si>
  <si>
    <t>LAPTOP 14" I3 PROCESSOR / LAPT</t>
  </si>
  <si>
    <t>ETWORK ATTACHED STORAGE 20</t>
  </si>
  <si>
    <t>LAPTOP 14" I5 PROCESSOR / LAPT</t>
  </si>
  <si>
    <t>USB PEN DRIVE 4 GB / USB PEN D</t>
  </si>
  <si>
    <t>USB PEN DRIVE 16 GB / USB PEN</t>
  </si>
  <si>
    <t>MULTI FUNCTION PRINTER A4 MONO</t>
  </si>
  <si>
    <t>LAPTOP 13" i5 PROCESSOR / LAPT</t>
  </si>
  <si>
    <t>DESKTOP ALL IN ONE / DESKTOP A</t>
  </si>
  <si>
    <t>Network Tower-Keshavpura Depot</t>
  </si>
  <si>
    <t>SCANNER A4 SIZE WITH NETWORK P</t>
  </si>
  <si>
    <t>OPTICAL FINGERPRINT SCANNER /</t>
  </si>
  <si>
    <t>LAPTOP I 3 PROCESSOR / LAPTOP</t>
  </si>
  <si>
    <t>NETWORK RACK 9 U / NETWORK RAC</t>
  </si>
  <si>
    <t>NETWORK RACK 42 U / NETWORK RA</t>
  </si>
  <si>
    <t>NETWORK RACK CABLE MANAGER / N</t>
  </si>
  <si>
    <t>LAPTOP 15'' I5 PROCESSOR / LAP</t>
  </si>
  <si>
    <t>LAPTOP 10'' ATOM PROCESSOR / L</t>
  </si>
  <si>
    <t>PRINTER A4 LASER MONO WITH N/W</t>
  </si>
  <si>
    <t>NETWORK PATCH PANNEL 24 PORT /</t>
  </si>
  <si>
    <t>PROJECTOR EPSON EB-S11 / PROJE</t>
  </si>
  <si>
    <t>Dell Laptop 3450</t>
  </si>
  <si>
    <t>Priniter</t>
  </si>
  <si>
    <t>NETWORK SWITCH 8 PORT 10/100 P</t>
  </si>
  <si>
    <t>Laptop-Dell</t>
  </si>
  <si>
    <t>Printer-Celebration Mall</t>
  </si>
  <si>
    <t>OPTIC FIBRE CABLE 12 CORE SING</t>
  </si>
  <si>
    <t>NETWORK I/O MODULE FOR JACK PA</t>
  </si>
  <si>
    <t>OPTIC FIBRE NETWORK LIU 24 POR</t>
  </si>
  <si>
    <t>OPTIC FIBRE DUPLEX PATCH CORD</t>
  </si>
  <si>
    <t>NETWORK CONNECTOR RJ45 / NETWO</t>
  </si>
  <si>
    <t>1000 LX GBIC MODULE / 1000 LX</t>
  </si>
  <si>
    <t>NETWORK SWITCH WARRANTY SUPPOR</t>
  </si>
  <si>
    <t>FIBER SPLICING / FIBER SPLICIN</t>
  </si>
  <si>
    <t>LAYING OF 12 CORE FIBER CABLE</t>
  </si>
  <si>
    <t>FIXING &amp; INSTALLATION OF LIU /</t>
  </si>
  <si>
    <t>INSTALLATION OF NETWORK RACK /</t>
  </si>
  <si>
    <t>PROJECT MANAGEMENT / PROJECT M</t>
  </si>
  <si>
    <t>INSTALLATION &amp; TERMINATION OF</t>
  </si>
  <si>
    <t>TERMINATION OF I/Os / TERMINAT</t>
  </si>
  <si>
    <t>OTDR TESTING / OTDR TESTING</t>
  </si>
  <si>
    <t>LAYING OF HDPE PIPE / LAYING O</t>
  </si>
  <si>
    <t>INSTALLATION AND CONFIGURATION</t>
  </si>
  <si>
    <t>INSTALLATION OF FACE PLATES WI</t>
  </si>
  <si>
    <t>LABELLING, DRESSING AND FERRUL</t>
  </si>
  <si>
    <t>NETWORK DOCUMENTATION / NETWOR</t>
  </si>
  <si>
    <t>SITE NETWORKING CERTIFICATION</t>
  </si>
  <si>
    <t>NETWORK SWITCH 24 PORT 10/100/</t>
  </si>
  <si>
    <t>LAPTOP 15'' I7 PROCESSOR / LAP</t>
  </si>
  <si>
    <t>HEADPHONE / HEADPHONE</t>
  </si>
  <si>
    <t>Desktop &amp; Keyboard</t>
  </si>
  <si>
    <t>LAPTOP 15'' I3 PROCESSOR / LAP</t>
  </si>
  <si>
    <t>UTM FAILOVER PASSIVE BOX - SON</t>
  </si>
  <si>
    <t>UTM SONICWALL 4600 / UTM SONIC</t>
  </si>
  <si>
    <t>WIFI ACCESS POINT INDOOR LOW R</t>
  </si>
  <si>
    <t>Dell Laptop 3560</t>
  </si>
  <si>
    <t>LINK LOAD BALANCER PEPLINK-710</t>
  </si>
  <si>
    <t>EPABX DIGITAL TELEPHONE - 12 K</t>
  </si>
  <si>
    <t>I PAD MINI 16GB WIFI-CELLULAR</t>
  </si>
  <si>
    <t>NETWORK SWITCH 48 PORT 10/100</t>
  </si>
  <si>
    <t>THIN CLIENT / THIN CLIENT</t>
  </si>
  <si>
    <t>DESKTOP PC COMPUTE STICK / DES</t>
  </si>
  <si>
    <t>I PAD AIR 2 32GB WIFI-CELLULAR</t>
  </si>
  <si>
    <t>TOWER SERVER X3100 M4 / TOWER</t>
  </si>
  <si>
    <t>MOBILE DIRECT THERMAL PRINTER</t>
  </si>
  <si>
    <t>SAMSUNG TABLET  7" / SAMSUNG T</t>
  </si>
  <si>
    <t>KRAMER VIA PAD / KRAMER VIA PA</t>
  </si>
  <si>
    <t>MICROSOFT SURFACE PRO 4 TAB /</t>
  </si>
  <si>
    <t>WIFI ACCESS POINT OUTDOOR / WI</t>
  </si>
  <si>
    <t>LABEL PRINTER - LABELWRITER 45</t>
  </si>
  <si>
    <t>WIRELESS RADIO DEVICE CAMBIUM</t>
  </si>
  <si>
    <t>PA SYSTEM WA-620 / PA SYSTEM W</t>
  </si>
  <si>
    <t>DELL PRECISION TOWER 5810 XCTO</t>
  </si>
  <si>
    <t>PROJECTOR ASUS S1 PORTABLE / P</t>
  </si>
  <si>
    <t>LAPTOP 11" / LAPTOP 11"</t>
  </si>
  <si>
    <t>3" THERMAL BLUETOOTH PRINTER</t>
  </si>
  <si>
    <t>LYF JIO ROUTER</t>
  </si>
  <si>
    <t>LENOVO LAPTOP V310</t>
  </si>
  <si>
    <t>Lenovo Laptop V310</t>
  </si>
  <si>
    <t>PROJECTOR CASIO-XJ-F210WN / PR</t>
  </si>
  <si>
    <t>DESKTOP RFID READER / DESKTOP</t>
  </si>
  <si>
    <t>PRINTER PLOTTER 36" WITH N/W /</t>
  </si>
  <si>
    <t>Hardware Switches</t>
  </si>
  <si>
    <t>Laptop- Lenovo V310</t>
  </si>
  <si>
    <t>TABLET 8" / TABLET 8"</t>
  </si>
  <si>
    <t>BATTERY 12V 26AH / BATTERY 12V</t>
  </si>
  <si>
    <t>DIGITAL VIDEO RECODER / DIGITA</t>
  </si>
  <si>
    <t>RACK SERVER DL180 DUAL QUAD CO</t>
  </si>
  <si>
    <t>UPS 6 KVAEmerson GXT-MT</t>
  </si>
  <si>
    <t>Hard Disk - Seagate 4 TB</t>
  </si>
  <si>
    <t>UTM SONICWALL NSA3600 / UTM SO</t>
  </si>
  <si>
    <t>UTM SONICWALL NSA3600 HA / UTM</t>
  </si>
  <si>
    <t>CRESTRON C2N-AMP-6X100 / CREST</t>
  </si>
  <si>
    <t>CRESTRON CEN-TRACK AMFM2 / CRE</t>
  </si>
  <si>
    <t>UTM SONICWALL TZ400 / UTM SONI</t>
  </si>
  <si>
    <t>PRINTER DOT MATRIX 80 Column /</t>
  </si>
  <si>
    <t>Desktop Lenovo</t>
  </si>
  <si>
    <t>EPABX GSM FCT UNIT / EPABX GSM</t>
  </si>
  <si>
    <t>NETWORK ATTACHED STORAGE / NET</t>
  </si>
  <si>
    <t>I PAD PRO WIFI-CELLULAR / I PA</t>
  </si>
  <si>
    <t>LABEL PRINTER / LABEL PRINTER</t>
  </si>
  <si>
    <t>KRAMER VIA GO / KRAMER VIA GO</t>
  </si>
  <si>
    <t>PRINTER PLOTER 24" WITH NETWOR</t>
  </si>
  <si>
    <t>HP LAPTOP PAVILION 14</t>
  </si>
  <si>
    <t>ANALOG DOME CAMERA / ANALOG DO</t>
  </si>
  <si>
    <t>UPS 6 KVA / UPS 6 KVA</t>
  </si>
  <si>
    <t>UTM SONICWALL TZ300 / UTM SONI</t>
  </si>
  <si>
    <t>Dot Matrix Printer</t>
  </si>
  <si>
    <t>DOT MATRIX PRINTER WITH N/W /</t>
  </si>
  <si>
    <t>128 CHANNEL NVR(NETWORK VIDEO</t>
  </si>
  <si>
    <t>DESKTOP PC I7 PROCESSOR / DESK</t>
  </si>
  <si>
    <t>TFT MONITOR 23 INCH / TFT MONI</t>
  </si>
  <si>
    <t>DEVICE CONTROLLER / DEVICE CON</t>
  </si>
  <si>
    <t>LED DISPLAY-1 LINE / LED DISPL</t>
  </si>
  <si>
    <t>Laptop Dell 3490</t>
  </si>
  <si>
    <t>Projector EPSON EB-530</t>
  </si>
  <si>
    <t>UHF RFID READER / UHF RFID REA</t>
  </si>
  <si>
    <t>COLOR LASERJET PRINTER / COLOR</t>
  </si>
  <si>
    <t>LAPTOP-MIRCOSOFT SURFACE PRO 6</t>
  </si>
  <si>
    <t>NETWORK RACK 24 U / NETWORK RA</t>
  </si>
  <si>
    <t>CISCO ROUTER 2911/K9 BASED CAR</t>
  </si>
  <si>
    <t>850 VA DC INVERTER / 850 VA DC</t>
  </si>
  <si>
    <t>CISCO ROUTER 2911/K9 DC ROUTER</t>
  </si>
  <si>
    <t>HIGH TENSION LINE SUPPORT WIRE</t>
  </si>
  <si>
    <t>SELF STANDING MAST / SELF STAN</t>
  </si>
  <si>
    <t>LAPTOP 14 INCH, I7 PROCESSOR /</t>
  </si>
  <si>
    <t>INTERACTIVE DISPLAY PANELS 55</t>
  </si>
  <si>
    <t>TP-LINK WIFI EXTENDER  / TP-LI</t>
  </si>
  <si>
    <t>TP-LINK WIRELESS DUAL BAND ROUTER / TP-LINK WIRELESS DUAL BA</t>
  </si>
  <si>
    <t>DESKTOP PC  WITHOUT MONITOR /</t>
  </si>
  <si>
    <t>NETWORK RACK 6 U</t>
  </si>
  <si>
    <t>Computer Network &amp; Cable</t>
  </si>
  <si>
    <t>SCANNER;SCAN SIZE: A4 / SCANNE</t>
  </si>
  <si>
    <t>LAPTOP 15'' I5 PROCESSOR(WITH</t>
  </si>
  <si>
    <t>PRINTER;SINGLE FUNCTIONAL;A4 M</t>
  </si>
  <si>
    <t>ACCESS POINT,WIRELESS;WIFI IND</t>
  </si>
  <si>
    <t>MONITOR;LED;SIZE:24 IN / MONIT</t>
  </si>
  <si>
    <t>COMPUTER,PERSONAL;8GB,I3 PROCE</t>
  </si>
  <si>
    <t>COMPUTER;ALL IN ONE DESKTOP;PN</t>
  </si>
  <si>
    <t>SWITCH,NETWORK;M:TZ600;TYPR:FI</t>
  </si>
  <si>
    <t>COMPUTER,LAPTOP;M:MICROSOFT SU</t>
  </si>
  <si>
    <t>COMPUTER,PERSONAL;8GB,SSD 512G</t>
  </si>
  <si>
    <t>APPLE MACBOOK PRO 16 INCH / AP</t>
  </si>
  <si>
    <t>LAPTOP;512GB -16GB,INTEL CORE</t>
  </si>
  <si>
    <t>COMPUTER,PERSONAL;256GIGA BYTE</t>
  </si>
  <si>
    <t>COMPUTER;512GB SSD,21.5IN,IMAC</t>
  </si>
  <si>
    <t>CISCO SWITCH  9200 24 PORT  PO</t>
  </si>
  <si>
    <t>WIRELESS ACCESS POINT, ARUBA 5</t>
  </si>
  <si>
    <t>OUTDOOR WIRELESS ACCESS POINT,</t>
  </si>
  <si>
    <t>SWITCH,NETWORK;M:WS-C2960X-24P</t>
  </si>
  <si>
    <t>MODULE;SEP;M:GLC-LH-SMD / MODU</t>
  </si>
  <si>
    <t>LAPTOP;I7;16GB,512GB,14 INCH /</t>
  </si>
  <si>
    <t>COMPUTER,LAPTOP;8GB,512GB,13.3</t>
  </si>
  <si>
    <t>LAPTOP 14" I5 PROCESSOR;8GB;1T</t>
  </si>
  <si>
    <t>Printer Single Functional</t>
  </si>
  <si>
    <t>Printer Multi Functional</t>
  </si>
  <si>
    <t>106PM015-Computer Network &amp; Cable</t>
  </si>
  <si>
    <t>AIR CONDITIONER SYSTEM</t>
  </si>
  <si>
    <t>132 KV SWITCH YARD</t>
  </si>
  <si>
    <t>BAG FILTER - BLENDING SILO</t>
  </si>
  <si>
    <t>BAG FILTER - CEMENT MILL</t>
  </si>
  <si>
    <t>BAG FILTER - CLINKER HANDLING SYSTEM</t>
  </si>
  <si>
    <t>BAG FILTER - COAL CRUSHER</t>
  </si>
  <si>
    <t>BAG FILTER - COAL MILL</t>
  </si>
  <si>
    <t>BAG FILTER - KILN</t>
  </si>
  <si>
    <t>BAG FILTER - LIMESTONE CRUSHER</t>
  </si>
  <si>
    <t>BAG FILTER - RAW MILL</t>
  </si>
  <si>
    <t>BAG FILTER - STACKER &amp; RECLAIMER ADDITIVE</t>
  </si>
  <si>
    <t>BAG FILTER - TRUCK &amp; WAGON LOADING SYSTEM</t>
  </si>
  <si>
    <t>BELT CONVEYOR</t>
  </si>
  <si>
    <t>BLENDING SILO</t>
  </si>
  <si>
    <t>BULK LOADING SYSTEM</t>
  </si>
  <si>
    <t>CAPITAL SPARES - BUCKET ELEVATOR</t>
  </si>
  <si>
    <t>CAPITAL SPARES - CEMENT MILL</t>
  </si>
  <si>
    <t>CAPITAL SPARES - COAL MILL</t>
  </si>
  <si>
    <t>CAPITAL SPARES - COOLER</t>
  </si>
  <si>
    <t>CAPITAL SPARES - KILN</t>
  </si>
  <si>
    <t>CAPITAL SPARES - LRS &amp; GRR</t>
  </si>
  <si>
    <t>CAPITAL SPARES - STACKER &amp; RECLAIMERS</t>
  </si>
  <si>
    <t>CEMENT MILL</t>
  </si>
  <si>
    <t>CEMENT MILL HOOPER</t>
  </si>
  <si>
    <t>CEMENT SILO</t>
  </si>
  <si>
    <t>CLINKER HANDLING SYSTEM</t>
  </si>
  <si>
    <t>CLINKER SILO</t>
  </si>
  <si>
    <t>COAL CRUSHER</t>
  </si>
  <si>
    <t>COAL MILL</t>
  </si>
  <si>
    <t>COAL MILL HOOPER</t>
  </si>
  <si>
    <t>COOLER &amp; ESP PLANT</t>
  </si>
  <si>
    <t>DEEP PAN CONVEYOR</t>
  </si>
  <si>
    <t>DISC MILL PULVERISER</t>
  </si>
  <si>
    <t>DUST COLLECTOR - Bulk Loading system</t>
  </si>
  <si>
    <t>DUST COLLECTOR - SILO FEEDING SYSTEM</t>
  </si>
  <si>
    <t>ELECTRIC FITTING ITEM</t>
  </si>
  <si>
    <t>FLY ASH SILO</t>
  </si>
  <si>
    <t>FORKLIFT</t>
  </si>
  <si>
    <t>HAND PALLET TRUCK</t>
  </si>
  <si>
    <t>HEAVY DUTY PEDESTAL GRINDER</t>
  </si>
  <si>
    <t>HT POWER CABLE</t>
  </si>
  <si>
    <t>HYDRAULIC JACK</t>
  </si>
  <si>
    <t>HYDRAULIC PRESS MACHINE</t>
  </si>
  <si>
    <t>INSERT GAS GENERATION PLANT</t>
  </si>
  <si>
    <t>JAW CRUSHER</t>
  </si>
  <si>
    <t>KILN</t>
  </si>
  <si>
    <t>LABORATORY EQUIPMENT</t>
  </si>
  <si>
    <t>LATHE MACHINE 3000 MM</t>
  </si>
  <si>
    <t>LIME STONE CRUSHER</t>
  </si>
  <si>
    <t>LT POWER CABLE</t>
  </si>
  <si>
    <t>OVERHEAD CABLE GALLERY</t>
  </si>
  <si>
    <t>PACKING PLANT</t>
  </si>
  <si>
    <t>PILLAR DRILLING MACHINE</t>
  </si>
  <si>
    <t>POWER DISTRIBUTION BOARD</t>
  </si>
  <si>
    <t>POWER HACKSAW</t>
  </si>
  <si>
    <t>PREHEATER</t>
  </si>
  <si>
    <t>PUG CUTTING MACHINE</t>
  </si>
  <si>
    <t>RADIAL DRILL MACHINE</t>
  </si>
  <si>
    <t>RAW MILL</t>
  </si>
  <si>
    <t>REFRACTORY</t>
  </si>
  <si>
    <t>ROLL PLATE BENDING MACHINE</t>
  </si>
  <si>
    <t>SAFETY EQUIPMENT</t>
  </si>
  <si>
    <t>SHAPIING MACHINE</t>
  </si>
  <si>
    <t>SILO EXTRACTION SYSTEM</t>
  </si>
  <si>
    <t>SILO FEEDING SYSTEM</t>
  </si>
  <si>
    <t>STACKER &amp; RECLAIMERS (ADDITIVE)</t>
  </si>
  <si>
    <t>STACKER &amp; RECLAIMERS( COAL)</t>
  </si>
  <si>
    <t>STACKER &amp; RECLAIMERS(LIMESTONE)</t>
  </si>
  <si>
    <t>TELEPHONE CABLE</t>
  </si>
  <si>
    <t>TOOLS &amp; TACKLES</t>
  </si>
  <si>
    <t>TOOLS &amp; TACKLES - MECHANICAL</t>
  </si>
  <si>
    <t>TOOLS FOR STACKERS &amp; RECLAIMERS</t>
  </si>
  <si>
    <t>TRANSFORMER</t>
  </si>
  <si>
    <t>TRUCK &amp; WAGON LOADING SYSTEM</t>
  </si>
  <si>
    <t>TRUCK LOADING SYSTEM</t>
  </si>
  <si>
    <t>UPS DISTRIBUTION BOARD</t>
  </si>
  <si>
    <t>WATER DISTRIBUTION SYSTEM</t>
  </si>
  <si>
    <t>WEDING RECTIFIER MODEL RS4008</t>
  </si>
  <si>
    <t>WEIGH BRIDGE</t>
  </si>
  <si>
    <t>WEIGHING SCALE</t>
  </si>
  <si>
    <t>WEIGHING SCALE - 150 KG</t>
  </si>
  <si>
    <t>WELDING MACHINE</t>
  </si>
  <si>
    <t>WELDING RECTIFIER PORTABEL SINGLE PHASE</t>
  </si>
  <si>
    <t>LATHE MACHINE 1500 MM</t>
  </si>
  <si>
    <t>KEY WAY CUTTER MODEL TPKN -16250</t>
  </si>
  <si>
    <t xml:space="preserve">AIR CONDITIONER PLANT_x000D_
</t>
  </si>
  <si>
    <t>ELECTRICAL MOTOR</t>
  </si>
  <si>
    <t>ELECTRICAL SUBSTATION - COLONY</t>
  </si>
  <si>
    <t>CAPITAL SPARES - TRANSFORMER</t>
  </si>
  <si>
    <t>BUCKET ELEVATORS</t>
  </si>
  <si>
    <t>COMPRESSOR</t>
  </si>
  <si>
    <t>D.G. SET 50 KVA</t>
  </si>
  <si>
    <t>CAPITAL SPARES - RAW MILL BAG FILTER</t>
  </si>
  <si>
    <t>CAPITAL SPARES - COAL MILL BAG FILTER</t>
  </si>
  <si>
    <t>CAPITAL SPARES - CEMENT MILL BAG FILTER</t>
  </si>
  <si>
    <t>INSTRUMENT CABLE</t>
  </si>
  <si>
    <t>CAPITAL SPARES - LRS AND GRR</t>
  </si>
  <si>
    <t>LT SWITCH BOARDS</t>
  </si>
  <si>
    <t>DCS SYSTEM</t>
  </si>
  <si>
    <t>PUBLIC ADDRESS SYSTEM</t>
  </si>
  <si>
    <t>MV CAPACITOR - Raw Mill</t>
  </si>
  <si>
    <t>MOTOR CONTROAL CENTRE</t>
  </si>
  <si>
    <t>Lighting distribution Board</t>
  </si>
  <si>
    <t>Energy monitoring system</t>
  </si>
  <si>
    <t>AC DRIVES</t>
  </si>
  <si>
    <t>BOX FEEDER SYSTEMS</t>
  </si>
  <si>
    <t>ROTARY TWIN AND TRI LOBE AIR BLOWER</t>
  </si>
  <si>
    <t>35/5 T EOT CRANE</t>
  </si>
  <si>
    <t>100 T EOT CRANE</t>
  </si>
  <si>
    <t>30 T EOT CRANE</t>
  </si>
  <si>
    <t>25 T EOT CRANE</t>
  </si>
  <si>
    <t>TOTAL CEMENT ANALYZER</t>
  </si>
  <si>
    <t>HOIST 50TE Capacity</t>
  </si>
  <si>
    <t>RESPIRABLE DUST SAMLPER</t>
  </si>
  <si>
    <t>Gaseous Attachment of Respirable Dust Sample</t>
  </si>
  <si>
    <t>Fine Particulate Sample</t>
  </si>
  <si>
    <t>Gaseous Attachment Of Fine Particulate Sample</t>
  </si>
  <si>
    <t>Personal Sampler</t>
  </si>
  <si>
    <t>Automatic Weather Monitoring System</t>
  </si>
  <si>
    <t>Sound Level Meter</t>
  </si>
  <si>
    <t>HOIST 1TE Capacity</t>
  </si>
  <si>
    <t>HOIST 3TE Capacity</t>
  </si>
  <si>
    <t>Weigh Bridge.</t>
  </si>
  <si>
    <t>Transformer.</t>
  </si>
  <si>
    <t>Transformer</t>
  </si>
  <si>
    <t>HOIST 7.5TE Capacity</t>
  </si>
  <si>
    <t>HOIST 19TE Capacity</t>
  </si>
  <si>
    <t>HOIST 25TE Capacity</t>
  </si>
  <si>
    <t>OFC Cable</t>
  </si>
  <si>
    <t>Capital Spares - Hydroulic Trcuk Tipler</t>
  </si>
  <si>
    <t>10 KVA Online Ups</t>
  </si>
  <si>
    <t>Calorimeter System</t>
  </si>
  <si>
    <t>Laboratary Eqipment - Polab</t>
  </si>
  <si>
    <t>Cross belt Analyzer Model CB Omni Flex</t>
  </si>
  <si>
    <t>Grinding Media</t>
  </si>
  <si>
    <t>Preheater Lift</t>
  </si>
  <si>
    <t>Piping</t>
  </si>
  <si>
    <t>CAPTAIL SPARES - RAW MILL</t>
  </si>
  <si>
    <t>SAMPLE TROLY</t>
  </si>
  <si>
    <t>ELECTRICAL FITTING ITEM</t>
  </si>
  <si>
    <t>DIESEL OIL TANK</t>
  </si>
  <si>
    <t>FIELD INSTRUMENT</t>
  </si>
  <si>
    <t>Power Distribution Panal 1600A</t>
  </si>
  <si>
    <t>Power Distribution Panal 400A</t>
  </si>
  <si>
    <t>Starter  Cum Distribution Panel</t>
  </si>
  <si>
    <t>Hydraulic Truck Tipler</t>
  </si>
  <si>
    <t>SPECTROMETER MODEL XRL-9900</t>
  </si>
  <si>
    <t>BOOM BARRIER</t>
  </si>
  <si>
    <t>11 KV SWITCH BOARD</t>
  </si>
  <si>
    <t>CABLE TRAY</t>
  </si>
  <si>
    <t>ERECTION HARDWARE - E&amp;I</t>
  </si>
  <si>
    <t>LT CAPCITOR PANELS</t>
  </si>
  <si>
    <t>INSULATION MATERIAL</t>
  </si>
  <si>
    <t>VFD &amp; SCS SYSTEM</t>
  </si>
  <si>
    <t>AIR PLASMA CUTTTING MACHINE MO</t>
  </si>
  <si>
    <t>Dryer Model-On 22G Art No.Aah11155K</t>
  </si>
  <si>
    <t>HYDROPNEUMENTIC PUMP SYSTEM</t>
  </si>
  <si>
    <t>TENSILE TESTER(FOR BAG TESTING)</t>
  </si>
  <si>
    <t>DESICATOR VACUUM(BOX TYPE)</t>
  </si>
  <si>
    <t>STARTER CUM LIGHTING AND POWER DISTRIBUTION PANEL</t>
  </si>
  <si>
    <t>AIR RECEIVER TANK CAP-2 M3,OPERATING PRESSURE -10</t>
  </si>
  <si>
    <t>AUTOMATIC - BLAINE AIR PERMEABILITY  APPARATUS</t>
  </si>
  <si>
    <t>PULLER HYDRAULICS 17.5 TON CAPACITY</t>
  </si>
  <si>
    <t>RECTIFIER DIODE DS2012SF60</t>
  </si>
  <si>
    <t>RECTIFIER DIODE DS1112SG60</t>
  </si>
  <si>
    <t>PV C906 A: PEC-INT &amp; 2X OM &amp; ADAPTER</t>
  </si>
  <si>
    <t>APPLIC&amp;MOTORCTRL, PP C907 BE: AMC34</t>
  </si>
  <si>
    <t>KV C758 A124: IPS DUAL VOLTAGE SUBPRINT</t>
  </si>
  <si>
    <t>UF C762 AE101: CURR.VOLT.MEASUR.INT:CVMI</t>
  </si>
  <si>
    <t>HIGH VOLTAGE RELAIS K81A B47, 10KV,10A</t>
  </si>
  <si>
    <t>XV C770 BE101: HVD BOARD VARNISHED</t>
  </si>
  <si>
    <t>AC-DC CONV.  QUINT-PS-100-240AC/24DC/10</t>
  </si>
  <si>
    <t>CONVEYOR BELT W 800 MM RATING 500/4 HR GRADE 125 D</t>
  </si>
  <si>
    <t>CONVEYOR BELT W 1800 MM RATING 2000/4 HR GRADE 125</t>
  </si>
  <si>
    <t>DIODE PRESSP. 6KV, 38MM, 5SDF 0260D0001</t>
  </si>
  <si>
    <t>DIODE PRESSP. 6KV, 51MM, 5SDF 0460F0001</t>
  </si>
  <si>
    <t>RC-IGCT 5SHX 0660F0002, 51MM</t>
  </si>
  <si>
    <t>RC-IGCT 5SHX 1060H0003, 68MM</t>
  </si>
  <si>
    <t>UF C760 BE145:  PHASE MODULATOR INU-INT</t>
  </si>
  <si>
    <t>ISOLATED POWER SUPPLY (IPS)</t>
  </si>
  <si>
    <t>CABLE CU. ARM 3Cx2.5 SQMM  1.1 KV GRADE XLPE INS.</t>
  </si>
  <si>
    <t>CONVEYOR BELT W 2000 MM RATING 2000/5 HR GRADE 125</t>
  </si>
  <si>
    <t>ELECTRIC WINCH 5 MT CAPACITY</t>
  </si>
  <si>
    <t>ELECTRIC CRAB WINCH 3 MT CAPACITY</t>
  </si>
  <si>
    <t>HAND TROLLEY TRELCO-19 4 WHEELED SIZE 60x36"x12","</t>
  </si>
  <si>
    <t>FILTER BAG ID-160 MM x 3050 MM NEEDLE FELT POLYSTE</t>
  </si>
  <si>
    <t>CABLE AL. ARM 3Cx120 SQMM 1.1 KV GRADE XLPE INS. A</t>
  </si>
  <si>
    <t>CABLE AL. ARM 3.5Cx50 SQMM  1.1 KV GRADE XLPE INS.</t>
  </si>
  <si>
    <t>CABLE AL. ARM 3Cx50 SQMM  1.1 KV GRADE XLPE INS. A</t>
  </si>
  <si>
    <t>CABLE AL. UN-ARM 3Cx4 SQMM  1.1 KV GRADE XLPE INS.</t>
  </si>
  <si>
    <t>40 KVA Online Ups</t>
  </si>
  <si>
    <t>CABLE AL. ARM 3Cx25 SQMM  1.1 KV GRADE XLPE INS. A</t>
  </si>
  <si>
    <t>Industrial Sweeping</t>
  </si>
  <si>
    <t>MOVEMENT DETECTOR FOR BUCKET ELEVATOR</t>
  </si>
  <si>
    <t>CABLE CU. ARM 3Cx4 SQMM  1.1 KV GRADE XLPE INS. 2X</t>
  </si>
  <si>
    <t>CABLE CU.FLEXIBLE 1Cx70 SQMM 1.1 KV WITH PVC INSUL</t>
  </si>
  <si>
    <t>CABLE CU ARM. 24Cx1.5 SQMM PVC INSULATED,1.1KV GRA</t>
  </si>
  <si>
    <t>CABLE AL. ARM 3Cx185 SQMM  1.1 KV GRADE XLPE INS.</t>
  </si>
  <si>
    <t>CABLE AL. ARM 3Cx16 SQMM  1.1 KV GRADE XLPE INS. A</t>
  </si>
  <si>
    <t>CAPACITOR BANK, 3 PHASE 50HZ 11 KV, 3000 KVAR</t>
  </si>
  <si>
    <t>DRY TYPE SERIES REACTOR 0.2% FOR 3000 KVAR CAPACIT</t>
  </si>
  <si>
    <t>RESIDUAL VOLTAGE TRANSFORMER 11 KV, 3 PHASE OIL CO</t>
  </si>
  <si>
    <t>INDUCTIVE SENSOR NI15-M30-RZ3X 5M</t>
  </si>
  <si>
    <t>CABLE CU CON. 4Px1.0 SQMM PVC INSULATED,1.1KV GRAD</t>
  </si>
  <si>
    <t>Electronic Weighing Scale-Capacity 30 Kgs</t>
  </si>
  <si>
    <t>LOAD ISOLATOR IN SHEET STEEL ENCLOSURE 12KV 630AMP</t>
  </si>
  <si>
    <t>HYDRAULIC TORQUE WRENCH S3000</t>
  </si>
  <si>
    <t>EXTERNAL LIGHTING(PLANT)</t>
  </si>
  <si>
    <t>Industrial Sweeping-Truck Mounted</t>
  </si>
  <si>
    <t>TIL 75 MT Crane</t>
  </si>
  <si>
    <t>WELDING GENERATOR CURRENT RANGE-35-300 AMP,440V,3P</t>
  </si>
  <si>
    <t>WELDING TRANSFORMER CURRENT RANGE-35-320 AMP,440V,</t>
  </si>
  <si>
    <t>ELECTRONIC BALANCE,LC=0.0001 GM(220GM)</t>
  </si>
  <si>
    <t>FLAT BED STEEL PLATFORM TROLLEY</t>
  </si>
  <si>
    <t>APEX ABT 3PHASE 4WIRE HT METER WITH HALF 19 RACK"</t>
  </si>
  <si>
    <t>ROAD SWEEPING MACHINE</t>
  </si>
  <si>
    <t>PICK N CARRY HYDRA CRANE 16 TON</t>
  </si>
  <si>
    <t>Cement Testing Machine</t>
  </si>
  <si>
    <t>Wagon Tippler - Tippler</t>
  </si>
  <si>
    <t>Wagon Tippler-Apron Feeder</t>
  </si>
  <si>
    <t>BELT CONVEYOR*</t>
  </si>
  <si>
    <t>MV CAPACITOR - Ls Crusher</t>
  </si>
  <si>
    <t>Weigh Bridge (M)</t>
  </si>
  <si>
    <t>METER PANEL FOR BACHELOR HOSTEL 2, 160A TP MCCB IN</t>
  </si>
  <si>
    <t>CABLE TROLLEY FOR MONORAIL</t>
  </si>
  <si>
    <t>SKID STEER LOADER S-130/S-250</t>
  </si>
  <si>
    <t>EOT CRANE 10MT</t>
  </si>
  <si>
    <t>GANTRY RAIL SQUARE BAR(50MMX50MM) FOR CRANE</t>
  </si>
  <si>
    <t>SHROUDED BUS BAR DSL FOR THE ABOVE CRANE</t>
  </si>
  <si>
    <t>Weigh Bridge-Rail In Motion</t>
  </si>
  <si>
    <t>COMPLETE TELESCOPIC LIFT CYLINDER 3 STAGE DEG TTU</t>
  </si>
  <si>
    <t>Additive Box Feeder-Dust Collecter-Raw Mill</t>
  </si>
  <si>
    <t>APEX ABT 3PHASE 4WIRE HT METER WITH HALF 19" RACK</t>
  </si>
  <si>
    <t>CURRENT TRANSFORMER 145KV OUTDOOR TYPE OIL COOLED,</t>
  </si>
  <si>
    <t>POTENTIAL TRANSFORMER 145KV OUTDOOR TYPE OIL COOLE</t>
  </si>
  <si>
    <t>LATTICE STRUCTURE FOR 145KV CT &amp; PT</t>
  </si>
  <si>
    <t>MOTOR 220KW,1500 RPM, FRAME SIZE-355L,690V,FLC-224</t>
  </si>
  <si>
    <t>Air Conditioning System (Admin)</t>
  </si>
  <si>
    <t>BAG COUNTING AND REPORTING SOFTWARE</t>
  </si>
  <si>
    <t>Bag Counter With Dual Line Display &amp; Counting</t>
  </si>
  <si>
    <t>Telemetry System</t>
  </si>
  <si>
    <t>Cement Testing machine</t>
  </si>
  <si>
    <t>HIGH PRESSURE TRIPLEX PLUNGER PUMP  MAKE- UT MODEL</t>
  </si>
  <si>
    <t>UHF RFID READER</t>
  </si>
  <si>
    <t>LED DISPLAY-1 LINE</t>
  </si>
  <si>
    <t>LED DISPLAY-2 LINE</t>
  </si>
  <si>
    <t>LED DISPLAY-4 LINE</t>
  </si>
  <si>
    <t>DE-BRICKING MACHINE, DIA 5.6/5 MTR</t>
  </si>
  <si>
    <t>BRICK LAYING MACHINE DIA.5 MTR.</t>
  </si>
  <si>
    <t>DIESEL GENERATOR SILENT SET 25</t>
  </si>
  <si>
    <t>SAND VIBRO SEPARATOR MACHINE /</t>
  </si>
  <si>
    <t>SPRS FOR 1350KW,11 KV,991 RPM</t>
  </si>
  <si>
    <t>HUMIDIFIER / HUMIDIFIER</t>
  </si>
  <si>
    <t>NOISE PRO 3M PERSONAL NOISE DO</t>
  </si>
  <si>
    <t>CPP STEAM TURBINES GENERATOR</t>
  </si>
  <si>
    <t>DE-BRICKING MACHINE, DIA 5.6/5</t>
  </si>
  <si>
    <t>BRICK LAYING MACHINE DIA.5 MTR</t>
  </si>
  <si>
    <t>HANDHELD RFID READER / HANDHEL</t>
  </si>
  <si>
    <t>FLUE GAS ANALYSER (O2, CO,CO2,</t>
  </si>
  <si>
    <t>AUTOMATIC - BLAINE AIR PERMEAB</t>
  </si>
  <si>
    <t>SIGNALLING SYSTEM / SIGNALLING</t>
  </si>
  <si>
    <t>LED DISPLAY-10 LINE / LED DISP</t>
  </si>
  <si>
    <t>VIBRATION MACHINE / VIBRATION</t>
  </si>
  <si>
    <t>HOT PLATE WITH MAGNETIC STRIRR</t>
  </si>
  <si>
    <t>DESICATOR VACUUM(BOX TYPE) / D</t>
  </si>
  <si>
    <t>Air Quality Monitoring System</t>
  </si>
  <si>
    <t>MOISTURE ANALYZER, MODEL NO. M</t>
  </si>
  <si>
    <t>HARDENED STEEL BOWL / HARDENED</t>
  </si>
  <si>
    <t>VIBRATORY CUP MILL / VIBRATORY</t>
  </si>
  <si>
    <t>PELLETIZER / PELLETIZER</t>
  </si>
  <si>
    <t>STEEL RING FOR X-RAY / STEEL R</t>
  </si>
  <si>
    <t>ENVIRONMENTAL TEST CHAMBER / E</t>
  </si>
  <si>
    <t>High Tempretur Funance (Lab Eq</t>
  </si>
  <si>
    <t>WATER TANK (10-12KL) WITH COMP</t>
  </si>
  <si>
    <t>ROAD SWEEPING MACHINE / ROAD S</t>
  </si>
  <si>
    <t>VACUUM CUM ROAD SWEEPING MACHI</t>
  </si>
  <si>
    <t>LED Display-1 Line</t>
  </si>
  <si>
    <t>Welding Machine</t>
  </si>
  <si>
    <t>CEMENT MILL (005-02-P&amp;M - CEMENT MILL)</t>
  </si>
  <si>
    <t>Laboratary Eqipment - Polab (005-53-P&amp;M- ROBO LAB)</t>
  </si>
  <si>
    <t>TRUCK MODEL LPT 1613/42/COW1/B</t>
  </si>
  <si>
    <t>SCISSOR LIFT FOR WORKING UPTO</t>
  </si>
  <si>
    <t>COMPRESSIVE STRENGTH MACHINE(D</t>
  </si>
  <si>
    <t>ELECTRONIC WEIGHING BALANCE, C</t>
  </si>
  <si>
    <t>VACUUM CLEANER(WET&amp; DRY), 2.2-</t>
  </si>
  <si>
    <t>SAFETY CASE 4 MAN FOR KILN / S</t>
  </si>
  <si>
    <t>FORK LIFT FOR BRICK SHIFTING /</t>
  </si>
  <si>
    <t>COMPLETE TURBINE ROTOR ASS. TY</t>
  </si>
  <si>
    <t>Signalling System</t>
  </si>
  <si>
    <t>UHF RFID Reader</t>
  </si>
  <si>
    <t>SPRS System</t>
  </si>
  <si>
    <t>Bag Printing Machine</t>
  </si>
  <si>
    <t>PM - Cement Testing Machine</t>
  </si>
  <si>
    <t>Lotory Hammer Drill Machine</t>
  </si>
  <si>
    <t>TENSILE TESTER(FOR BAG TESTING</t>
  </si>
  <si>
    <t>RAW MATERIAL  SAMPLLING SYSTEM</t>
  </si>
  <si>
    <t>SURVEY TOTAL STATION SOKKIA SE</t>
  </si>
  <si>
    <t>Rotary Sample Divider</t>
  </si>
  <si>
    <t>Vibration Machine</t>
  </si>
  <si>
    <t>DIAMOND SHOCK CUM VIBRATION AN</t>
  </si>
  <si>
    <t>JCB 3DX BACKHOE LOADER FITTED</t>
  </si>
  <si>
    <t>Electronic Balance 220 GM</t>
  </si>
  <si>
    <t>Electronic Balance 2200 GM</t>
  </si>
  <si>
    <t>Hot Plate QC</t>
  </si>
  <si>
    <t>UPS 2KVA</t>
  </si>
  <si>
    <t>Dust Monitor</t>
  </si>
  <si>
    <t>Normalization Unit</t>
  </si>
  <si>
    <t>LABORATORY ELECTRIC OVEN 450 D</t>
  </si>
  <si>
    <t>CUTTING MILL / CUTTING MILL</t>
  </si>
  <si>
    <t>OIL FILTRATION MACHINE</t>
  </si>
  <si>
    <t>Solar Irrigation Pump</t>
  </si>
  <si>
    <t>AUTO TITRATOR</t>
  </si>
  <si>
    <t>KARL FISCHER TITRATOR</t>
  </si>
  <si>
    <t>FLASH POINT APPARATUS</t>
  </si>
  <si>
    <t>ELECTRONIC WEIGHING BALANCES-2</t>
  </si>
  <si>
    <t>GENERATOR;5KILOVOLT;SET(CPCB I</t>
  </si>
  <si>
    <t>HEAVY DUTY INDUSTRIAL VACUUM C</t>
  </si>
  <si>
    <t>GENERATOR;DIESEL;380KVA / GENE</t>
  </si>
  <si>
    <t>THERMOMETER;DIGITAL;0-1200DEG</t>
  </si>
  <si>
    <t>VIBRATION ANALYSER,DUAL CHANNE</t>
  </si>
  <si>
    <t>FURNACE;HIGH TEMP / FURNACE;HI</t>
  </si>
  <si>
    <t>DEVICE;BLAINE APPRATUS;GLASS,F</t>
  </si>
  <si>
    <t>ONLINE WATER CONTENT MEASUREME</t>
  </si>
  <si>
    <t>ANEMOMETER;DIGITAL;0-40M/S,DIG</t>
  </si>
  <si>
    <t>PYROMETER;DIGITAL;0-800DEG C /</t>
  </si>
  <si>
    <t>MACHINE;CASTABLE MIXER MACHINE</t>
  </si>
  <si>
    <t>PYROMETER;DIGITAL;0-800DEG C</t>
  </si>
  <si>
    <t>PYROMETER;DIGITAL;0-800DEG</t>
  </si>
  <si>
    <t>MACHINE;ROAD SWEEPING MACHINE</t>
  </si>
  <si>
    <t>BATH,LABORATORY;WATER;100 DEGR</t>
  </si>
  <si>
    <t>BELT,CONVEYOR;MUILTY UTILITY S</t>
  </si>
  <si>
    <t>METER;REFLECTANCE;WHITENESS ME</t>
  </si>
  <si>
    <t>BALANCE,ANALYTICAL;ELECTRONIC</t>
  </si>
  <si>
    <t>JAW;CRUSHER;SIZE:6X8 IN,SMALL</t>
  </si>
  <si>
    <t>GRINDER;LABORATORY PULVERIZER</t>
  </si>
  <si>
    <t>Kiln Modification</t>
  </si>
  <si>
    <t>DCS System</t>
  </si>
  <si>
    <t>VFD Drive</t>
  </si>
  <si>
    <t>005-P&amp;M Cement Plant</t>
  </si>
  <si>
    <t>105PM002-Stacker &amp; Reclaimer (Line Stone)</t>
  </si>
  <si>
    <t>105PM003-Raw Mill</t>
  </si>
  <si>
    <t>105PM004-Stacker &amp; Reclaimer (Additive)</t>
  </si>
  <si>
    <t>105PM005-Coal Mill</t>
  </si>
  <si>
    <t>105PM049-GAS ANALYSERPACKAGE -COAL MILL</t>
  </si>
  <si>
    <t>105PM006-Stacker &amp; Reclaimer (Coal )</t>
  </si>
  <si>
    <t>105PM007-Pre Heater</t>
  </si>
  <si>
    <t>105PM050-GAS ANALYSERPACKAGE -PREHEATER</t>
  </si>
  <si>
    <t>105PM008-Pre Heater Lift</t>
  </si>
  <si>
    <t>105PM075-Lift - (Rack &amp; Pinion)</t>
  </si>
  <si>
    <t>105PM009-Kiln</t>
  </si>
  <si>
    <t>105PM010-Blending Silo</t>
  </si>
  <si>
    <t>105PM011-Cooler &amp; ESP Plant</t>
  </si>
  <si>
    <t>105PM056-Cooling Tower</t>
  </si>
  <si>
    <t>105PM012-Clinker Silo</t>
  </si>
  <si>
    <t>105PM0013-Cement Mill</t>
  </si>
  <si>
    <t>105PM014-Cement Silo</t>
  </si>
  <si>
    <t>105PM015-Fly Ash Silo</t>
  </si>
  <si>
    <t>105PM016-Packing Plant</t>
  </si>
  <si>
    <t>105PM045-TRUCK LOADING -I</t>
  </si>
  <si>
    <t>105PM046-TRUCK LOADING -II</t>
  </si>
  <si>
    <t>105PM017-Convery Belt</t>
  </si>
  <si>
    <t>105PM018-Cables &amp; Cables Distribution Gallary</t>
  </si>
  <si>
    <t>105PM060-Cables (HT/LT)</t>
  </si>
  <si>
    <t>105PM019-Water Distribution System</t>
  </si>
  <si>
    <t>105PM021-Power Distrubtion System</t>
  </si>
  <si>
    <t>105PM022-Piping</t>
  </si>
  <si>
    <t>105PM023-DCS System</t>
  </si>
  <si>
    <t>105PM025-UPS with Distribution Board</t>
  </si>
  <si>
    <t>105PM028-Rotary Twin And tri Lobe Air Blower</t>
  </si>
  <si>
    <t>105PM032-Refractory Material</t>
  </si>
  <si>
    <t>105PM034-Box Feeders</t>
  </si>
  <si>
    <t>105PM036-Motors</t>
  </si>
  <si>
    <t>105PM037-Bucket Elevator</t>
  </si>
  <si>
    <t>105PM038-Air Compressor</t>
  </si>
  <si>
    <t>105PM039-Transformers</t>
  </si>
  <si>
    <t>105PM041-Drive-Cement Plant</t>
  </si>
  <si>
    <t>105PM042-EOT CRANE - TECHNO CRANE</t>
  </si>
  <si>
    <t>105PM043-HOIST - OSWAL MACHINARY</t>
  </si>
  <si>
    <t>105PM052-Weigh Bridge</t>
  </si>
  <si>
    <t>105PM053-Air Conditioning System</t>
  </si>
  <si>
    <t>105PM062-Plant Lighting</t>
  </si>
  <si>
    <t>105PM067-AUTOPLANT</t>
  </si>
  <si>
    <t>105PM069-Insulation Material</t>
  </si>
  <si>
    <t>105PM071-D G Set</t>
  </si>
  <si>
    <t>105PM031-ESP &amp; Bag House( Raw &amp; Cement Mill)</t>
  </si>
  <si>
    <t>105PM051-POLAB</t>
  </si>
  <si>
    <t>105PM045-TRUCK LOADING -II</t>
  </si>
  <si>
    <t>105PM085-Pond Ash</t>
  </si>
  <si>
    <t>005-17-P&amp;M - RAW MILL</t>
  </si>
  <si>
    <t>105PM084-1.	Additive sizer at Box feeder capacity 300 TPH</t>
  </si>
  <si>
    <t>005-55-SNCR system</t>
  </si>
  <si>
    <t>105PM094-Alternate Fuel Feeding System</t>
  </si>
  <si>
    <t>105PM035-Bag Filters</t>
  </si>
  <si>
    <t>105PM087-Wagon Loading Machinery</t>
  </si>
  <si>
    <t>Cable Tray</t>
  </si>
  <si>
    <t>LIQUID ROTOR STARTER</t>
  </si>
  <si>
    <t>Pipeline Water</t>
  </si>
  <si>
    <t>SNCR system</t>
  </si>
  <si>
    <t>Switchyard 132 KVA (PM)</t>
  </si>
  <si>
    <t>Stacker &amp; Reclaimer (Line Ston</t>
  </si>
  <si>
    <t>Cross Belt Analyser</t>
  </si>
  <si>
    <t>Additive Stock Pile Shed</t>
  </si>
  <si>
    <t>Stacker &amp; Reclaimer (Additive)</t>
  </si>
  <si>
    <t>Coal Mill</t>
  </si>
  <si>
    <t>Stacker &amp; Reclaimer (Coal )</t>
  </si>
  <si>
    <t>Coal Stock Pile Shed</t>
  </si>
  <si>
    <t>GAS ANALYSERPACKAGE -PREHEATER</t>
  </si>
  <si>
    <t>Alternate Fuel Feeding System</t>
  </si>
  <si>
    <t>Liquid - Alternate Fuel Feedin</t>
  </si>
  <si>
    <t>Pre Heater Lift</t>
  </si>
  <si>
    <t>Lift - (Rack &amp; Pinion)</t>
  </si>
  <si>
    <t>Kiln</t>
  </si>
  <si>
    <t>CCTV &amp;SHEELL SCANNER PACKAGE</t>
  </si>
  <si>
    <t>PYROMETER PACKAGE</t>
  </si>
  <si>
    <t>Blending Silo</t>
  </si>
  <si>
    <t>Cooler &amp; ESP Plant</t>
  </si>
  <si>
    <t>Cooling Tower</t>
  </si>
  <si>
    <t>Clinker Silo</t>
  </si>
  <si>
    <t>Packing Plant</t>
  </si>
  <si>
    <t>TRUCK LOADING -II</t>
  </si>
  <si>
    <t>Cables &amp; Cables Distribution G</t>
  </si>
  <si>
    <t>Cables (HT/LT)</t>
  </si>
  <si>
    <t>Power Distrubtion System</t>
  </si>
  <si>
    <t>UPS with Distribution Board</t>
  </si>
  <si>
    <t>Rotary Twin And tri Lobe Air B</t>
  </si>
  <si>
    <t>Refractory Material</t>
  </si>
  <si>
    <t>Box Feeders</t>
  </si>
  <si>
    <t>Bag Filters</t>
  </si>
  <si>
    <t>Motors</t>
  </si>
  <si>
    <t>Bucket Elevator</t>
  </si>
  <si>
    <t>Air Compressor</t>
  </si>
  <si>
    <t>Transformers</t>
  </si>
  <si>
    <t>Drive-Cement Plant</t>
  </si>
  <si>
    <t>EOT CRANE - TECHNO CRANE</t>
  </si>
  <si>
    <t>HOIST - OSWAL MACHINARY</t>
  </si>
  <si>
    <t>Weigh Bridge</t>
  </si>
  <si>
    <t>Air Conditioning System</t>
  </si>
  <si>
    <t>Plant Lighting</t>
  </si>
  <si>
    <t>Insulation Material</t>
  </si>
  <si>
    <t>Additive sizer at Box feede</t>
  </si>
  <si>
    <t>Utility Work (Mechanical)</t>
  </si>
  <si>
    <t>ESP &amp; Bag House</t>
  </si>
  <si>
    <t>POLAB</t>
  </si>
  <si>
    <t>Aprron Feeder</t>
  </si>
  <si>
    <t>Truck Tippler</t>
  </si>
  <si>
    <t>ONLINE AND DIGITAL PIZZOMETERS</t>
  </si>
  <si>
    <t>UPS 2KVA Line-III</t>
  </si>
  <si>
    <t>Turbo Mixer Lab Equipment</t>
  </si>
  <si>
    <t>Hammer Mill Lab Equipment</t>
  </si>
  <si>
    <t>ONLINE AND DIGITAL FLOW METERS</t>
  </si>
  <si>
    <t>RESPIRABLE DUST SAMPLER / RESP</t>
  </si>
  <si>
    <t>PERSONAL SAMPLER / PERSONAL SA</t>
  </si>
  <si>
    <t>FINE PARTICULATE SAMPLER / FIN</t>
  </si>
  <si>
    <t>KILN ACCESS RAMP</t>
  </si>
  <si>
    <t>BEDDING CART FOR BRICK LINING</t>
  </si>
  <si>
    <t>WELDING MACHINE RECTIFIER 400</t>
  </si>
  <si>
    <t>CUBIVAC DESICATOR 23 LTRS</t>
  </si>
  <si>
    <t>VIBRATORY CUP MILL</t>
  </si>
  <si>
    <t>TABLE LAMP  MAKE PHILIPS  CAT</t>
  </si>
  <si>
    <t>SURFACE MOUNTED CEILING LIGHT</t>
  </si>
  <si>
    <t>CFL 11W E-14 TU MAKE  HAVELLS</t>
  </si>
  <si>
    <t>CFL 15W E-27 FU MAKE  HAVELLS</t>
  </si>
  <si>
    <t>28W T5 FITTING BOX TYPE WITH O</t>
  </si>
  <si>
    <t>28W T5 FITTING BOX TYPE WITH S</t>
  </si>
  <si>
    <t>LIGHT FITTING 28W WITH TUBE RO</t>
  </si>
  <si>
    <t>LIGHT FITTING 2x18W CAT NO ASL</t>
  </si>
  <si>
    <t>LED FITTING 9W LED ( MY OYSTER</t>
  </si>
  <si>
    <t>LIGHT FITTING 70W CDMT (MY CDM</t>
  </si>
  <si>
    <t>LED SPIKE LIGHT WITH 3WATT LED</t>
  </si>
  <si>
    <t>LAMP PAR LED 15WATT WHITE</t>
  </si>
  <si>
    <t>GU 10 LAMP 50 WATT</t>
  </si>
  <si>
    <t>SURFACE MOUNTING LIGHT FITTING</t>
  </si>
  <si>
    <t>HIGH MAST FITTING SUITABLE FOR</t>
  </si>
  <si>
    <t>LAMP HPSV 400 WATT</t>
  </si>
  <si>
    <t>LIGHTING TOWER SELF-SUPPORTING</t>
  </si>
  <si>
    <t>20 MTR. HIGH MAST FITTING SUIT</t>
  </si>
  <si>
    <t>LIGHT FITTING 400 W NON INTEGR</t>
  </si>
  <si>
    <t>TRIANGLE POLE LIGHT-2000MM 5x3</t>
  </si>
  <si>
    <t>METER PANEL FOR C-BLOCK, 63A T</t>
  </si>
  <si>
    <t>METER PANEL FOR D-BLOCK, 160A</t>
  </si>
  <si>
    <t>LIGHT WALL BRACKET AWL-076</t>
  </si>
  <si>
    <t>CABLE AL. ARMOURED 3.5Cx35 SQMM 1.1KV GRADE XLPE INSUTATION</t>
  </si>
  <si>
    <t>LIGHT FITTING SINGLE PHASE,230V BULKHEAD WITH PINTYPE HOLDER</t>
  </si>
  <si>
    <t>METER PANEL FOR D-BLOCK, 160A TP MCCB INCOMER</t>
  </si>
  <si>
    <t>OCTAGONAL POLE 8 MTR HEIGHT DOUBLE ARM</t>
  </si>
  <si>
    <t>BOLLARDS LIGHT 10.5W LED MODEL-VIN BL1</t>
  </si>
  <si>
    <t>FOOT LIGHT LED MODEL-ALO-046</t>
  </si>
  <si>
    <t>LED FIXTURE TSLED-831H 60 WATT</t>
  </si>
  <si>
    <t>LED FIXTURE TSLED-831H 40 WATT</t>
  </si>
  <si>
    <t>LIGHT ALO 074, 1x6W SPIKE WITH CREE LED</t>
  </si>
  <si>
    <t>STEEL LIGHTING POLE -140-800-8 MTR CLASSIC</t>
  </si>
  <si>
    <t>STEEL LIGHTING POLE -140-300-3 MTR CLASSIC</t>
  </si>
  <si>
    <t>UP LIGHTER DOUBLE FOCOUS MODEL-ALO-018</t>
  </si>
  <si>
    <t>WALL MOUNT LIGHT MODEL-AGLS-003</t>
  </si>
  <si>
    <t>HIGH MAST LIGHTING TOWER 30 MT</t>
  </si>
  <si>
    <t>Decorative Light for Colony</t>
  </si>
  <si>
    <t>TOWER;MAST / TOWER;MAST</t>
  </si>
  <si>
    <t>FLOODLIGHT,ELECTRIC;LED;M:BENP</t>
  </si>
  <si>
    <t>LIGHT;FITTING;PN:FBS 300 M2XPL</t>
  </si>
  <si>
    <t>TOWER;HIGH MAST LIGHTING;30 MT</t>
  </si>
  <si>
    <t>New Line Connection 125KV</t>
  </si>
  <si>
    <t>105PM044-Electricals &amp; Installation (Package)</t>
  </si>
  <si>
    <t>Electricals &amp; Installation</t>
  </si>
  <si>
    <t>Electricals &amp; Installation (Pa</t>
  </si>
  <si>
    <t>AIR COMPRESSOR RECEPROCATING MODEL TS 10120</t>
  </si>
  <si>
    <t>BENCH GRINDER</t>
  </si>
  <si>
    <t>CATERPILLAR MODEL 120K MOTOR GRADER</t>
  </si>
  <si>
    <t>CATERPILLAR MODEL 950H WHEEL LOADER</t>
  </si>
  <si>
    <t>DOZER MODEL D155A-6R</t>
  </si>
  <si>
    <t>DUMP TRUCK</t>
  </si>
  <si>
    <t>DUMPER WASHER</t>
  </si>
  <si>
    <t>EXCAVATOR PC 1250</t>
  </si>
  <si>
    <t>EXCAVATOR PC 200</t>
  </si>
  <si>
    <t>IBH 10 DRILL MACHINE</t>
  </si>
  <si>
    <t>ROCK BREAKER</t>
  </si>
  <si>
    <t>BATTERY AND BATTERY CHARGER</t>
  </si>
  <si>
    <t>10 T EOT CRANE</t>
  </si>
  <si>
    <t>HEAVY DUTY DIESEL ENGINE WELDING DRIVEN SET 400</t>
  </si>
  <si>
    <t>JCB 3DC Backhoe Loader</t>
  </si>
  <si>
    <t>DRILL ROC CRAWLER L8-25</t>
  </si>
  <si>
    <t>NITROGEN TYRE INFLATOR SYSTEM</t>
  </si>
  <si>
    <t>VIBRATION MEASURING INSTRUMENT - MINES</t>
  </si>
  <si>
    <t>TIPPER TATA LPK/2518TC/14CUM/BS-III</t>
  </si>
  <si>
    <t>Wheel Loader</t>
  </si>
  <si>
    <t>Excavator PC 200-6</t>
  </si>
  <si>
    <t>NITROGEN CHARGING KIT DUMPER -30241102</t>
  </si>
  <si>
    <t>BATTARY BOOSTER 12V/24V</t>
  </si>
  <si>
    <t>10 Kl Fuel Browser Tank</t>
  </si>
  <si>
    <t>VIBRATORY SOIL COMPACTOR 8-12</t>
  </si>
  <si>
    <t>TATA HITACHI ZAXIS-370LCH</t>
  </si>
  <si>
    <t>BHARAT BENZ TIPPER 2528C 6x4</t>
  </si>
  <si>
    <t>QUICK COUPLER FOR ROCK BREAKER</t>
  </si>
  <si>
    <t>ROCK BREAKER RX-29</t>
  </si>
  <si>
    <t>FORK LIFT WITH TYRE HANDLER</t>
  </si>
  <si>
    <t>DUMP TRUCK HD-465-7Eo</t>
  </si>
  <si>
    <t>EXCAVATOR HYDRAULIC PC-1250 /</t>
  </si>
  <si>
    <t>DUMP TRUCK HD-465-7Eo / DUMP T</t>
  </si>
  <si>
    <t>EXCAVATOR TATA ZAXIS-650 / EXC</t>
  </si>
  <si>
    <t>BHARAT BENZ TIPPER 2528C 6x4 /</t>
  </si>
  <si>
    <t>ANFO MIXING TRUCK / ANFO MIXIN</t>
  </si>
  <si>
    <t>WHEEL LOADER  CAT-950H / WHEEL</t>
  </si>
  <si>
    <t>WHEEL LOADER -980L / WHEEL LOA</t>
  </si>
  <si>
    <t>Driliing Machine ROC T40</t>
  </si>
  <si>
    <t>MS ROCK BREAKER, SILENCED VERS</t>
  </si>
  <si>
    <t>TATA HITACHI ZAXIS-370LCH / TA</t>
  </si>
  <si>
    <t>HYDRAULIC EXCAVATOR CAT323D3 /</t>
  </si>
  <si>
    <t>HYDRAULIC EXCAVATOR CAT349D2L</t>
  </si>
  <si>
    <t>KOMATSU DOZER D-155A6 / KOMATS</t>
  </si>
  <si>
    <t>EXCAVATOR WITH LONG REACH ATTA</t>
  </si>
  <si>
    <t>OLD &amp; USED HYDRAULIC EXCAVATOR</t>
  </si>
  <si>
    <t>WHEELED LOADER / WHEEL LOADER</t>
  </si>
  <si>
    <t>LOADER;BACKHOE;PN:3DX / LOADER</t>
  </si>
  <si>
    <t>TRUCK CHASIS LPT 1613/52 WB EU</t>
  </si>
  <si>
    <t>TRUCK;TIPPER;M:2528C 6X4 / TRU</t>
  </si>
  <si>
    <t>CPP - BOILER</t>
  </si>
  <si>
    <t>COOLING TOWER - CPP</t>
  </si>
  <si>
    <t>CPP AIR COOLED CONDENSER</t>
  </si>
  <si>
    <t>CPP COOLER ESP FAN</t>
  </si>
  <si>
    <t>CPP - FLY ASH SILO</t>
  </si>
  <si>
    <t>CPP - FLY ASH HANDLING SYSTEM</t>
  </si>
  <si>
    <t>CPP-Air Conditioning System</t>
  </si>
  <si>
    <t>CPP - Pressurization &amp; Ventilation system</t>
  </si>
  <si>
    <t>CPP-POWER DISTRIBUTION NETWORK</t>
  </si>
  <si>
    <t>CPP - FIRE PROTECTION &amp; DETECTION SYSTEM</t>
  </si>
  <si>
    <t>CPP - DCS SYSTEM</t>
  </si>
  <si>
    <t>CPP - WATER TREATMENT PLANT</t>
  </si>
  <si>
    <t>BAG FILTER - FLY ASH HANDLING SYSTEM</t>
  </si>
  <si>
    <t>FLY ASH HANDLING SYSTEM</t>
  </si>
  <si>
    <t>PRESSURIZATION &amp; VENTILATION SYSTEM</t>
  </si>
  <si>
    <t>RAW WATER SUMP &amp; PUMP</t>
  </si>
  <si>
    <t>DUST COLLECTOR - SILO EXTRCTION SYSTEM</t>
  </si>
  <si>
    <t>Air Cooled Condenser</t>
  </si>
  <si>
    <t>20/5 EOT CRANE</t>
  </si>
  <si>
    <t>COAL HANDLING SYSTEM</t>
  </si>
  <si>
    <t>LIME STONE HANDLING SYSTEM</t>
  </si>
  <si>
    <t>PIPE MS SEAMLESS 200 NB, SCH 80</t>
  </si>
  <si>
    <t>PIPE MS SEAMLESS 150 NB, SCH 80</t>
  </si>
  <si>
    <t>TANK FOR DRAIN OIL CAPACITY 10000 LTR AS PER DRAWI</t>
  </si>
  <si>
    <t>AI810  ANALOG INPUT MODULE</t>
  </si>
  <si>
    <t>ANALOG INPUT 1X8 CH. RTD AI830A</t>
  </si>
  <si>
    <t>AO820 ANALOG OUTPUT 4x1 CH</t>
  </si>
  <si>
    <t>PIPE MS 400 NB PLAIN END ERW</t>
  </si>
  <si>
    <t>PIPE MS 600 NB DIA ERW</t>
  </si>
  <si>
    <t>CPP – Refractory Lining (CHIMENY)</t>
  </si>
  <si>
    <t>CPP Belt Conveyor</t>
  </si>
  <si>
    <t>CPP PIPE &amp; CABLE RACK</t>
  </si>
  <si>
    <t>CPP-Briquetting Press 90 MM</t>
  </si>
  <si>
    <t>CPP-FRP Tank 15KL</t>
  </si>
  <si>
    <t>CPP-II CHIMENY</t>
  </si>
  <si>
    <t>CPP-II AIR COOLED CONDENSER</t>
  </si>
  <si>
    <t>CPP-II BOILER</t>
  </si>
  <si>
    <t>CPP-II COOLER ESP FAN</t>
  </si>
  <si>
    <t>CPP-II Cooling Tower</t>
  </si>
  <si>
    <t>CPP-II Refractory Lining(CHIME</t>
  </si>
  <si>
    <t>CPP-II Belt Conveyor</t>
  </si>
  <si>
    <t>CPP-II PIPE &amp; CABLE RACK</t>
  </si>
  <si>
    <t>CPP-II FLY ASH HANDDLIN SYSTEM</t>
  </si>
  <si>
    <t>CPP-II DCS SYSTEM</t>
  </si>
  <si>
    <t>CPP-II WTP - 2</t>
  </si>
  <si>
    <t>CPP-II Transformers</t>
  </si>
  <si>
    <t>CPP-II Electricals &amp; Inst.</t>
  </si>
  <si>
    <t>CPP-II Plant Lighting</t>
  </si>
  <si>
    <t>CPP-II Cables (HT/LT)</t>
  </si>
  <si>
    <t>CPP-II Air Conditioning System</t>
  </si>
  <si>
    <t>CPP-II STG (PM)</t>
  </si>
  <si>
    <t>CPP-II Bag Filter</t>
  </si>
  <si>
    <t>CPP-II LV Drive package</t>
  </si>
  <si>
    <t>CPP-II UPS Package</t>
  </si>
  <si>
    <t>CPP-II ETP &amp; STP PLANT</t>
  </si>
  <si>
    <t>CPP-II Air Compressor</t>
  </si>
  <si>
    <t>CPP-II Fire Fighting system</t>
  </si>
  <si>
    <t>105PM080-Solar Power Plant</t>
  </si>
  <si>
    <t>105PM054-Drive-WHRB</t>
  </si>
  <si>
    <t>105PM030-Waste Heat Recovery System</t>
  </si>
  <si>
    <t>105PM055-Cooling Tower WHRS</t>
  </si>
  <si>
    <t>105PM057-Air Cooled Condenser</t>
  </si>
  <si>
    <t>105PM058-Boiler</t>
  </si>
  <si>
    <t>105PM059-Steam Turbine</t>
  </si>
  <si>
    <t>105PM063-WHRS-Water Treatment Plant</t>
  </si>
  <si>
    <t>105PM064-WHRS-Transformer</t>
  </si>
  <si>
    <t>105PM065-WHRS-EOT Crane</t>
  </si>
  <si>
    <t>105PM066-WHRS-DCS System</t>
  </si>
  <si>
    <t>105PM068-WHRS-Electricals &amp; Installation (Package)</t>
  </si>
  <si>
    <t>105PM073-WHRS-Cable Tray</t>
  </si>
  <si>
    <t>105PM074-WHRS- Cables (HT/LT)</t>
  </si>
  <si>
    <t>WHRS-II Cooling Tower</t>
  </si>
  <si>
    <t>WHRS-II Air Cooled Condenser</t>
  </si>
  <si>
    <t>WHRS-II Boiler</t>
  </si>
  <si>
    <t>WHRS-II Steam Turbine</t>
  </si>
  <si>
    <t>WHRS-II Water Treatment Plant</t>
  </si>
  <si>
    <t>WHRS-II Transformer</t>
  </si>
  <si>
    <t>WHRS-II EOT Crane</t>
  </si>
  <si>
    <t>WHRS-II DCS System</t>
  </si>
  <si>
    <t>WHRS-II Electricals &amp; Inst.</t>
  </si>
  <si>
    <t>WHRS-II Cables (HT/LT)</t>
  </si>
  <si>
    <t>WHRS-II Cable Gallery</t>
  </si>
  <si>
    <t>WHRS-II Pipe Rack (PM)</t>
  </si>
  <si>
    <t>WHRS-II TG Building (PM)</t>
  </si>
  <si>
    <t>WHRS-II Drive</t>
  </si>
  <si>
    <t>WHRS-II Air Conditioning Syst</t>
  </si>
  <si>
    <t>WHRS-II Fire Fighting system</t>
  </si>
  <si>
    <t>105PM083 - Wind Energy Converter</t>
  </si>
  <si>
    <t>001-12-CPP- COAL SCREEN  &amp; CRUSHER HOUSE</t>
  </si>
  <si>
    <t>001-17-CPP- LIME SCREEN &amp; CRUSHER (ROOM)</t>
  </si>
  <si>
    <t>003-02-CPP STG BUILDING</t>
  </si>
  <si>
    <t>006-07-P&amp;M - CPP CHP MCC Room</t>
  </si>
  <si>
    <t>WCL-FB_TPP00001</t>
  </si>
  <si>
    <t>105FB014-WHRS – TG Building</t>
  </si>
  <si>
    <t>105FB015-WHRS – PH Boiler - 1</t>
  </si>
  <si>
    <t>105FB016-WHRS – PH BOILER – 2</t>
  </si>
  <si>
    <t>105FB017-WHRS – AQC BUILDING - 1</t>
  </si>
  <si>
    <t>105FB018-WHRS – ACC BUILDING</t>
  </si>
  <si>
    <t>105FB019-WHRS – AQC BUILDING - 2</t>
  </si>
  <si>
    <t>105FB020-WHRS – WTP BUILDING</t>
  </si>
  <si>
    <t>105FB022-WHRS – Pipe Rack</t>
  </si>
  <si>
    <t>105FB023-WHRS – Cooling Tower - II</t>
  </si>
  <si>
    <t>105FB025-WHRS – D G Set</t>
  </si>
  <si>
    <t>WHRS–II TG Building</t>
  </si>
  <si>
    <t>WHRS–II PH BOILER</t>
  </si>
  <si>
    <t>WHRS–II AQC BUILDING</t>
  </si>
  <si>
    <t>WHRS–II ACC BUILDING</t>
  </si>
  <si>
    <t>WHRS–II WTP BUILDING</t>
  </si>
  <si>
    <t>WHRS–II Pipe Rack</t>
  </si>
  <si>
    <t>WHRS–II Cooling Tower</t>
  </si>
  <si>
    <t>Plant</t>
  </si>
  <si>
    <t>Cement</t>
  </si>
  <si>
    <t>Thermal Building</t>
  </si>
  <si>
    <t>Waste Heat Recovery System (WHRS) Building</t>
  </si>
  <si>
    <t>Discount Factor</t>
  </si>
  <si>
    <t>SUMMARY- VALUATION OF PLANT &amp; MACHINERY AND OTHER FIXED ASSETS OF CEMENT PLANT | M/S.WONDER CEMENT LIMITED | R K NAGAR, TEHSIL- NIMBAHERA, DISTRICT- CHITTAURGARH, RAJASTHAN</t>
  </si>
  <si>
    <t>ENCLOSURE-G: VALUATION OF PLANT &amp; MACHINERY OF WIND POWER OF CEMENT PLANT | M/S.WONDER CEMENT LIMITED | R K NAGAR, TEHSIL- NIMBAHERA, DISTRICT- CHITTAURGARH, RAJASTHAN</t>
  </si>
  <si>
    <t>ENCLOSURE-F: VALUATION OF COMPUTER EQUIPMENTS FIXED AT CEMENT PLANT | M/S.WONDER CEMENT LIMITED | R K NAGAR, TEHSIL- NIMBAHERA, DISTRICT- CHITTAURGARH, RAJASTHAN</t>
  </si>
  <si>
    <t>SUMMARY- VALUATION OF BUILDING/ CIVIL STRUCTURE OF CEMENT PLANT | M/S.WONDER CEMENT LIMITED | R K NAGAR, TEHSIL- NIMBAHERA, DISTRICT- CHITTAURGARH, RAJASTHAN</t>
  </si>
  <si>
    <t>ENCLOSURE-B: VALUATION OF FACTORY BUILDING/ CIVIL STRUCTURE CAPITALIZED IN CEMENT PLANT | M/S.WONDER CEMENT LIMITED | R K NAGAR, TEHSIL- NIMBAHERA, DISTRICT- CHITTAURGARH, RAJASTHAN</t>
  </si>
  <si>
    <t>Calendar Year</t>
  </si>
  <si>
    <t>Index</t>
  </si>
  <si>
    <t>Cranes</t>
  </si>
  <si>
    <t>Cables</t>
  </si>
  <si>
    <t>Pipes</t>
  </si>
  <si>
    <t>Inflation</t>
  </si>
  <si>
    <t>General</t>
  </si>
  <si>
    <r>
      <t xml:space="preserve">Estimated Reproduction Cost of the Asset                                                                    </t>
    </r>
    <r>
      <rPr>
        <b/>
        <i/>
        <sz val="11"/>
        <color theme="1"/>
        <rFont val="Calibri"/>
        <family val="2"/>
        <scheme val="minor"/>
      </rPr>
      <t>(as per CCI)</t>
    </r>
  </si>
  <si>
    <t>TOTAL</t>
  </si>
  <si>
    <t>Network Card</t>
  </si>
  <si>
    <t>Annexure-A: VALUATION OF LAND OF WONDER CEMENT LIMITED | M/S.WONDER CEMENT LIMITED | R K NAGAR, TEHSIL- NIMBAHERA, DISTRICT- CHITTAURGARH, RAJASTHAN</t>
  </si>
  <si>
    <t>Guideline Value of Land</t>
  </si>
  <si>
    <t>ENCLOSURE-C: VALUATION OF FACTORY BUILDING/ CIVIL STRUCTURE CAPITALIZED IN CEMENT PLANT | M/S.WONDER CEMENT LIMITED | R K NAGAR, TEHSIL- NIMBAHERA, DISTRICT- CHITTAURGARH, RAJASTHAN</t>
  </si>
  <si>
    <t>ENCLOSURE-D: VALUATION OF FACTORY BUILDING/ CIVIL STRUCTURE CAPITALIZED IN CEMENT PLANT | M/S.WONDER CEMENT LIMITED | R K NAGAR, TEHSIL- NIMBAHERA, DISTRICT- CHITTAURGARH, RAJASTHAN</t>
  </si>
  <si>
    <t>1. Asset items pertaining to M/S.WCL, Village-Rasulpura, Tehsil-Nimbahera, District-Chittorgarh, Rajasthan Plant is only considered in this report.</t>
  </si>
  <si>
    <t>3. WCL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</si>
  <si>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Cement Plants are referred.</t>
  </si>
  <si>
    <t>5. Useful life of Primary machines of the Plant like Boiler, Turbine, Generator, Coal Handling, Klin, Cement Mill, Raw Mill System etc. is taken as 25 years . For other auxiliary machinery &amp; equipment average life varies from 15 – 25 years.</t>
  </si>
  <si>
    <t xml:space="preserve">9.During the site visit, Line-2 &amp; 3 of Cement manufacturing plant  was in operational and Line-1 was not operational due to Regular Yearly Maintenance. And Unit-2 of CPP was in operational and Unit-1 was not in operation due to Yearly maintenance. Our engineering team visited all the sections and manually inspected the machines and equipments on the basis of their physical existence. </t>
  </si>
  <si>
    <t>ENCLOSURE-E: VALUATION OF PLANT &amp; MACHINERY OF CEMENT PLANT | M/S.WONDER CEMENT LIMITED | R K NAGAR, TEHSIL- NIMBAHERA, DISTRICT- CHITTAURGARH, RAJASTHAN</t>
  </si>
  <si>
    <t>ENCLOSURE-G: VALUATION OF FURNITURE &amp; FIXTURES FIXED AT CEMENT PLANT | M/S.WONDER CEMENT LIMITED | R K NAGAR, TEHSIL- NIMBAHERA, DISTRICT- CHITTAURGARH, RAJASTHAN</t>
  </si>
  <si>
    <t>ENCLOSURE-H: VALUATION OF OFFICE EQUIPMENT ASSETS OF CEMENT PLANT | M/S.WONDER CEMENT LIMITED | R K NAGAR, TEHSIL- NIMBAHERA, DISTRICT- CHITTAURGARH, RAJASTHAN</t>
  </si>
  <si>
    <t>ENCLOSURE-I: VALUATION OF OTHER FIXED ASSETS OF CEMENT PLANT | M/S.WONDER CEMENT LIMITED | R K NAGAR, TEHSIL- NIMBAHERA, DISTRICT- CHITTAURGARH, RAJASTHAN</t>
  </si>
  <si>
    <t>ENCLOSURE-J: VALUATION OF VEHICLES OF CEMENT PLANT | M/S.WONDER CEMENT LIMITED | R K NAGAR, TEHSIL- NIMBAHERA, DISTRICT- CHITTAURGARH, RAJASTHAN</t>
  </si>
  <si>
    <t>ENCLOSURE-K: VALUATION OF RAILWAY SIDINGS OF CEMENT PLANT | M/S.WONDER CEMENT LIMITED | R K NAGAR, TEHSIL- NIMBAHERA, DISTRICT- CHITTAURGARH, RAJASTHAN</t>
  </si>
  <si>
    <t>ENCLOSURE-L: VALUATION OF PLANT &amp; MACHINERY OF CAPTIVE POWER PLANT OF CEMENT PLANT | M/S.WONDER CEMENT LIMITED | R K NAGAR, TEHSIL- NIMBAHERA, DISTRICT- CHITTAURGARH, RAJASTHAN</t>
  </si>
  <si>
    <t>ENCLOSURE-M: VALUATION OF PLANT &amp; MACHINERY OF SOLAR PLANT OF CEMENT PLANT | M/S.WONDER CEMENT LIMITED | R K NAGAR, TEHSIL- NIMBAHERA, DISTRICT- CHITTAURGARH, RAJASTHAN</t>
  </si>
  <si>
    <t>ENCLOSURE-N: VALUATION OF PLANT &amp; MACHINERY OF WASTE HEAT RECOVERY SYSTEM (WHRS) OF CEMENT PLANT | M/S.WONDER CEMENT LIMITED | R K NAGAR, TEHSIL- NIMBAHERA, DISTRICT- CHITTAURGARH, RAJASTHAN</t>
  </si>
  <si>
    <t>ENCLOSURE-O: VALUATION OF INTANGIBLE ASSETS OF CEMENT PLANT | M/S.WONDER CEMENT LIMITED | R K NAGAR, TEHSIL- NIMBAHERA, DISTRICT- CHITTAURGARH, RAJASTHAN</t>
  </si>
  <si>
    <t>M</t>
  </si>
  <si>
    <t>N</t>
  </si>
  <si>
    <t>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</si>
</sst>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_(&quot;$&quot;* #,##0.00_);_(&quot;$&quot;* \(#,##0.00\);_(&quot;$&quot;* &quot;-&quot;??_);_(@_)"/>
    <numFmt numFmtId="165" formatCode="_(* #,##0.00_);_(* \(#,##0.00\);_(* &quot;-&quot;??_);_(@_)"/>
    <numFmt numFmtId="166" formatCode="_(* #,##0_);_(* \(#,##0\);_(* &quot;-&quot;??_);_(@_)"/>
    <numFmt numFmtId="167" formatCode="_ [$₹-4009]\ * #,##0.00_ ;_ [$₹-4009]\ * \-#,##0.00_ ;_ [$₹-4009]\ * &quot;-&quot;??_ ;_ @_ "/>
    <numFmt numFmtId="168" formatCode="0.000"/>
    <numFmt numFmtId="169" formatCode="_ &quot;Rs.&quot;\ * #,##0.00_ ;_ &quot;Rs.&quot;\ * \-#,##0.00_ ;_ &quot;Rs.&quot;\ * &quot;-&quot;??_ ;_ @_ "/>
    <numFmt numFmtId="170" formatCode="0.000%"/>
    <numFmt numFmtId="171" formatCode="_ [$₹-4009]\ * #,##0_ ;_ [$₹-4009]\ * \-#,##0_ ;_ [$₹-4009]\ * &quot;-&quot;??_ ;_ @_ "/>
    <numFmt numFmtId="172" formatCode="_ &quot;₹&quot;\ * #,##0_ ;_ &quot;₹&quot;\ * \-#,##0_ ;_ &quot;₹&quot;\ * &quot;-&quot;??_ ;_ @_ "/>
    <numFmt numFmtId="173" formatCode="_ &quot;Rs.&quot;\ * #,##0_ ;_ &quot;Rs.&quot;\ * \-#,##0_ ;_ &quot;Rs.&quot;\ * &quot;-&quot;??_ ;_ @_ "/>
    <numFmt numFmtId="174" formatCode="0.0000"/>
    <numFmt numFmtId="175" formatCode="_ * #,##0_ ;_ * \-#,##0_ ;_ * &quot;-&quot;??_ ;_ @_ "/>
    <numFmt numFmtId="176" formatCode="mm/dd/yy;@"/>
    <numFmt numFmtId="177" formatCode="_(* #,##0.000_);_(* \(#,##0.000\);_(* &quot;-&quot;??_);_(@_)"/>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i/>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0"/>
      <name val="Arial"/>
      <family val="2"/>
    </font>
    <font>
      <sz val="10"/>
      <name val="Arial"/>
      <family val="2"/>
    </font>
    <font>
      <b/>
      <i/>
      <sz val="10"/>
      <name val="Calibri"/>
      <family val="2"/>
      <scheme val="minor"/>
    </font>
    <font>
      <sz val="10"/>
      <name val="Arial"/>
    </font>
    <font>
      <sz val="10"/>
      <color theme="1"/>
      <name val="Arial"/>
      <family val="2"/>
    </font>
    <font>
      <b/>
      <sz val="10"/>
      <color theme="1"/>
      <name val="Arial"/>
      <family val="2"/>
    </font>
    <font>
      <sz val="11"/>
      <color indexed="8"/>
      <name val="Calibri"/>
      <family val="2"/>
      <scheme val="minor"/>
    </font>
    <font>
      <sz val="11"/>
      <color rgb="FF0000FF"/>
      <name val="Calibri"/>
      <family val="2"/>
      <scheme val="minor"/>
    </font>
    <font>
      <b/>
      <sz val="10"/>
      <color rgb="FFFFFFFF"/>
      <name val="Arial"/>
      <family val="2"/>
    </font>
    <font>
      <u/>
      <sz val="11"/>
      <color theme="1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002060"/>
        <bgColor indexed="64"/>
      </patternFill>
    </fill>
    <fill>
      <patternFill patternType="solid">
        <fgColor rgb="FFDDDDDD"/>
        <bgColor indexed="64"/>
      </patternFill>
    </fill>
    <fill>
      <patternFill patternType="solid">
        <fgColor rgb="FFFFFFFF"/>
        <bgColor indexed="64"/>
      </patternFill>
    </fill>
    <fill>
      <patternFill patternType="solid">
        <fgColor rgb="FF30549E"/>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s>
  <cellStyleXfs count="5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5" fontId="24" fillId="0" borderId="0" applyFont="0" applyFill="0" applyBorder="0" applyAlignment="0" applyProtection="0"/>
    <xf numFmtId="0" fontId="24" fillId="0" borderId="0"/>
    <xf numFmtId="0" fontId="25" fillId="0" borderId="0"/>
    <xf numFmtId="0" fontId="27" fillId="0" borderId="0"/>
    <xf numFmtId="0" fontId="1" fillId="0" borderId="0"/>
    <xf numFmtId="43" fontId="1" fillId="0" borderId="0" applyFont="0" applyFill="0" applyBorder="0" applyAlignment="0" applyProtection="0"/>
    <xf numFmtId="0" fontId="33" fillId="0" borderId="0" applyNumberFormat="0" applyFill="0" applyBorder="0" applyAlignment="0" applyProtection="0"/>
  </cellStyleXfs>
  <cellXfs count="241">
    <xf numFmtId="0" fontId="0" fillId="0" borderId="0" xfId="0"/>
    <xf numFmtId="165" fontId="0" fillId="0" borderId="0" xfId="0" applyNumberFormat="1"/>
    <xf numFmtId="167" fontId="0" fillId="0" borderId="0" xfId="0" applyNumberFormat="1"/>
    <xf numFmtId="0" fontId="0" fillId="0" borderId="0" xfId="0" applyFill="1" applyBorder="1"/>
    <xf numFmtId="0" fontId="16" fillId="36" borderId="10" xfId="0" applyFont="1" applyFill="1" applyBorder="1" applyAlignment="1">
      <alignment horizontal="center" vertical="center" wrapText="1"/>
    </xf>
    <xf numFmtId="164" fontId="16" fillId="36" borderId="10" xfId="43" applyFont="1" applyFill="1" applyBorder="1" applyAlignment="1">
      <alignment horizontal="center" vertical="center" wrapText="1"/>
    </xf>
    <xf numFmtId="0" fontId="16" fillId="36" borderId="10" xfId="43" applyNumberFormat="1" applyFont="1" applyFill="1" applyBorder="1" applyAlignment="1">
      <alignment horizontal="center" vertical="center" wrapText="1"/>
    </xf>
    <xf numFmtId="2" fontId="20" fillId="0" borderId="10" xfId="0" applyNumberFormat="1"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167" fontId="0" fillId="0" borderId="10" xfId="0" applyNumberFormat="1" applyBorder="1"/>
    <xf numFmtId="9" fontId="0" fillId="0" borderId="10" xfId="0" applyNumberFormat="1" applyBorder="1" applyAlignment="1">
      <alignment horizontal="center" vertical="center"/>
    </xf>
    <xf numFmtId="0" fontId="0" fillId="0" borderId="10" xfId="0" applyFill="1" applyBorder="1" applyAlignment="1">
      <alignment horizontal="center" vertical="center"/>
    </xf>
    <xf numFmtId="0" fontId="0" fillId="0" borderId="0" xfId="0" applyAlignment="1">
      <alignment vertical="center" wrapText="1"/>
    </xf>
    <xf numFmtId="10" fontId="0" fillId="0" borderId="0" xfId="44" applyNumberFormat="1" applyFont="1"/>
    <xf numFmtId="0" fontId="0" fillId="0" borderId="0" xfId="0" applyAlignment="1">
      <alignment vertical="center"/>
    </xf>
    <xf numFmtId="0" fontId="21" fillId="37" borderId="10" xfId="0" applyFont="1" applyFill="1" applyBorder="1" applyAlignment="1">
      <alignment horizontal="center" vertical="center" wrapText="1"/>
    </xf>
    <xf numFmtId="164" fontId="21" fillId="37" borderId="10" xfId="43" applyFont="1" applyFill="1" applyBorder="1" applyAlignment="1">
      <alignment horizontal="center" vertical="center" wrapText="1"/>
    </xf>
    <xf numFmtId="0" fontId="0" fillId="0" borderId="0" xfId="0" applyAlignment="1">
      <alignment horizontal="left" vertical="center" wrapText="1"/>
    </xf>
    <xf numFmtId="164" fontId="0" fillId="0" borderId="0" xfId="43" applyFont="1"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10" xfId="0" applyBorder="1"/>
    <xf numFmtId="0" fontId="0" fillId="0" borderId="0" xfId="0" applyAlignment="1">
      <alignment wrapText="1"/>
    </xf>
    <xf numFmtId="0" fontId="16" fillId="0" borderId="10" xfId="0" applyFont="1" applyFill="1" applyBorder="1" applyAlignment="1">
      <alignment horizontal="center" vertical="center"/>
    </xf>
    <xf numFmtId="0" fontId="16" fillId="39" borderId="10" xfId="0" applyFont="1" applyFill="1" applyBorder="1" applyAlignment="1">
      <alignment horizontal="center" vertical="center"/>
    </xf>
    <xf numFmtId="0" fontId="16" fillId="39" borderId="10" xfId="0" applyFont="1" applyFill="1" applyBorder="1" applyAlignment="1">
      <alignment horizontal="center" vertical="center" wrapText="1"/>
    </xf>
    <xf numFmtId="167" fontId="20" fillId="0" borderId="10" xfId="43" applyNumberFormat="1" applyFont="1" applyFill="1" applyBorder="1" applyAlignment="1">
      <alignment horizontal="center" vertical="center" wrapText="1"/>
    </xf>
    <xf numFmtId="0" fontId="0" fillId="0" borderId="11" xfId="0" applyBorder="1" applyAlignment="1">
      <alignment horizontal="center" vertical="center" wrapText="1"/>
    </xf>
    <xf numFmtId="0" fontId="16" fillId="0" borderId="11" xfId="0" applyFont="1" applyBorder="1" applyAlignment="1">
      <alignment vertical="center" wrapText="1"/>
    </xf>
    <xf numFmtId="169" fontId="16" fillId="0" borderId="10" xfId="0" applyNumberFormat="1" applyFont="1" applyBorder="1" applyAlignment="1">
      <alignment vertical="center"/>
    </xf>
    <xf numFmtId="169" fontId="0" fillId="0" borderId="0" xfId="0" applyNumberFormat="1" applyAlignment="1">
      <alignment horizontal="center" vertical="center"/>
    </xf>
    <xf numFmtId="17" fontId="0" fillId="0" borderId="0" xfId="0" applyNumberFormat="1"/>
    <xf numFmtId="165" fontId="0" fillId="33" borderId="0" xfId="0" applyNumberFormat="1" applyFill="1"/>
    <xf numFmtId="164" fontId="0" fillId="0" borderId="10" xfId="43" applyFont="1" applyFill="1" applyBorder="1" applyAlignment="1">
      <alignment horizontal="left" vertical="center"/>
    </xf>
    <xf numFmtId="164" fontId="0" fillId="0" borderId="10" xfId="43" applyFont="1" applyFill="1" applyBorder="1" applyAlignment="1">
      <alignment horizontal="center" vertical="center"/>
    </xf>
    <xf numFmtId="0" fontId="0" fillId="0" borderId="10" xfId="0" applyFill="1" applyBorder="1" applyAlignment="1">
      <alignment horizontal="center" vertical="center" wrapText="1"/>
    </xf>
    <xf numFmtId="0" fontId="0" fillId="0" borderId="14" xfId="0" applyBorder="1" applyAlignment="1">
      <alignment horizontal="center"/>
    </xf>
    <xf numFmtId="170" fontId="0" fillId="0" borderId="0" xfId="44" applyNumberFormat="1" applyFont="1"/>
    <xf numFmtId="167" fontId="0" fillId="0" borderId="16" xfId="0" applyNumberFormat="1" applyBorder="1"/>
    <xf numFmtId="0" fontId="0" fillId="0" borderId="10" xfId="0" applyBorder="1" applyAlignment="1">
      <alignment horizontal="center" vertical="center" wrapText="1"/>
    </xf>
    <xf numFmtId="167" fontId="20" fillId="0" borderId="10" xfId="43" applyNumberFormat="1" applyFont="1" applyFill="1" applyBorder="1" applyAlignment="1">
      <alignment horizontal="center" vertical="center" wrapText="1"/>
    </xf>
    <xf numFmtId="0" fontId="16" fillId="0" borderId="10" xfId="0" applyFont="1" applyBorder="1" applyAlignment="1">
      <alignment horizontal="center" vertical="center"/>
    </xf>
    <xf numFmtId="167" fontId="16" fillId="36" borderId="10" xfId="43" applyNumberFormat="1" applyFont="1" applyFill="1" applyBorder="1" applyAlignment="1">
      <alignment horizontal="center" vertical="center" wrapText="1"/>
    </xf>
    <xf numFmtId="167" fontId="0" fillId="0" borderId="0" xfId="43" applyNumberFormat="1" applyFont="1"/>
    <xf numFmtId="9" fontId="0" fillId="0" borderId="10" xfId="44" applyFont="1" applyBorder="1" applyAlignment="1">
      <alignment horizontal="center" vertical="center"/>
    </xf>
    <xf numFmtId="0" fontId="0" fillId="0" borderId="10" xfId="0" applyFont="1" applyBorder="1" applyAlignment="1">
      <alignment horizontal="center" vertical="center"/>
    </xf>
    <xf numFmtId="171" fontId="16" fillId="36" borderId="10" xfId="43" applyNumberFormat="1" applyFont="1" applyFill="1" applyBorder="1" applyAlignment="1">
      <alignment horizontal="center" vertical="center" wrapText="1"/>
    </xf>
    <xf numFmtId="171" fontId="0" fillId="0" borderId="10" xfId="0" applyNumberFormat="1" applyBorder="1" applyAlignment="1">
      <alignment horizontal="center" vertical="center"/>
    </xf>
    <xf numFmtId="171" fontId="0" fillId="0" borderId="0" xfId="0" applyNumberFormat="1"/>
    <xf numFmtId="171" fontId="0" fillId="0" borderId="10" xfId="1" applyNumberFormat="1" applyFont="1" applyBorder="1" applyAlignment="1">
      <alignment horizontal="center" vertical="center"/>
    </xf>
    <xf numFmtId="171" fontId="0" fillId="0" borderId="0" xfId="43" applyNumberFormat="1" applyFont="1"/>
    <xf numFmtId="172" fontId="0" fillId="0" borderId="10" xfId="0" applyNumberFormat="1" applyBorder="1"/>
    <xf numFmtId="172" fontId="22" fillId="0" borderId="10" xfId="0" applyNumberFormat="1" applyFont="1" applyBorder="1"/>
    <xf numFmtId="9" fontId="16" fillId="36" borderId="10" xfId="44" applyFont="1" applyFill="1" applyBorder="1" applyAlignment="1">
      <alignment horizontal="center" vertical="center" wrapText="1"/>
    </xf>
    <xf numFmtId="9" fontId="0" fillId="0" borderId="0" xfId="44" applyFont="1"/>
    <xf numFmtId="165" fontId="0" fillId="0" borderId="0" xfId="1" applyFont="1"/>
    <xf numFmtId="0" fontId="23" fillId="0" borderId="11" xfId="0" applyFont="1" applyBorder="1" applyAlignment="1">
      <alignment horizontal="left"/>
    </xf>
    <xf numFmtId="0" fontId="23" fillId="0" borderId="12" xfId="0" applyFont="1" applyBorder="1" applyAlignment="1">
      <alignment horizontal="left"/>
    </xf>
    <xf numFmtId="0" fontId="23" fillId="0" borderId="13" xfId="0" applyFont="1" applyBorder="1" applyAlignment="1">
      <alignment horizontal="left"/>
    </xf>
    <xf numFmtId="0" fontId="0" fillId="0" borderId="10" xfId="0" applyBorder="1" applyAlignment="1">
      <alignment horizontal="center"/>
    </xf>
    <xf numFmtId="0" fontId="21" fillId="39" borderId="10" xfId="0" applyFont="1" applyFill="1" applyBorder="1" applyAlignment="1">
      <alignment horizontal="center" vertical="center" wrapText="1"/>
    </xf>
    <xf numFmtId="165" fontId="0" fillId="0" borderId="10" xfId="1" applyFont="1" applyBorder="1"/>
    <xf numFmtId="171" fontId="20" fillId="0" borderId="10" xfId="43" applyNumberFormat="1" applyFont="1" applyFill="1" applyBorder="1" applyAlignment="1">
      <alignment horizontal="center" vertical="center" wrapText="1"/>
    </xf>
    <xf numFmtId="173" fontId="16" fillId="0" borderId="10" xfId="0" applyNumberFormat="1" applyFont="1" applyBorder="1" applyAlignment="1">
      <alignment vertical="center"/>
    </xf>
    <xf numFmtId="171" fontId="0" fillId="0" borderId="10" xfId="0" applyNumberFormat="1" applyFont="1" applyBorder="1"/>
    <xf numFmtId="171" fontId="0" fillId="0" borderId="10" xfId="0" applyNumberFormat="1" applyBorder="1"/>
    <xf numFmtId="171" fontId="0" fillId="0" borderId="10" xfId="43" applyNumberFormat="1" applyFont="1" applyFill="1" applyBorder="1" applyAlignment="1">
      <alignment horizontal="center" vertical="center"/>
    </xf>
    <xf numFmtId="171" fontId="0" fillId="0" borderId="10" xfId="0" applyNumberFormat="1" applyFont="1" applyBorder="1" applyAlignment="1">
      <alignment horizontal="center" vertical="center"/>
    </xf>
    <xf numFmtId="171" fontId="0" fillId="0" borderId="10" xfId="43" applyNumberFormat="1" applyFont="1" applyBorder="1" applyAlignment="1">
      <alignment horizontal="center" vertical="center"/>
    </xf>
    <xf numFmtId="171" fontId="16" fillId="0" borderId="10" xfId="0" applyNumberFormat="1" applyFont="1" applyBorder="1" applyAlignment="1">
      <alignment horizontal="center" vertical="center"/>
    </xf>
    <xf numFmtId="171" fontId="18" fillId="35" borderId="10" xfId="0" applyNumberFormat="1" applyFont="1" applyFill="1" applyBorder="1" applyAlignment="1">
      <alignment horizontal="center" vertical="center" wrapText="1"/>
    </xf>
    <xf numFmtId="9" fontId="0" fillId="0" borderId="10" xfId="0" applyNumberFormat="1" applyFont="1" applyBorder="1" applyAlignment="1">
      <alignment horizontal="center" vertical="center"/>
    </xf>
    <xf numFmtId="164" fontId="0" fillId="0" borderId="0" xfId="43" applyFont="1"/>
    <xf numFmtId="9" fontId="0" fillId="0" borderId="0" xfId="0" applyNumberFormat="1"/>
    <xf numFmtId="43" fontId="0" fillId="0" borderId="0" xfId="0" applyNumberFormat="1"/>
    <xf numFmtId="14" fontId="0" fillId="0" borderId="10" xfId="0" applyNumberFormat="1" applyBorder="1" applyAlignment="1">
      <alignment horizontal="center" vertical="center"/>
    </xf>
    <xf numFmtId="0" fontId="0" fillId="0" borderId="0" xfId="0" applyAlignment="1">
      <alignment horizontal="left"/>
    </xf>
    <xf numFmtId="0" fontId="29" fillId="41" borderId="17" xfId="0" applyFont="1" applyFill="1" applyBorder="1" applyAlignment="1">
      <alignment vertical="center" wrapText="1"/>
    </xf>
    <xf numFmtId="0" fontId="28" fillId="41" borderId="17" xfId="0" applyFont="1" applyFill="1" applyBorder="1" applyAlignment="1">
      <alignment vertical="center" wrapText="1"/>
    </xf>
    <xf numFmtId="0" fontId="0" fillId="42" borderId="0" xfId="0" applyFill="1"/>
    <xf numFmtId="174" fontId="0" fillId="0" borderId="0" xfId="44" applyNumberFormat="1" applyFont="1"/>
    <xf numFmtId="0" fontId="0" fillId="0" borderId="0" xfId="44" applyNumberFormat="1" applyFont="1"/>
    <xf numFmtId="2" fontId="0" fillId="0" borderId="0" xfId="0" applyNumberFormat="1"/>
    <xf numFmtId="14" fontId="0" fillId="0" borderId="0" xfId="0" applyNumberFormat="1" applyBorder="1" applyAlignment="1">
      <alignment horizontal="center" vertical="center"/>
    </xf>
    <xf numFmtId="0" fontId="0" fillId="0" borderId="0" xfId="0" applyNumberFormat="1"/>
    <xf numFmtId="0" fontId="0" fillId="0" borderId="10" xfId="0" applyBorder="1" applyAlignment="1">
      <alignment horizontal="center" vertical="center"/>
    </xf>
    <xf numFmtId="0" fontId="0" fillId="0" borderId="10" xfId="0" applyBorder="1" applyAlignment="1">
      <alignment horizontal="center" vertical="center"/>
    </xf>
    <xf numFmtId="0" fontId="16" fillId="0" borderId="10" xfId="0" applyFont="1" applyFill="1" applyBorder="1" applyAlignment="1">
      <alignment horizontal="center" vertical="center" wrapText="1"/>
    </xf>
    <xf numFmtId="0" fontId="0" fillId="0" borderId="10" xfId="0" applyFill="1" applyBorder="1" applyAlignment="1">
      <alignment wrapText="1"/>
    </xf>
    <xf numFmtId="165" fontId="0" fillId="0" borderId="10" xfId="1" applyFont="1" applyBorder="1" applyAlignment="1">
      <alignment horizontal="center" vertical="center"/>
    </xf>
    <xf numFmtId="177" fontId="0" fillId="0" borderId="10" xfId="1" applyNumberFormat="1" applyFont="1" applyBorder="1" applyAlignment="1">
      <alignment horizontal="center" vertical="center"/>
    </xf>
    <xf numFmtId="171" fontId="0" fillId="0" borderId="10" xfId="54" applyNumberFormat="1" applyFont="1" applyBorder="1" applyAlignment="1">
      <alignment horizontal="center" vertical="center"/>
    </xf>
    <xf numFmtId="0" fontId="16" fillId="0" borderId="0" xfId="0" applyFont="1"/>
    <xf numFmtId="171" fontId="0" fillId="0" borderId="10" xfId="0" applyNumberFormat="1" applyFont="1" applyFill="1" applyBorder="1" applyAlignment="1">
      <alignment horizontal="center" vertical="center"/>
    </xf>
    <xf numFmtId="0" fontId="0" fillId="0" borderId="10" xfId="0" applyFont="1" applyFill="1" applyBorder="1" applyAlignment="1">
      <alignment horizontal="left" vertical="center"/>
    </xf>
    <xf numFmtId="14" fontId="0" fillId="0" borderId="10"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14" fontId="0" fillId="0" borderId="10" xfId="0" applyNumberFormat="1" applyFont="1" applyBorder="1" applyAlignment="1">
      <alignment horizontal="center" vertical="center"/>
    </xf>
    <xf numFmtId="171" fontId="16" fillId="0" borderId="0" xfId="0" applyNumberFormat="1" applyFont="1"/>
    <xf numFmtId="0" fontId="0" fillId="0" borderId="10" xfId="0" applyBorder="1" applyAlignment="1">
      <alignment horizontal="center" vertical="center"/>
    </xf>
    <xf numFmtId="0" fontId="0" fillId="0" borderId="10" xfId="0" applyFont="1" applyFill="1" applyBorder="1"/>
    <xf numFmtId="0" fontId="0" fillId="0" borderId="10" xfId="0" applyFont="1" applyBorder="1" applyAlignment="1">
      <alignment horizontal="left" vertical="center"/>
    </xf>
    <xf numFmtId="0" fontId="0" fillId="0" borderId="10" xfId="0" applyFont="1" applyFill="1" applyBorder="1" applyAlignment="1">
      <alignment horizontal="left"/>
    </xf>
    <xf numFmtId="0" fontId="20" fillId="0" borderId="10" xfId="0" applyNumberFormat="1" applyFont="1" applyFill="1" applyBorder="1" applyAlignment="1">
      <alignment horizontal="left" vertical="center"/>
    </xf>
    <xf numFmtId="176" fontId="20" fillId="0" borderId="10" xfId="0" applyNumberFormat="1" applyFont="1" applyFill="1" applyBorder="1" applyAlignment="1">
      <alignment horizontal="center" vertical="center"/>
    </xf>
    <xf numFmtId="0" fontId="0" fillId="0" borderId="10" xfId="53" applyFont="1" applyBorder="1" applyAlignment="1">
      <alignment horizontal="left" vertical="center"/>
    </xf>
    <xf numFmtId="14" fontId="0" fillId="0" borderId="10" xfId="53" applyNumberFormat="1" applyFont="1" applyBorder="1" applyAlignment="1">
      <alignment horizontal="center" vertical="center" wrapText="1"/>
    </xf>
    <xf numFmtId="14" fontId="0" fillId="0" borderId="10" xfId="53" applyNumberFormat="1" applyFont="1" applyFill="1" applyBorder="1" applyAlignment="1">
      <alignment horizontal="center" vertical="center" wrapText="1"/>
    </xf>
    <xf numFmtId="0" fontId="0" fillId="0" borderId="10" xfId="53" applyFont="1" applyFill="1" applyBorder="1" applyAlignment="1">
      <alignment horizontal="left" vertical="center"/>
    </xf>
    <xf numFmtId="14" fontId="30" fillId="0" borderId="10" xfId="53" applyNumberFormat="1" applyFont="1" applyFill="1" applyBorder="1" applyAlignment="1">
      <alignment horizontal="center" vertical="center" wrapText="1"/>
    </xf>
    <xf numFmtId="14" fontId="20" fillId="0" borderId="10" xfId="53" applyNumberFormat="1" applyFont="1" applyFill="1" applyBorder="1" applyAlignment="1">
      <alignment horizontal="left" vertical="center" wrapText="1"/>
    </xf>
    <xf numFmtId="14" fontId="20" fillId="0" borderId="10" xfId="53" applyNumberFormat="1" applyFont="1" applyBorder="1" applyAlignment="1">
      <alignment horizontal="center" vertical="center"/>
    </xf>
    <xf numFmtId="0" fontId="20" fillId="0" borderId="10" xfId="53" applyFont="1" applyFill="1" applyBorder="1" applyAlignment="1">
      <alignment horizontal="left" vertical="center"/>
    </xf>
    <xf numFmtId="14" fontId="20" fillId="0" borderId="10" xfId="53" applyNumberFormat="1" applyFont="1" applyFill="1" applyBorder="1" applyAlignment="1">
      <alignment horizontal="center" vertical="center" wrapText="1"/>
    </xf>
    <xf numFmtId="171" fontId="0" fillId="0" borderId="10" xfId="1" applyNumberFormat="1" applyFont="1" applyFill="1" applyBorder="1" applyAlignment="1">
      <alignment horizontal="center" vertical="center"/>
    </xf>
    <xf numFmtId="0" fontId="0" fillId="0" borderId="10" xfId="0" applyFont="1" applyFill="1" applyBorder="1" applyAlignment="1">
      <alignment horizontal="left" vertical="center" wrapText="1"/>
    </xf>
    <xf numFmtId="2" fontId="0" fillId="0" borderId="10" xfId="1" applyNumberFormat="1" applyFont="1" applyBorder="1" applyAlignment="1">
      <alignment horizontal="center" vertical="center"/>
    </xf>
    <xf numFmtId="171" fontId="0" fillId="0" borderId="10" xfId="0" applyNumberFormat="1" applyFont="1" applyFill="1" applyBorder="1"/>
    <xf numFmtId="14" fontId="30" fillId="0" borderId="10" xfId="0" applyNumberFormat="1" applyFont="1" applyFill="1" applyBorder="1" applyAlignment="1">
      <alignment horizontal="center" vertical="center" wrapText="1"/>
    </xf>
    <xf numFmtId="0" fontId="0" fillId="0" borderId="10" xfId="0" applyFont="1" applyBorder="1" applyAlignment="1">
      <alignment horizontal="center"/>
    </xf>
    <xf numFmtId="0" fontId="16" fillId="0" borderId="10" xfId="0" applyFont="1" applyBorder="1"/>
    <xf numFmtId="171" fontId="16" fillId="0" borderId="10" xfId="0" applyNumberFormat="1" applyFont="1" applyBorder="1"/>
    <xf numFmtId="175" fontId="16" fillId="0" borderId="10" xfId="0" applyNumberFormat="1" applyFont="1" applyBorder="1"/>
    <xf numFmtId="171" fontId="0" fillId="0" borderId="10" xfId="54" applyNumberFormat="1" applyFont="1" applyFill="1" applyBorder="1" applyAlignment="1">
      <alignment horizontal="center" vertical="center"/>
    </xf>
    <xf numFmtId="14" fontId="0" fillId="0" borderId="10" xfId="0" applyNumberFormat="1" applyFont="1" applyBorder="1" applyAlignment="1">
      <alignment horizontal="center" vertical="center" wrapText="1"/>
    </xf>
    <xf numFmtId="14" fontId="14" fillId="0" borderId="10" xfId="0" applyNumberFormat="1" applyFont="1" applyFill="1" applyBorder="1" applyAlignment="1">
      <alignment horizontal="center" vertical="center" wrapText="1"/>
    </xf>
    <xf numFmtId="14" fontId="20" fillId="0" borderId="10" xfId="0" applyNumberFormat="1" applyFont="1" applyFill="1" applyBorder="1" applyAlignment="1">
      <alignment horizontal="center" vertical="center" wrapText="1"/>
    </xf>
    <xf numFmtId="0" fontId="20" fillId="0" borderId="10" xfId="0" applyFont="1" applyFill="1" applyBorder="1" applyAlignment="1">
      <alignment horizontal="left"/>
    </xf>
    <xf numFmtId="0" fontId="14" fillId="0" borderId="10" xfId="0" applyFont="1" applyFill="1" applyBorder="1" applyAlignment="1">
      <alignment horizontal="left" vertical="center"/>
    </xf>
    <xf numFmtId="0" fontId="20" fillId="0" borderId="10" xfId="0" applyFont="1" applyFill="1" applyBorder="1" applyAlignment="1">
      <alignment horizontal="left" vertical="center"/>
    </xf>
    <xf numFmtId="171" fontId="16" fillId="0" borderId="10" xfId="43" applyNumberFormat="1" applyFont="1" applyBorder="1" applyAlignment="1">
      <alignment horizontal="center" vertical="center"/>
    </xf>
    <xf numFmtId="9" fontId="16" fillId="0" borderId="10" xfId="44" applyFont="1" applyBorder="1" applyAlignment="1">
      <alignment horizontal="center" vertical="center"/>
    </xf>
    <xf numFmtId="14" fontId="0" fillId="0" borderId="10" xfId="0" applyNumberFormat="1" applyFont="1" applyFill="1" applyBorder="1" applyAlignment="1">
      <alignment horizontal="center"/>
    </xf>
    <xf numFmtId="14" fontId="20" fillId="0" borderId="10" xfId="0" applyNumberFormat="1" applyFont="1" applyFill="1" applyBorder="1" applyAlignment="1">
      <alignment horizontal="center"/>
    </xf>
    <xf numFmtId="171" fontId="0" fillId="0" borderId="10" xfId="0" applyNumberFormat="1" applyFont="1" applyFill="1" applyBorder="1" applyAlignment="1">
      <alignment horizontal="center"/>
    </xf>
    <xf numFmtId="168" fontId="0" fillId="0" borderId="10" xfId="1" applyNumberFormat="1" applyFont="1" applyBorder="1" applyAlignment="1">
      <alignment horizontal="center" vertical="center"/>
    </xf>
    <xf numFmtId="0" fontId="32" fillId="43" borderId="17" xfId="0" applyFont="1" applyFill="1" applyBorder="1" applyAlignment="1">
      <alignment vertical="center" wrapText="1"/>
    </xf>
    <xf numFmtId="10" fontId="0" fillId="0" borderId="0" xfId="0" applyNumberFormat="1"/>
    <xf numFmtId="10" fontId="0" fillId="0" borderId="10" xfId="0" applyNumberFormat="1" applyBorder="1" applyAlignment="1">
      <alignment horizontal="center" vertical="center"/>
    </xf>
    <xf numFmtId="0" fontId="0" fillId="0" borderId="10" xfId="0" applyFont="1" applyFill="1" applyBorder="1" applyAlignment="1">
      <alignment wrapText="1"/>
    </xf>
    <xf numFmtId="0" fontId="0" fillId="0" borderId="10" xfId="0" applyFont="1" applyFill="1" applyBorder="1" applyAlignment="1">
      <alignment vertical="center" wrapText="1"/>
    </xf>
    <xf numFmtId="10" fontId="0" fillId="0" borderId="10" xfId="0" applyNumberFormat="1" applyFont="1" applyBorder="1" applyAlignment="1">
      <alignment horizontal="center" vertical="center"/>
    </xf>
    <xf numFmtId="0" fontId="31" fillId="0" borderId="10" xfId="0" applyFont="1" applyFill="1" applyBorder="1" applyAlignment="1">
      <alignment horizontal="left" vertical="center" wrapText="1"/>
    </xf>
    <xf numFmtId="0" fontId="0" fillId="0" borderId="10" xfId="0" applyBorder="1" applyAlignment="1">
      <alignment horizontal="center" vertical="center"/>
    </xf>
    <xf numFmtId="0" fontId="29" fillId="41" borderId="18" xfId="0" applyFont="1" applyFill="1" applyBorder="1" applyAlignment="1">
      <alignment vertical="center" wrapText="1"/>
    </xf>
    <xf numFmtId="0" fontId="28" fillId="41" borderId="18" xfId="0" applyFont="1" applyFill="1" applyBorder="1" applyAlignment="1">
      <alignment vertical="center" wrapText="1"/>
    </xf>
    <xf numFmtId="168" fontId="0" fillId="0" borderId="10" xfId="0" applyNumberFormat="1" applyFont="1" applyBorder="1" applyAlignment="1">
      <alignment horizontal="center" vertical="center"/>
    </xf>
    <xf numFmtId="166" fontId="20" fillId="0" borderId="10" xfId="1" applyNumberFormat="1" applyFont="1" applyFill="1" applyBorder="1" applyAlignment="1">
      <alignment horizontal="center" vertical="center"/>
    </xf>
    <xf numFmtId="14" fontId="20" fillId="0" borderId="10" xfId="0" applyNumberFormat="1" applyFont="1" applyFill="1" applyBorder="1" applyAlignment="1">
      <alignment horizontal="center" vertical="center"/>
    </xf>
    <xf numFmtId="0" fontId="20" fillId="0" borderId="10" xfId="0" applyNumberFormat="1" applyFont="1" applyFill="1" applyBorder="1" applyAlignment="1">
      <alignment horizontal="left" vertical="center" wrapText="1"/>
    </xf>
    <xf numFmtId="166" fontId="0" fillId="0" borderId="10" xfId="0" applyNumberFormat="1" applyFont="1" applyBorder="1" applyAlignment="1">
      <alignment horizontal="center" vertical="center"/>
    </xf>
    <xf numFmtId="166" fontId="16" fillId="0" borderId="10" xfId="0" applyNumberFormat="1" applyFont="1" applyBorder="1" applyAlignment="1">
      <alignment horizontal="center" vertical="center"/>
    </xf>
    <xf numFmtId="166" fontId="0" fillId="0" borderId="10" xfId="0" applyNumberFormat="1" applyFont="1" applyFill="1" applyBorder="1" applyAlignment="1">
      <alignment horizontal="center" vertical="center"/>
    </xf>
    <xf numFmtId="171" fontId="16" fillId="0" borderId="10" xfId="0" applyNumberFormat="1" applyFont="1" applyBorder="1" applyAlignment="1">
      <alignment horizontal="center"/>
    </xf>
    <xf numFmtId="0" fontId="22" fillId="0" borderId="10" xfId="0" applyFont="1" applyBorder="1" applyAlignment="1">
      <alignment horizontal="center" vertical="center"/>
    </xf>
    <xf numFmtId="172" fontId="0" fillId="0" borderId="10" xfId="0" applyNumberFormat="1" applyBorder="1" applyAlignment="1">
      <alignment horizontal="center" vertical="center"/>
    </xf>
    <xf numFmtId="14" fontId="0" fillId="0" borderId="0" xfId="0" applyNumberFormat="1" applyFill="1" applyBorder="1" applyAlignment="1">
      <alignment horizontal="center"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0" xfId="0" applyFont="1" applyFill="1" applyBorder="1" applyAlignment="1">
      <alignment horizontal="center" vertical="center"/>
    </xf>
    <xf numFmtId="14" fontId="20" fillId="0" borderId="10" xfId="53" applyNumberFormat="1" applyFont="1" applyFill="1" applyBorder="1" applyAlignment="1">
      <alignment horizontal="center" vertical="center"/>
    </xf>
    <xf numFmtId="165" fontId="0" fillId="0" borderId="10" xfId="1" applyFont="1" applyFill="1" applyBorder="1" applyAlignment="1">
      <alignment horizontal="center" vertical="center"/>
    </xf>
    <xf numFmtId="9" fontId="0" fillId="0" borderId="10" xfId="0" applyNumberFormat="1" applyFont="1" applyFill="1" applyBorder="1" applyAlignment="1">
      <alignment horizontal="center" vertical="center"/>
    </xf>
    <xf numFmtId="177" fontId="0" fillId="0" borderId="10" xfId="1" applyNumberFormat="1" applyFont="1" applyFill="1" applyBorder="1" applyAlignment="1">
      <alignment horizontal="center" vertical="center"/>
    </xf>
    <xf numFmtId="9" fontId="0" fillId="0" borderId="10" xfId="44" applyFont="1" applyFill="1" applyBorder="1" applyAlignment="1">
      <alignment horizontal="center" vertical="center"/>
    </xf>
    <xf numFmtId="0" fontId="0" fillId="0" borderId="0" xfId="0" applyFill="1"/>
    <xf numFmtId="0" fontId="0" fillId="33" borderId="10" xfId="0" applyFill="1" applyBorder="1" applyAlignment="1">
      <alignment horizontal="center" vertical="center"/>
    </xf>
    <xf numFmtId="14" fontId="0" fillId="33" borderId="10" xfId="0" applyNumberFormat="1" applyFill="1" applyBorder="1" applyAlignment="1">
      <alignment horizontal="center" vertical="center"/>
    </xf>
    <xf numFmtId="2" fontId="0" fillId="33" borderId="10" xfId="1" applyNumberFormat="1" applyFont="1" applyFill="1" applyBorder="1" applyAlignment="1">
      <alignment horizontal="center" vertical="center"/>
    </xf>
    <xf numFmtId="9" fontId="0" fillId="33" borderId="10" xfId="0" applyNumberFormat="1" applyFill="1" applyBorder="1" applyAlignment="1">
      <alignment horizontal="center" vertical="center"/>
    </xf>
    <xf numFmtId="177" fontId="0" fillId="33" borderId="10" xfId="1" applyNumberFormat="1" applyFont="1" applyFill="1" applyBorder="1" applyAlignment="1">
      <alignment horizontal="center" vertical="center"/>
    </xf>
    <xf numFmtId="171" fontId="0" fillId="33" borderId="10" xfId="54" applyNumberFormat="1" applyFont="1" applyFill="1" applyBorder="1" applyAlignment="1">
      <alignment horizontal="center" vertical="center"/>
    </xf>
    <xf numFmtId="9" fontId="0" fillId="33" borderId="10" xfId="44" applyFont="1" applyFill="1" applyBorder="1" applyAlignment="1">
      <alignment horizontal="center" vertical="center"/>
    </xf>
    <xf numFmtId="171" fontId="0" fillId="33" borderId="10" xfId="0" applyNumberFormat="1" applyFill="1" applyBorder="1" applyAlignment="1">
      <alignment horizontal="center" vertical="center"/>
    </xf>
    <xf numFmtId="0" fontId="0" fillId="33" borderId="0" xfId="0" applyFill="1"/>
    <xf numFmtId="0" fontId="0" fillId="0" borderId="10" xfId="1" applyNumberFormat="1" applyFont="1" applyBorder="1" applyAlignment="1">
      <alignment horizontal="center" vertical="center"/>
    </xf>
    <xf numFmtId="0" fontId="23" fillId="0" borderId="12" xfId="0" applyFont="1" applyBorder="1" applyAlignment="1">
      <alignment horizontal="left"/>
    </xf>
    <xf numFmtId="2" fontId="0" fillId="0" borderId="10" xfId="0" applyNumberFormat="1" applyBorder="1" applyAlignment="1">
      <alignment horizontal="center" vertical="center"/>
    </xf>
    <xf numFmtId="164" fontId="33" fillId="0" borderId="10" xfId="55" applyNumberFormat="1" applyFill="1" applyBorder="1" applyAlignment="1">
      <alignment horizontal="left" vertical="center"/>
    </xf>
    <xf numFmtId="0" fontId="13" fillId="40" borderId="11" xfId="0" applyFont="1" applyFill="1" applyBorder="1" applyAlignment="1">
      <alignment horizontal="center" vertical="center" wrapText="1"/>
    </xf>
    <xf numFmtId="0" fontId="13" fillId="40" borderId="12" xfId="0" applyFont="1" applyFill="1" applyBorder="1" applyAlignment="1">
      <alignment horizontal="center" vertical="center" wrapText="1"/>
    </xf>
    <xf numFmtId="0" fontId="13" fillId="40" borderId="13" xfId="0" applyFont="1" applyFill="1" applyBorder="1" applyAlignment="1">
      <alignment horizontal="center" vertical="center" wrapText="1"/>
    </xf>
    <xf numFmtId="0" fontId="19" fillId="0" borderId="11" xfId="0" applyFont="1" applyBorder="1" applyAlignment="1">
      <alignment horizontal="left"/>
    </xf>
    <xf numFmtId="0" fontId="19" fillId="0" borderId="12" xfId="0" applyFont="1" applyBorder="1" applyAlignment="1">
      <alignment horizontal="left"/>
    </xf>
    <xf numFmtId="0" fontId="19" fillId="0" borderId="13" xfId="0" applyFont="1" applyBorder="1" applyAlignment="1">
      <alignment horizontal="left"/>
    </xf>
    <xf numFmtId="0" fontId="23" fillId="0" borderId="11" xfId="0" applyFont="1" applyBorder="1" applyAlignment="1">
      <alignment horizontal="left"/>
    </xf>
    <xf numFmtId="0" fontId="23" fillId="0" borderId="12" xfId="0" applyFont="1" applyBorder="1" applyAlignment="1">
      <alignment horizontal="left"/>
    </xf>
    <xf numFmtId="0" fontId="23" fillId="0" borderId="13" xfId="0" applyFont="1" applyBorder="1" applyAlignment="1">
      <alignment horizontal="left"/>
    </xf>
    <xf numFmtId="0" fontId="18" fillId="35" borderId="10" xfId="0" applyFont="1" applyFill="1" applyBorder="1" applyAlignment="1">
      <alignment horizontal="center" vertical="center" wrapText="1"/>
    </xf>
    <xf numFmtId="0" fontId="16" fillId="0" borderId="11"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xf numFmtId="0" fontId="18" fillId="34" borderId="15" xfId="0" applyFont="1" applyFill="1" applyBorder="1" applyAlignment="1">
      <alignment horizontal="center" vertical="center" wrapText="1"/>
    </xf>
    <xf numFmtId="0" fontId="19" fillId="0" borderId="10" xfId="0" applyFont="1" applyBorder="1" applyAlignment="1">
      <alignment horizontal="left" vertical="center"/>
    </xf>
    <xf numFmtId="0" fontId="23" fillId="0" borderId="10" xfId="0" applyFont="1" applyBorder="1" applyAlignment="1">
      <alignment horizontal="left" vertical="center" wrapText="1"/>
    </xf>
    <xf numFmtId="0" fontId="22" fillId="0" borderId="10" xfId="0" applyFont="1" applyBorder="1" applyAlignment="1">
      <alignment horizontal="center" vertical="center"/>
    </xf>
    <xf numFmtId="0" fontId="0" fillId="0" borderId="10" xfId="0" applyBorder="1" applyAlignment="1">
      <alignment horizontal="center" vertical="center" wrapText="1"/>
    </xf>
    <xf numFmtId="0" fontId="18" fillId="35" borderId="1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171" fontId="16" fillId="0" borderId="11" xfId="0" applyNumberFormat="1" applyFont="1" applyBorder="1" applyAlignment="1">
      <alignment horizontal="center" vertical="center"/>
    </xf>
    <xf numFmtId="171" fontId="16" fillId="0" borderId="12" xfId="0" applyNumberFormat="1" applyFont="1" applyBorder="1" applyAlignment="1">
      <alignment horizontal="center" vertical="center"/>
    </xf>
    <xf numFmtId="171" fontId="16" fillId="0" borderId="13"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8" fillId="34"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1" fillId="37" borderId="10" xfId="0" applyFont="1" applyFill="1" applyBorder="1" applyAlignment="1">
      <alignment horizontal="center" vertical="center" wrapText="1"/>
    </xf>
    <xf numFmtId="0" fontId="18" fillId="38" borderId="11" xfId="0" applyFont="1" applyFill="1" applyBorder="1" applyAlignment="1">
      <alignment horizontal="center" vertical="center"/>
    </xf>
    <xf numFmtId="0" fontId="18" fillId="38" borderId="12" xfId="0" applyFont="1" applyFill="1" applyBorder="1" applyAlignment="1">
      <alignment horizontal="center" vertical="center"/>
    </xf>
    <xf numFmtId="0" fontId="18" fillId="38" borderId="13" xfId="0"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right"/>
    </xf>
    <xf numFmtId="167" fontId="20" fillId="0" borderId="11" xfId="43" applyNumberFormat="1" applyFont="1" applyFill="1" applyBorder="1" applyAlignment="1">
      <alignment horizontal="center" vertical="center" wrapText="1"/>
    </xf>
    <xf numFmtId="167" fontId="20" fillId="0" borderId="13" xfId="43" applyNumberFormat="1"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169" fontId="16" fillId="0" borderId="11" xfId="0" applyNumberFormat="1" applyFont="1" applyFill="1" applyBorder="1" applyAlignment="1">
      <alignment horizontal="right" vertical="center"/>
    </xf>
    <xf numFmtId="169" fontId="16" fillId="0" borderId="13" xfId="0" applyNumberFormat="1" applyFont="1" applyFill="1" applyBorder="1" applyAlignment="1">
      <alignment horizontal="right" vertical="center"/>
    </xf>
    <xf numFmtId="168" fontId="0" fillId="0" borderId="10" xfId="0" applyNumberFormat="1" applyFont="1" applyFill="1" applyBorder="1" applyAlignment="1">
      <alignment horizontal="center" vertical="center"/>
    </xf>
    <xf numFmtId="171" fontId="16" fillId="0" borderId="10" xfId="43" applyNumberFormat="1" applyFont="1" applyFill="1" applyBorder="1" applyAlignment="1">
      <alignment horizontal="center" vertical="center"/>
    </xf>
    <xf numFmtId="171" fontId="16" fillId="0" borderId="10" xfId="0" applyNumberFormat="1"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cellXfs>
  <cellStyles count="5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9"/>
    <cellStyle name="Comma 4" xfId="54"/>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55" builtinId="8"/>
    <cellStyle name="Input" xfId="10" builtinId="20" customBuiltin="1"/>
    <cellStyle name="Linked Cell" xfId="13" builtinId="24" customBuiltin="1"/>
    <cellStyle name="Neutral" xfId="9" builtinId="28" customBuiltin="1"/>
    <cellStyle name="Normal" xfId="0" builtinId="0"/>
    <cellStyle name="Normal 10 2 2 2" xfId="45"/>
    <cellStyle name="Normal 2" xfId="47"/>
    <cellStyle name="Normal 2 5" xfId="50"/>
    <cellStyle name="Normal 3" xfId="51"/>
    <cellStyle name="Normal 30 2" xfId="46"/>
    <cellStyle name="Normal 4" xfId="52"/>
    <cellStyle name="Normal 61" xfId="53"/>
    <cellStyle name="Note" xfId="16" builtinId="10" customBuiltin="1"/>
    <cellStyle name="Output" xfId="11" builtinId="21" customBuiltin="1"/>
    <cellStyle name="Percent" xfId="44" builtinId="5"/>
    <cellStyle name="Percent 2" xfId="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05"/>
  <sheetViews>
    <sheetView workbookViewId="0">
      <selection activeCell="B2" sqref="B2:J7"/>
    </sheetView>
  </sheetViews>
  <sheetFormatPr defaultRowHeight="15" x14ac:dyDescent="0.25"/>
  <cols>
    <col min="1" max="1" width="13.28515625" bestFit="1" customWidth="1"/>
    <col min="2" max="2" width="12" bestFit="1" customWidth="1"/>
    <col min="3" max="4" width="13.28515625" bestFit="1" customWidth="1"/>
    <col min="5" max="5" width="14.85546875" bestFit="1" customWidth="1"/>
    <col min="6" max="7" width="14.28515625" customWidth="1"/>
    <col min="8" max="8" width="15.42578125" customWidth="1"/>
    <col min="9" max="9" width="27.140625" customWidth="1"/>
    <col min="10" max="10" width="15.85546875" customWidth="1"/>
    <col min="11" max="11" width="16" customWidth="1"/>
    <col min="12" max="12" width="14.28515625" bestFit="1" customWidth="1"/>
    <col min="13" max="13" width="24.140625" customWidth="1"/>
    <col min="14" max="14" width="20.42578125" customWidth="1"/>
  </cols>
  <sheetData>
    <row r="2" spans="2:12" ht="31.5" customHeight="1" x14ac:dyDescent="0.25">
      <c r="B2" s="180" t="s">
        <v>2874</v>
      </c>
      <c r="C2" s="181"/>
      <c r="D2" s="181"/>
      <c r="E2" s="181"/>
      <c r="F2" s="181"/>
      <c r="G2" s="181"/>
      <c r="H2" s="181"/>
      <c r="I2" s="181"/>
      <c r="J2" s="182"/>
    </row>
    <row r="3" spans="2:12" ht="87.75" x14ac:dyDescent="0.25">
      <c r="B3" s="61" t="s">
        <v>1</v>
      </c>
      <c r="C3" s="61" t="s">
        <v>53</v>
      </c>
      <c r="D3" s="61" t="s">
        <v>54</v>
      </c>
      <c r="E3" s="61" t="s">
        <v>58</v>
      </c>
      <c r="F3" s="61" t="s">
        <v>55</v>
      </c>
      <c r="G3" s="61" t="s">
        <v>2875</v>
      </c>
      <c r="H3" s="61" t="s">
        <v>56</v>
      </c>
      <c r="I3" s="61" t="s">
        <v>57</v>
      </c>
      <c r="J3" s="61" t="s">
        <v>45</v>
      </c>
    </row>
    <row r="4" spans="2:12" x14ac:dyDescent="0.25">
      <c r="B4" s="60">
        <v>1</v>
      </c>
      <c r="C4" s="178">
        <f>D4/4046.86</f>
        <v>564.26711079701295</v>
      </c>
      <c r="D4" s="62">
        <v>2283510</v>
      </c>
      <c r="E4" s="65">
        <v>227530462</v>
      </c>
      <c r="F4" s="66">
        <f>E4/C4</f>
        <v>403231.83408407238</v>
      </c>
      <c r="G4" s="66">
        <v>143760243</v>
      </c>
      <c r="H4" s="10">
        <v>2500000</v>
      </c>
      <c r="I4" s="10">
        <f>H4*(1+10%)</f>
        <v>2750000</v>
      </c>
      <c r="J4" s="66">
        <f>I4*C4</f>
        <v>1551734554.6917856</v>
      </c>
    </row>
    <row r="5" spans="2:12" x14ac:dyDescent="0.25">
      <c r="B5" s="183" t="s">
        <v>14</v>
      </c>
      <c r="C5" s="184"/>
      <c r="D5" s="184"/>
      <c r="E5" s="184"/>
      <c r="F5" s="184"/>
      <c r="G5" s="184"/>
      <c r="H5" s="184"/>
      <c r="I5" s="184"/>
      <c r="J5" s="185"/>
    </row>
    <row r="6" spans="2:12" x14ac:dyDescent="0.25">
      <c r="B6" s="57" t="s">
        <v>46</v>
      </c>
      <c r="C6" s="58"/>
      <c r="D6" s="58"/>
      <c r="E6" s="58"/>
      <c r="F6" s="58"/>
      <c r="G6" s="177"/>
      <c r="H6" s="58"/>
      <c r="I6" s="58"/>
      <c r="J6" s="59"/>
    </row>
    <row r="7" spans="2:12" x14ac:dyDescent="0.25">
      <c r="B7" s="186" t="s">
        <v>47</v>
      </c>
      <c r="C7" s="187"/>
      <c r="D7" s="187"/>
      <c r="E7" s="187"/>
      <c r="F7" s="187"/>
      <c r="G7" s="187"/>
      <c r="H7" s="187"/>
      <c r="I7" s="187"/>
      <c r="J7" s="188"/>
    </row>
    <row r="10" spans="2:12" x14ac:dyDescent="0.25">
      <c r="I10" s="56"/>
    </row>
    <row r="12" spans="2:12" x14ac:dyDescent="0.25">
      <c r="E12" s="56"/>
      <c r="F12" s="73">
        <f>18*2.5*10^5</f>
        <v>4500000</v>
      </c>
      <c r="G12" s="73"/>
      <c r="H12" s="74">
        <v>0.05</v>
      </c>
      <c r="I12" s="75">
        <f>H12*$C$4</f>
        <v>28.213355539850649</v>
      </c>
      <c r="K12">
        <v>18380</v>
      </c>
      <c r="L12">
        <v>23463</v>
      </c>
    </row>
    <row r="13" spans="2:12" x14ac:dyDescent="0.25">
      <c r="E13" s="56"/>
      <c r="F13" s="73">
        <f>14*2.5*10^5</f>
        <v>3500000</v>
      </c>
      <c r="G13" s="73"/>
      <c r="H13" s="74">
        <v>0.5</v>
      </c>
      <c r="I13" s="75">
        <f>H13*$C$4</f>
        <v>282.13355539850647</v>
      </c>
      <c r="K13">
        <v>34835</v>
      </c>
      <c r="L13">
        <v>44876</v>
      </c>
    </row>
    <row r="14" spans="2:12" x14ac:dyDescent="0.25">
      <c r="F14" s="73">
        <f>10*2.5*10^5</f>
        <v>2500000</v>
      </c>
      <c r="G14" s="73"/>
      <c r="H14" s="74">
        <v>0.45</v>
      </c>
      <c r="I14" s="75">
        <f>H14*$C$4</f>
        <v>253.92019985865582</v>
      </c>
      <c r="K14">
        <v>5990</v>
      </c>
      <c r="L14">
        <v>9274</v>
      </c>
    </row>
    <row r="15" spans="2:12" x14ac:dyDescent="0.25">
      <c r="K15">
        <f>SUM(K12:K14)</f>
        <v>59205</v>
      </c>
      <c r="L15">
        <f>SUM(L12:L14)</f>
        <v>77613</v>
      </c>
    </row>
    <row r="16" spans="2:12" x14ac:dyDescent="0.25">
      <c r="K16">
        <f>K15/4046</f>
        <v>14.63297083539298</v>
      </c>
      <c r="L16">
        <f>L15/4046</f>
        <v>19.182649530400397</v>
      </c>
    </row>
    <row r="17" spans="1:8" x14ac:dyDescent="0.25">
      <c r="H17">
        <f>SUMPRODUCT(F12:F14,I12:I14)/SUM(I12:I14)</f>
        <v>3100000</v>
      </c>
    </row>
    <row r="23" spans="1:8" x14ac:dyDescent="0.25">
      <c r="A23" s="56">
        <f>330.25*10000</f>
        <v>3302500</v>
      </c>
      <c r="B23">
        <v>2.82</v>
      </c>
      <c r="C23" s="56">
        <v>1000000</v>
      </c>
      <c r="D23" s="56">
        <f>B23*C23</f>
        <v>2820000</v>
      </c>
    </row>
    <row r="205" spans="6:14" x14ac:dyDescent="0.25">
      <c r="F205" s="37"/>
      <c r="G205" s="37"/>
      <c r="H205" s="37"/>
      <c r="I205" s="37"/>
      <c r="J205" s="37"/>
      <c r="K205" s="37"/>
      <c r="L205" s="37"/>
      <c r="M205" s="37"/>
      <c r="N205" s="37"/>
    </row>
  </sheetData>
  <mergeCells count="3">
    <mergeCell ref="B2:J2"/>
    <mergeCell ref="B5:J5"/>
    <mergeCell ref="B7:J7"/>
  </mergeCells>
  <pageMargins left="0.7" right="0.7" top="0.75" bottom="0.75" header="0.3" footer="0.3"/>
  <pageSetup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P213"/>
  <sheetViews>
    <sheetView workbookViewId="0">
      <pane ySplit="4" topLeftCell="A199" activePane="bottomLeft" state="frozen"/>
      <selection pane="bottomLeft" activeCell="E205" sqref="E205"/>
    </sheetView>
  </sheetViews>
  <sheetFormatPr defaultRowHeight="15" x14ac:dyDescent="0.25"/>
  <cols>
    <col min="3" max="3" width="40.28515625" style="23" customWidth="1"/>
    <col min="4" max="4" width="13.140625" style="9" customWidth="1"/>
    <col min="5" max="5" width="11.28515625" customWidth="1"/>
    <col min="6" max="6" width="10.85546875" customWidth="1"/>
    <col min="7" max="7" width="13.85546875" customWidth="1"/>
    <col min="9" max="9" width="12.5703125" customWidth="1"/>
    <col min="10" max="10" width="16.42578125" style="51" customWidth="1"/>
    <col min="12" max="12" width="16.42578125" style="49" customWidth="1"/>
    <col min="13" max="13" width="14" style="49" customWidth="1"/>
    <col min="14" max="14" width="16" style="49" customWidth="1"/>
    <col min="15" max="15" width="10.28515625" hidden="1" customWidth="1"/>
    <col min="16" max="16" width="16" style="49" customWidth="1"/>
    <col min="17" max="18" width="11.5703125" bestFit="1" customWidth="1"/>
    <col min="19" max="20" width="14.28515625" bestFit="1" customWidth="1"/>
  </cols>
  <sheetData>
    <row r="3" spans="2:16" s="3" customFormat="1" ht="15.75" x14ac:dyDescent="0.25">
      <c r="B3" s="189" t="s">
        <v>2863</v>
      </c>
      <c r="C3" s="189"/>
      <c r="D3" s="189"/>
      <c r="E3" s="189"/>
      <c r="F3" s="189"/>
      <c r="G3" s="189"/>
      <c r="H3" s="189"/>
      <c r="I3" s="189"/>
      <c r="J3" s="189"/>
      <c r="K3" s="189"/>
      <c r="L3" s="189"/>
      <c r="M3" s="189"/>
      <c r="N3" s="189"/>
      <c r="O3" s="189"/>
      <c r="P3" s="189"/>
    </row>
    <row r="4" spans="2:16" s="3" customFormat="1" ht="60" x14ac:dyDescent="0.25">
      <c r="B4" s="4" t="s">
        <v>1</v>
      </c>
      <c r="C4" s="4" t="s">
        <v>2</v>
      </c>
      <c r="D4" s="4" t="s">
        <v>3</v>
      </c>
      <c r="E4" s="4" t="s">
        <v>4</v>
      </c>
      <c r="F4" s="4" t="s">
        <v>5</v>
      </c>
      <c r="G4" s="4" t="s">
        <v>12</v>
      </c>
      <c r="H4" s="4" t="s">
        <v>26</v>
      </c>
      <c r="I4" s="4" t="s">
        <v>6</v>
      </c>
      <c r="J4" s="47" t="s">
        <v>7</v>
      </c>
      <c r="K4" s="5" t="s">
        <v>8</v>
      </c>
      <c r="L4" s="47" t="s">
        <v>2871</v>
      </c>
      <c r="M4" s="47" t="s">
        <v>9</v>
      </c>
      <c r="N4" s="47" t="s">
        <v>27</v>
      </c>
      <c r="O4" s="5" t="s">
        <v>60</v>
      </c>
      <c r="P4" s="47" t="s">
        <v>10</v>
      </c>
    </row>
    <row r="5" spans="2:16" x14ac:dyDescent="0.25">
      <c r="B5" s="160">
        <v>1</v>
      </c>
      <c r="C5" s="150" t="s">
        <v>102</v>
      </c>
      <c r="D5" s="96">
        <v>40919</v>
      </c>
      <c r="E5" s="96">
        <v>44424</v>
      </c>
      <c r="F5" s="7">
        <f>(E5-D5)/365</f>
        <v>9.6027397260273979</v>
      </c>
      <c r="G5" s="160">
        <v>35</v>
      </c>
      <c r="H5" s="163">
        <v>0.05</v>
      </c>
      <c r="I5" s="235">
        <f>(1-H5)/G5</f>
        <v>2.7142857142857142E-2</v>
      </c>
      <c r="J5" s="148">
        <v>72540925.650000006</v>
      </c>
      <c r="K5" s="165">
        <f>VLOOKUP(EOMONTH(D5,0),CCI!D:S,16,0)</f>
        <v>0.17322263420925366</v>
      </c>
      <c r="L5" s="115">
        <f t="shared" ref="L5:L68" si="0">J5*(1+K5)</f>
        <v>85106655.87907061</v>
      </c>
      <c r="M5" s="94">
        <f t="shared" ref="M5:M68" si="1">L5*I5*F5</f>
        <v>22182691.774037994</v>
      </c>
      <c r="N5" s="94">
        <f t="shared" ref="N5:N68" si="2">MAX(L5-M5,0)</f>
        <v>62923964.105032615</v>
      </c>
      <c r="O5" s="165">
        <v>0.05</v>
      </c>
      <c r="P5" s="94">
        <f t="shared" ref="P5:P68" si="3">IF(J5&lt;=0,0,IF(N5&lt;=H5*L5,H5*L5,N5*(1-O5)))</f>
        <v>59777765.899780981</v>
      </c>
    </row>
    <row r="6" spans="2:16" ht="30" x14ac:dyDescent="0.25">
      <c r="B6" s="160">
        <v>2</v>
      </c>
      <c r="C6" s="150" t="s">
        <v>103</v>
      </c>
      <c r="D6" s="96">
        <v>40919</v>
      </c>
      <c r="E6" s="96">
        <v>44424</v>
      </c>
      <c r="F6" s="7">
        <f t="shared" ref="F6:F69" si="4">(E6-D6)/365</f>
        <v>9.6027397260273979</v>
      </c>
      <c r="G6" s="160">
        <v>35</v>
      </c>
      <c r="H6" s="163">
        <v>0.05</v>
      </c>
      <c r="I6" s="235">
        <f t="shared" ref="I6:I69" si="5">(1-H6)/G6</f>
        <v>2.7142857142857142E-2</v>
      </c>
      <c r="J6" s="148">
        <v>28946820.699999999</v>
      </c>
      <c r="K6" s="165">
        <f>VLOOKUP(EOMONTH(D6,0),CCI!D:S,16,0)</f>
        <v>0.17322263420925366</v>
      </c>
      <c r="L6" s="115">
        <f t="shared" si="0"/>
        <v>33961065.233636945</v>
      </c>
      <c r="M6" s="94">
        <f t="shared" si="1"/>
        <v>8851808.7641254496</v>
      </c>
      <c r="N6" s="94">
        <f t="shared" si="2"/>
        <v>25109256.469511494</v>
      </c>
      <c r="O6" s="165">
        <v>0.05</v>
      </c>
      <c r="P6" s="94">
        <f t="shared" si="3"/>
        <v>23853793.646035917</v>
      </c>
    </row>
    <row r="7" spans="2:16" x14ac:dyDescent="0.25">
      <c r="B7" s="160">
        <v>3</v>
      </c>
      <c r="C7" s="150" t="s">
        <v>104</v>
      </c>
      <c r="D7" s="96">
        <v>40919</v>
      </c>
      <c r="E7" s="96">
        <v>44424</v>
      </c>
      <c r="F7" s="7">
        <f t="shared" si="4"/>
        <v>9.6027397260273979</v>
      </c>
      <c r="G7" s="160">
        <v>35</v>
      </c>
      <c r="H7" s="163">
        <v>0.05</v>
      </c>
      <c r="I7" s="235">
        <f t="shared" si="5"/>
        <v>2.7142857142857142E-2</v>
      </c>
      <c r="J7" s="148">
        <v>13533860</v>
      </c>
      <c r="K7" s="165">
        <f>VLOOKUP(EOMONTH(D7,0),CCI!D:S,16,0)</f>
        <v>0.17322263420925366</v>
      </c>
      <c r="L7" s="115">
        <f t="shared" si="0"/>
        <v>15878230.880219249</v>
      </c>
      <c r="M7" s="94">
        <f t="shared" si="1"/>
        <v>4138594.0722825867</v>
      </c>
      <c r="N7" s="94">
        <f t="shared" si="2"/>
        <v>11739636.807936663</v>
      </c>
      <c r="O7" s="165">
        <v>0.05</v>
      </c>
      <c r="P7" s="94">
        <f t="shared" si="3"/>
        <v>11152654.967539828</v>
      </c>
    </row>
    <row r="8" spans="2:16" ht="30" x14ac:dyDescent="0.25">
      <c r="B8" s="160">
        <v>4</v>
      </c>
      <c r="C8" s="150" t="s">
        <v>105</v>
      </c>
      <c r="D8" s="96">
        <v>40919</v>
      </c>
      <c r="E8" s="96">
        <v>44424</v>
      </c>
      <c r="F8" s="7">
        <f t="shared" si="4"/>
        <v>9.6027397260273979</v>
      </c>
      <c r="G8" s="160">
        <v>35</v>
      </c>
      <c r="H8" s="163">
        <v>0.05</v>
      </c>
      <c r="I8" s="235">
        <f t="shared" si="5"/>
        <v>2.7142857142857142E-2</v>
      </c>
      <c r="J8" s="148">
        <v>7674913</v>
      </c>
      <c r="K8" s="165">
        <f>VLOOKUP(EOMONTH(D8,0),CCI!D:S,16,0)</f>
        <v>0.17322263420925366</v>
      </c>
      <c r="L8" s="115">
        <f t="shared" si="0"/>
        <v>9004381.6471868455</v>
      </c>
      <c r="M8" s="94">
        <f t="shared" si="1"/>
        <v>2346954.1909761564</v>
      </c>
      <c r="N8" s="94">
        <f t="shared" si="2"/>
        <v>6657427.4562106896</v>
      </c>
      <c r="O8" s="165">
        <v>0.05</v>
      </c>
      <c r="P8" s="94">
        <f t="shared" si="3"/>
        <v>6324556.0834001545</v>
      </c>
    </row>
    <row r="9" spans="2:16" x14ac:dyDescent="0.25">
      <c r="B9" s="160">
        <v>5</v>
      </c>
      <c r="C9" s="150" t="s">
        <v>106</v>
      </c>
      <c r="D9" s="96">
        <v>40919</v>
      </c>
      <c r="E9" s="96">
        <v>44424</v>
      </c>
      <c r="F9" s="7">
        <f t="shared" si="4"/>
        <v>9.6027397260273979</v>
      </c>
      <c r="G9" s="160">
        <v>35</v>
      </c>
      <c r="H9" s="163">
        <v>0.05</v>
      </c>
      <c r="I9" s="235">
        <f t="shared" si="5"/>
        <v>2.7142857142857142E-2</v>
      </c>
      <c r="J9" s="148">
        <v>860438</v>
      </c>
      <c r="K9" s="165">
        <f>VLOOKUP(EOMONTH(D9,0),CCI!D:S,16,0)</f>
        <v>0.17322263420925366</v>
      </c>
      <c r="L9" s="115">
        <f t="shared" si="0"/>
        <v>1009485.3369337417</v>
      </c>
      <c r="M9" s="94">
        <f t="shared" si="1"/>
        <v>263118.10572642868</v>
      </c>
      <c r="N9" s="94">
        <f t="shared" si="2"/>
        <v>746367.23120731302</v>
      </c>
      <c r="O9" s="165">
        <v>0.05</v>
      </c>
      <c r="P9" s="94">
        <f t="shared" si="3"/>
        <v>709048.86964694737</v>
      </c>
    </row>
    <row r="10" spans="2:16" ht="30" x14ac:dyDescent="0.25">
      <c r="B10" s="160">
        <v>6</v>
      </c>
      <c r="C10" s="150" t="s">
        <v>107</v>
      </c>
      <c r="D10" s="96">
        <v>40919</v>
      </c>
      <c r="E10" s="96">
        <v>44424</v>
      </c>
      <c r="F10" s="7">
        <f t="shared" si="4"/>
        <v>9.6027397260273979</v>
      </c>
      <c r="G10" s="160">
        <v>35</v>
      </c>
      <c r="H10" s="163">
        <v>0.05</v>
      </c>
      <c r="I10" s="235">
        <f t="shared" si="5"/>
        <v>2.7142857142857142E-2</v>
      </c>
      <c r="J10" s="148">
        <v>8135662</v>
      </c>
      <c r="K10" s="165">
        <f>VLOOKUP(EOMONTH(D10,0),CCI!D:S,16,0)</f>
        <v>0.17322263420925366</v>
      </c>
      <c r="L10" s="115">
        <f t="shared" si="0"/>
        <v>9544942.8026761245</v>
      </c>
      <c r="M10" s="94">
        <f t="shared" si="1"/>
        <v>2487849.1817777557</v>
      </c>
      <c r="N10" s="94">
        <f t="shared" si="2"/>
        <v>7057093.6208983688</v>
      </c>
      <c r="O10" s="165">
        <v>0.05</v>
      </c>
      <c r="P10" s="94">
        <f t="shared" si="3"/>
        <v>6704238.9398534503</v>
      </c>
    </row>
    <row r="11" spans="2:16" x14ac:dyDescent="0.25">
      <c r="B11" s="160">
        <v>7</v>
      </c>
      <c r="C11" s="150" t="s">
        <v>108</v>
      </c>
      <c r="D11" s="96">
        <v>40919</v>
      </c>
      <c r="E11" s="96">
        <v>44424</v>
      </c>
      <c r="F11" s="7">
        <f t="shared" si="4"/>
        <v>9.6027397260273979</v>
      </c>
      <c r="G11" s="160">
        <v>35</v>
      </c>
      <c r="H11" s="163">
        <v>0.05</v>
      </c>
      <c r="I11" s="235">
        <f t="shared" si="5"/>
        <v>2.7142857142857142E-2</v>
      </c>
      <c r="J11" s="148">
        <v>26905878</v>
      </c>
      <c r="K11" s="165">
        <f>VLOOKUP(EOMONTH(D11,0),CCI!D:S,16,0)</f>
        <v>0.17322263420925366</v>
      </c>
      <c r="L11" s="115">
        <f t="shared" si="0"/>
        <v>31566585.062872801</v>
      </c>
      <c r="M11" s="94">
        <f t="shared" si="1"/>
        <v>8227697.5822388036</v>
      </c>
      <c r="N11" s="94">
        <f t="shared" si="2"/>
        <v>23338887.480633996</v>
      </c>
      <c r="O11" s="165">
        <v>0.05</v>
      </c>
      <c r="P11" s="94">
        <f t="shared" si="3"/>
        <v>22171943.106602296</v>
      </c>
    </row>
    <row r="12" spans="2:16" x14ac:dyDescent="0.25">
      <c r="B12" s="160">
        <v>8</v>
      </c>
      <c r="C12" s="150" t="s">
        <v>109</v>
      </c>
      <c r="D12" s="96">
        <v>40919</v>
      </c>
      <c r="E12" s="96">
        <v>44424</v>
      </c>
      <c r="F12" s="7">
        <f t="shared" si="4"/>
        <v>9.6027397260273979</v>
      </c>
      <c r="G12" s="160">
        <v>35</v>
      </c>
      <c r="H12" s="163">
        <v>0.05</v>
      </c>
      <c r="I12" s="235">
        <f t="shared" si="5"/>
        <v>2.7142857142857142E-2</v>
      </c>
      <c r="J12" s="148">
        <v>12368432</v>
      </c>
      <c r="K12" s="165">
        <f>VLOOKUP(EOMONTH(D12,0),CCI!D:S,16,0)</f>
        <v>0.17322263420925366</v>
      </c>
      <c r="L12" s="115">
        <f t="shared" si="0"/>
        <v>14510924.372078026</v>
      </c>
      <c r="M12" s="94">
        <f t="shared" si="1"/>
        <v>3782211.3837907482</v>
      </c>
      <c r="N12" s="94">
        <f t="shared" si="2"/>
        <v>10728712.988287278</v>
      </c>
      <c r="O12" s="165">
        <v>0.05</v>
      </c>
      <c r="P12" s="94">
        <f t="shared" si="3"/>
        <v>10192277.338872913</v>
      </c>
    </row>
    <row r="13" spans="2:16" x14ac:dyDescent="0.25">
      <c r="B13" s="160">
        <v>9</v>
      </c>
      <c r="C13" s="150" t="s">
        <v>110</v>
      </c>
      <c r="D13" s="96">
        <v>40919</v>
      </c>
      <c r="E13" s="96">
        <v>44424</v>
      </c>
      <c r="F13" s="7">
        <f t="shared" si="4"/>
        <v>9.6027397260273979</v>
      </c>
      <c r="G13" s="160">
        <v>35</v>
      </c>
      <c r="H13" s="163">
        <v>0.05</v>
      </c>
      <c r="I13" s="235">
        <f t="shared" si="5"/>
        <v>2.7142857142857142E-2</v>
      </c>
      <c r="J13" s="148">
        <v>22129862</v>
      </c>
      <c r="K13" s="165">
        <f>VLOOKUP(EOMONTH(D13,0),CCI!D:S,16,0)</f>
        <v>0.17322263420925366</v>
      </c>
      <c r="L13" s="115">
        <f t="shared" si="0"/>
        <v>25963254.990327261</v>
      </c>
      <c r="M13" s="94">
        <f t="shared" si="1"/>
        <v>6767213.174484713</v>
      </c>
      <c r="N13" s="94">
        <f t="shared" si="2"/>
        <v>19196041.815842547</v>
      </c>
      <c r="O13" s="165">
        <v>0.05</v>
      </c>
      <c r="P13" s="94">
        <f t="shared" si="3"/>
        <v>18236239.72505042</v>
      </c>
    </row>
    <row r="14" spans="2:16" x14ac:dyDescent="0.25">
      <c r="B14" s="160">
        <v>10</v>
      </c>
      <c r="C14" s="150" t="s">
        <v>111</v>
      </c>
      <c r="D14" s="96">
        <v>40919</v>
      </c>
      <c r="E14" s="96">
        <v>44424</v>
      </c>
      <c r="F14" s="7">
        <f t="shared" si="4"/>
        <v>9.6027397260273979</v>
      </c>
      <c r="G14" s="160">
        <v>35</v>
      </c>
      <c r="H14" s="163">
        <v>0.05</v>
      </c>
      <c r="I14" s="235">
        <f t="shared" si="5"/>
        <v>2.7142857142857142E-2</v>
      </c>
      <c r="J14" s="148">
        <v>5983440.0999999996</v>
      </c>
      <c r="K14" s="165">
        <f>VLOOKUP(EOMONTH(D14,0),CCI!D:S,16,0)</f>
        <v>0.17322263420925366</v>
      </c>
      <c r="L14" s="115">
        <f t="shared" si="0"/>
        <v>7019907.3557552788</v>
      </c>
      <c r="M14" s="94">
        <f t="shared" si="1"/>
        <v>1829709.3164638856</v>
      </c>
      <c r="N14" s="94">
        <f t="shared" si="2"/>
        <v>5190198.039291393</v>
      </c>
      <c r="O14" s="165">
        <v>0.05</v>
      </c>
      <c r="P14" s="94">
        <f t="shared" si="3"/>
        <v>4930688.1373268235</v>
      </c>
    </row>
    <row r="15" spans="2:16" x14ac:dyDescent="0.25">
      <c r="B15" s="160">
        <v>11</v>
      </c>
      <c r="C15" s="150" t="s">
        <v>112</v>
      </c>
      <c r="D15" s="96">
        <v>40919</v>
      </c>
      <c r="E15" s="96">
        <v>44424</v>
      </c>
      <c r="F15" s="7">
        <f t="shared" si="4"/>
        <v>9.6027397260273979</v>
      </c>
      <c r="G15" s="160">
        <v>35</v>
      </c>
      <c r="H15" s="163">
        <v>0.05</v>
      </c>
      <c r="I15" s="235">
        <f t="shared" si="5"/>
        <v>2.7142857142857142E-2</v>
      </c>
      <c r="J15" s="148">
        <v>21284147</v>
      </c>
      <c r="K15" s="165">
        <f>VLOOKUP(EOMONTH(D15,0),CCI!D:S,16,0)</f>
        <v>0.17322263420925366</v>
      </c>
      <c r="L15" s="115">
        <f t="shared" si="0"/>
        <v>24971043.010236982</v>
      </c>
      <c r="M15" s="94">
        <f t="shared" si="1"/>
        <v>6508597.2965429826</v>
      </c>
      <c r="N15" s="94">
        <f t="shared" si="2"/>
        <v>18462445.713693999</v>
      </c>
      <c r="O15" s="165">
        <v>0.05</v>
      </c>
      <c r="P15" s="94">
        <f t="shared" si="3"/>
        <v>17539323.428009298</v>
      </c>
    </row>
    <row r="16" spans="2:16" x14ac:dyDescent="0.25">
      <c r="B16" s="160">
        <v>12</v>
      </c>
      <c r="C16" s="150" t="s">
        <v>113</v>
      </c>
      <c r="D16" s="96">
        <v>40919</v>
      </c>
      <c r="E16" s="96">
        <v>44424</v>
      </c>
      <c r="F16" s="7">
        <f t="shared" si="4"/>
        <v>9.6027397260273979</v>
      </c>
      <c r="G16" s="160">
        <v>35</v>
      </c>
      <c r="H16" s="163">
        <v>0.05</v>
      </c>
      <c r="I16" s="235">
        <f t="shared" si="5"/>
        <v>2.7142857142857142E-2</v>
      </c>
      <c r="J16" s="148">
        <v>6026807</v>
      </c>
      <c r="K16" s="165">
        <f>VLOOKUP(EOMONTH(D16,0),CCI!D:S,16,0)</f>
        <v>0.17322263420925366</v>
      </c>
      <c r="L16" s="115">
        <f t="shared" si="0"/>
        <v>7070786.3844107687</v>
      </c>
      <c r="M16" s="94">
        <f t="shared" si="1"/>
        <v>1842970.7212126621</v>
      </c>
      <c r="N16" s="94">
        <f t="shared" si="2"/>
        <v>5227815.6631981069</v>
      </c>
      <c r="O16" s="165">
        <v>0.05</v>
      </c>
      <c r="P16" s="94">
        <f t="shared" si="3"/>
        <v>4966424.8800382018</v>
      </c>
    </row>
    <row r="17" spans="2:16" x14ac:dyDescent="0.25">
      <c r="B17" s="160">
        <v>13</v>
      </c>
      <c r="C17" s="150" t="s">
        <v>114</v>
      </c>
      <c r="D17" s="96">
        <v>40919</v>
      </c>
      <c r="E17" s="96">
        <v>44424</v>
      </c>
      <c r="F17" s="7">
        <f t="shared" si="4"/>
        <v>9.6027397260273979</v>
      </c>
      <c r="G17" s="160">
        <v>35</v>
      </c>
      <c r="H17" s="163">
        <v>0.05</v>
      </c>
      <c r="I17" s="235">
        <f t="shared" si="5"/>
        <v>2.7142857142857142E-2</v>
      </c>
      <c r="J17" s="148">
        <v>333120</v>
      </c>
      <c r="K17" s="165">
        <f>VLOOKUP(EOMONTH(D17,0),CCI!D:S,16,0)</f>
        <v>0.17322263420925366</v>
      </c>
      <c r="L17" s="115">
        <f t="shared" si="0"/>
        <v>390823.92390778655</v>
      </c>
      <c r="M17" s="94">
        <f t="shared" si="1"/>
        <v>101866.61139976143</v>
      </c>
      <c r="N17" s="94">
        <f t="shared" si="2"/>
        <v>288957.31250802509</v>
      </c>
      <c r="O17" s="165">
        <v>0.05</v>
      </c>
      <c r="P17" s="94">
        <f t="shared" si="3"/>
        <v>274509.44688262383</v>
      </c>
    </row>
    <row r="18" spans="2:16" x14ac:dyDescent="0.25">
      <c r="B18" s="160">
        <v>14</v>
      </c>
      <c r="C18" s="150" t="s">
        <v>115</v>
      </c>
      <c r="D18" s="96">
        <v>41435</v>
      </c>
      <c r="E18" s="96">
        <v>44424</v>
      </c>
      <c r="F18" s="7">
        <f t="shared" si="4"/>
        <v>8.1890410958904116</v>
      </c>
      <c r="G18" s="160">
        <v>35</v>
      </c>
      <c r="H18" s="163">
        <v>0.05</v>
      </c>
      <c r="I18" s="235">
        <f t="shared" si="5"/>
        <v>2.7142857142857142E-2</v>
      </c>
      <c r="J18" s="148">
        <v>223341788.02108714</v>
      </c>
      <c r="K18" s="165">
        <f>VLOOKUP(EOMONTH(D18,0),CCI!D:S,16,0)</f>
        <v>2.5144386533314706E-2</v>
      </c>
      <c r="L18" s="115">
        <f t="shared" si="0"/>
        <v>228957580.26813099</v>
      </c>
      <c r="M18" s="94">
        <f t="shared" si="1"/>
        <v>50891310.923708133</v>
      </c>
      <c r="N18" s="94">
        <f t="shared" si="2"/>
        <v>178066269.34442285</v>
      </c>
      <c r="O18" s="165">
        <v>0.05</v>
      </c>
      <c r="P18" s="94">
        <f t="shared" si="3"/>
        <v>169162955.87720171</v>
      </c>
    </row>
    <row r="19" spans="2:16" x14ac:dyDescent="0.25">
      <c r="B19" s="160">
        <v>15</v>
      </c>
      <c r="C19" s="150" t="s">
        <v>116</v>
      </c>
      <c r="D19" s="96">
        <v>40919</v>
      </c>
      <c r="E19" s="96">
        <v>44424</v>
      </c>
      <c r="F19" s="7">
        <f t="shared" si="4"/>
        <v>9.6027397260273979</v>
      </c>
      <c r="G19" s="160">
        <v>35</v>
      </c>
      <c r="H19" s="163">
        <v>0.05</v>
      </c>
      <c r="I19" s="235">
        <f t="shared" si="5"/>
        <v>2.7142857142857142E-2</v>
      </c>
      <c r="J19" s="148">
        <v>1519656.01</v>
      </c>
      <c r="K19" s="165">
        <f>VLOOKUP(EOMONTH(D19,0),CCI!D:S,16,0)</f>
        <v>0.17322263420925366</v>
      </c>
      <c r="L19" s="115">
        <f t="shared" si="0"/>
        <v>1782894.8271441238</v>
      </c>
      <c r="M19" s="94">
        <f t="shared" si="1"/>
        <v>464704.03527852421</v>
      </c>
      <c r="N19" s="94">
        <f t="shared" si="2"/>
        <v>1318190.7918655996</v>
      </c>
      <c r="O19" s="165">
        <v>0.05</v>
      </c>
      <c r="P19" s="94">
        <f t="shared" si="3"/>
        <v>1252281.2522723195</v>
      </c>
    </row>
    <row r="20" spans="2:16" x14ac:dyDescent="0.25">
      <c r="B20" s="160">
        <v>16</v>
      </c>
      <c r="C20" s="150" t="s">
        <v>117</v>
      </c>
      <c r="D20" s="96">
        <v>41463</v>
      </c>
      <c r="E20" s="96">
        <v>44424</v>
      </c>
      <c r="F20" s="7">
        <f t="shared" si="4"/>
        <v>8.1123287671232873</v>
      </c>
      <c r="G20" s="160">
        <v>35</v>
      </c>
      <c r="H20" s="163">
        <v>0.05</v>
      </c>
      <c r="I20" s="235">
        <f t="shared" si="5"/>
        <v>2.7142857142857142E-2</v>
      </c>
      <c r="J20" s="148">
        <v>2720705</v>
      </c>
      <c r="K20" s="165">
        <f>VLOOKUP(EOMONTH(D20,0),CCI!D:S,16,0)</f>
        <v>2.3558368495077517E-2</v>
      </c>
      <c r="L20" s="115">
        <f t="shared" si="0"/>
        <v>2784800.3709563999</v>
      </c>
      <c r="M20" s="94">
        <f t="shared" si="1"/>
        <v>613190.15291442699</v>
      </c>
      <c r="N20" s="94">
        <f t="shared" si="2"/>
        <v>2171610.2180419732</v>
      </c>
      <c r="O20" s="165">
        <v>0.05</v>
      </c>
      <c r="P20" s="94">
        <f t="shared" si="3"/>
        <v>2063029.7071398743</v>
      </c>
    </row>
    <row r="21" spans="2:16" x14ac:dyDescent="0.25">
      <c r="B21" s="160">
        <v>17</v>
      </c>
      <c r="C21" s="150" t="s">
        <v>118</v>
      </c>
      <c r="D21" s="96">
        <v>41286</v>
      </c>
      <c r="E21" s="96">
        <v>44424</v>
      </c>
      <c r="F21" s="7">
        <f t="shared" si="4"/>
        <v>8.5972602739726032</v>
      </c>
      <c r="G21" s="160">
        <v>35</v>
      </c>
      <c r="H21" s="163">
        <v>0.05</v>
      </c>
      <c r="I21" s="235">
        <f t="shared" si="5"/>
        <v>2.7142857142857142E-2</v>
      </c>
      <c r="J21" s="148">
        <v>7131481.21</v>
      </c>
      <c r="K21" s="165">
        <f>VLOOKUP(EOMONTH(D21,0),CCI!D:S,16,0)</f>
        <v>3.6754754612152045E-2</v>
      </c>
      <c r="L21" s="115">
        <f t="shared" si="0"/>
        <v>7393597.0518947234</v>
      </c>
      <c r="M21" s="94">
        <f t="shared" si="1"/>
        <v>1725326.9801489911</v>
      </c>
      <c r="N21" s="94">
        <f t="shared" si="2"/>
        <v>5668270.0717457328</v>
      </c>
      <c r="O21" s="165">
        <v>0.05</v>
      </c>
      <c r="P21" s="94">
        <f t="shared" si="3"/>
        <v>5384856.5681584459</v>
      </c>
    </row>
    <row r="22" spans="2:16" x14ac:dyDescent="0.25">
      <c r="B22" s="160">
        <v>18</v>
      </c>
      <c r="C22" s="150" t="s">
        <v>119</v>
      </c>
      <c r="D22" s="96">
        <v>40919</v>
      </c>
      <c r="E22" s="96">
        <v>44424</v>
      </c>
      <c r="F22" s="7">
        <f t="shared" si="4"/>
        <v>9.6027397260273979</v>
      </c>
      <c r="G22" s="160">
        <v>35</v>
      </c>
      <c r="H22" s="163">
        <v>0.05</v>
      </c>
      <c r="I22" s="235">
        <f t="shared" si="5"/>
        <v>2.7142857142857142E-2</v>
      </c>
      <c r="J22" s="148">
        <v>2469448</v>
      </c>
      <c r="K22" s="165">
        <f>VLOOKUP(EOMONTH(D22,0),CCI!D:S,16,0)</f>
        <v>0.17322263420925366</v>
      </c>
      <c r="L22" s="115">
        <f t="shared" si="0"/>
        <v>2897212.2876027729</v>
      </c>
      <c r="M22" s="94">
        <f t="shared" si="1"/>
        <v>755146.1929272277</v>
      </c>
      <c r="N22" s="94">
        <f t="shared" si="2"/>
        <v>2142066.0946755451</v>
      </c>
      <c r="O22" s="165">
        <v>0.05</v>
      </c>
      <c r="P22" s="94">
        <f t="shared" si="3"/>
        <v>2034962.7899417677</v>
      </c>
    </row>
    <row r="23" spans="2:16" ht="30" x14ac:dyDescent="0.25">
      <c r="B23" s="160">
        <v>19</v>
      </c>
      <c r="C23" s="150" t="s">
        <v>120</v>
      </c>
      <c r="D23" s="96">
        <v>40919</v>
      </c>
      <c r="E23" s="96">
        <v>44424</v>
      </c>
      <c r="F23" s="7">
        <f t="shared" si="4"/>
        <v>9.6027397260273979</v>
      </c>
      <c r="G23" s="160">
        <v>35</v>
      </c>
      <c r="H23" s="163">
        <v>0.05</v>
      </c>
      <c r="I23" s="235">
        <f t="shared" si="5"/>
        <v>2.7142857142857142E-2</v>
      </c>
      <c r="J23" s="148">
        <v>1229369</v>
      </c>
      <c r="K23" s="165">
        <f>VLOOKUP(EOMONTH(D23,0),CCI!D:S,16,0)</f>
        <v>0.17322263420925366</v>
      </c>
      <c r="L23" s="115">
        <f t="shared" si="0"/>
        <v>1442323.5365951958</v>
      </c>
      <c r="M23" s="94">
        <f t="shared" si="1"/>
        <v>375935.56132899044</v>
      </c>
      <c r="N23" s="94">
        <f t="shared" si="2"/>
        <v>1066387.9752662054</v>
      </c>
      <c r="O23" s="165">
        <v>0.05</v>
      </c>
      <c r="P23" s="94">
        <f t="shared" si="3"/>
        <v>1013068.5765028951</v>
      </c>
    </row>
    <row r="24" spans="2:16" x14ac:dyDescent="0.25">
      <c r="B24" s="160">
        <v>20</v>
      </c>
      <c r="C24" s="150" t="s">
        <v>121</v>
      </c>
      <c r="D24" s="96">
        <v>44281</v>
      </c>
      <c r="E24" s="96">
        <v>44424</v>
      </c>
      <c r="F24" s="7">
        <f t="shared" si="4"/>
        <v>0.39178082191780822</v>
      </c>
      <c r="G24" s="160">
        <v>35</v>
      </c>
      <c r="H24" s="163">
        <v>0.05</v>
      </c>
      <c r="I24" s="235">
        <f t="shared" si="5"/>
        <v>2.7142857142857142E-2</v>
      </c>
      <c r="J24" s="148">
        <v>2949326.43</v>
      </c>
      <c r="K24" s="165">
        <v>0</v>
      </c>
      <c r="L24" s="115">
        <f t="shared" si="0"/>
        <v>2949326.43</v>
      </c>
      <c r="M24" s="94">
        <f t="shared" si="1"/>
        <v>31363.287320195694</v>
      </c>
      <c r="N24" s="94">
        <f t="shared" si="2"/>
        <v>2917963.1426798045</v>
      </c>
      <c r="O24" s="165">
        <v>0.05</v>
      </c>
      <c r="P24" s="94">
        <f t="shared" si="3"/>
        <v>2772064.985545814</v>
      </c>
    </row>
    <row r="25" spans="2:16" x14ac:dyDescent="0.25">
      <c r="B25" s="160">
        <v>21</v>
      </c>
      <c r="C25" s="150" t="s">
        <v>122</v>
      </c>
      <c r="D25" s="96">
        <v>40919</v>
      </c>
      <c r="E25" s="96">
        <v>44424</v>
      </c>
      <c r="F25" s="7">
        <f t="shared" si="4"/>
        <v>9.6027397260273979</v>
      </c>
      <c r="G25" s="160">
        <v>35</v>
      </c>
      <c r="H25" s="163">
        <v>0.05</v>
      </c>
      <c r="I25" s="235">
        <f t="shared" si="5"/>
        <v>2.7142857142857142E-2</v>
      </c>
      <c r="J25" s="148">
        <v>518997</v>
      </c>
      <c r="K25" s="165">
        <f>VLOOKUP(EOMONTH(D25,0),CCI!D:S,16,0)</f>
        <v>0.17322263420925366</v>
      </c>
      <c r="L25" s="115">
        <f t="shared" si="0"/>
        <v>608899.02748669998</v>
      </c>
      <c r="M25" s="94">
        <f t="shared" si="1"/>
        <v>158706.96961047663</v>
      </c>
      <c r="N25" s="94">
        <f t="shared" si="2"/>
        <v>450192.05787622335</v>
      </c>
      <c r="O25" s="165">
        <v>0.05</v>
      </c>
      <c r="P25" s="94">
        <f t="shared" si="3"/>
        <v>427682.45498241216</v>
      </c>
    </row>
    <row r="26" spans="2:16" x14ac:dyDescent="0.25">
      <c r="B26" s="160">
        <v>22</v>
      </c>
      <c r="C26" s="150" t="s">
        <v>123</v>
      </c>
      <c r="D26" s="96">
        <v>41517</v>
      </c>
      <c r="E26" s="96">
        <v>44424</v>
      </c>
      <c r="F26" s="7">
        <f t="shared" si="4"/>
        <v>7.9643835616438352</v>
      </c>
      <c r="G26" s="160">
        <v>20</v>
      </c>
      <c r="H26" s="163">
        <v>0.05</v>
      </c>
      <c r="I26" s="235">
        <f t="shared" si="5"/>
        <v>4.7500000000000001E-2</v>
      </c>
      <c r="J26" s="148">
        <v>16991235</v>
      </c>
      <c r="K26" s="165">
        <f>VLOOKUP(EOMONTH(D26,0),CCI!D:AB,25,0)</f>
        <v>2.1480770650328461E-2</v>
      </c>
      <c r="L26" s="115">
        <f t="shared" si="0"/>
        <v>17356219.822100833</v>
      </c>
      <c r="M26" s="94">
        <f t="shared" si="1"/>
        <v>6566000.6125622969</v>
      </c>
      <c r="N26" s="94">
        <f t="shared" si="2"/>
        <v>10790219.209538536</v>
      </c>
      <c r="O26" s="165">
        <v>0.05</v>
      </c>
      <c r="P26" s="94">
        <f t="shared" si="3"/>
        <v>10250708.249061609</v>
      </c>
    </row>
    <row r="27" spans="2:16" x14ac:dyDescent="0.25">
      <c r="B27" s="160">
        <v>23</v>
      </c>
      <c r="C27" s="150" t="s">
        <v>124</v>
      </c>
      <c r="D27" s="96">
        <v>41729</v>
      </c>
      <c r="E27" s="96">
        <v>44424</v>
      </c>
      <c r="F27" s="7">
        <f t="shared" si="4"/>
        <v>7.3835616438356162</v>
      </c>
      <c r="G27" s="160">
        <v>20</v>
      </c>
      <c r="H27" s="163">
        <v>0.05</v>
      </c>
      <c r="I27" s="235">
        <f t="shared" si="5"/>
        <v>4.7500000000000001E-2</v>
      </c>
      <c r="J27" s="148">
        <v>74615856</v>
      </c>
      <c r="K27" s="165">
        <f>VLOOKUP(EOMONTH(D27,0),CCI!D:AB,25,0)</f>
        <v>1.9373848987108623E-2</v>
      </c>
      <c r="L27" s="115">
        <f t="shared" si="0"/>
        <v>76061452.326187849</v>
      </c>
      <c r="M27" s="94">
        <f t="shared" si="1"/>
        <v>26676210.043578416</v>
      </c>
      <c r="N27" s="94">
        <f t="shared" si="2"/>
        <v>49385242.282609433</v>
      </c>
      <c r="O27" s="165">
        <v>0.05</v>
      </c>
      <c r="P27" s="94">
        <f t="shared" si="3"/>
        <v>46915980.168478958</v>
      </c>
    </row>
    <row r="28" spans="2:16" x14ac:dyDescent="0.25">
      <c r="B28" s="160">
        <v>24</v>
      </c>
      <c r="C28" s="150" t="s">
        <v>125</v>
      </c>
      <c r="D28" s="96">
        <v>41432</v>
      </c>
      <c r="E28" s="96">
        <v>44424</v>
      </c>
      <c r="F28" s="7">
        <f t="shared" si="4"/>
        <v>8.1972602739726028</v>
      </c>
      <c r="G28" s="160">
        <v>20</v>
      </c>
      <c r="H28" s="163">
        <v>0.05</v>
      </c>
      <c r="I28" s="235">
        <f t="shared" si="5"/>
        <v>4.7500000000000001E-2</v>
      </c>
      <c r="J28" s="148">
        <v>55368920</v>
      </c>
      <c r="K28" s="165">
        <f>VLOOKUP(EOMONTH(D28,0),CCI!D:AB,25,0)</f>
        <v>2.3672140849237969E-2</v>
      </c>
      <c r="L28" s="115">
        <f t="shared" si="0"/>
        <v>56679620.872910187</v>
      </c>
      <c r="M28" s="94">
        <f t="shared" si="1"/>
        <v>22069336.214953411</v>
      </c>
      <c r="N28" s="94">
        <f t="shared" si="2"/>
        <v>34610284.657956779</v>
      </c>
      <c r="O28" s="165">
        <v>0.05</v>
      </c>
      <c r="P28" s="94">
        <f t="shared" si="3"/>
        <v>32879770.425058939</v>
      </c>
    </row>
    <row r="29" spans="2:16" x14ac:dyDescent="0.25">
      <c r="B29" s="160">
        <v>25</v>
      </c>
      <c r="C29" s="150" t="s">
        <v>126</v>
      </c>
      <c r="D29" s="96">
        <v>40919</v>
      </c>
      <c r="E29" s="96">
        <v>44424</v>
      </c>
      <c r="F29" s="7">
        <f t="shared" si="4"/>
        <v>9.6027397260273979</v>
      </c>
      <c r="G29" s="160">
        <v>20</v>
      </c>
      <c r="H29" s="163">
        <v>0.05</v>
      </c>
      <c r="I29" s="235">
        <f t="shared" si="5"/>
        <v>4.7500000000000001E-2</v>
      </c>
      <c r="J29" s="148">
        <v>4681182</v>
      </c>
      <c r="K29" s="165">
        <f>VLOOKUP(EOMONTH(D29,0),CCI!D:AB,25,0)</f>
        <v>0.10828127502803137</v>
      </c>
      <c r="L29" s="115">
        <f t="shared" si="0"/>
        <v>5188066.35559827</v>
      </c>
      <c r="M29" s="94">
        <f t="shared" si="1"/>
        <v>2366433.4174730605</v>
      </c>
      <c r="N29" s="94">
        <f t="shared" si="2"/>
        <v>2821632.9381252094</v>
      </c>
      <c r="O29" s="165">
        <v>0.05</v>
      </c>
      <c r="P29" s="94">
        <f t="shared" si="3"/>
        <v>2680551.291218949</v>
      </c>
    </row>
    <row r="30" spans="2:16" x14ac:dyDescent="0.25">
      <c r="B30" s="160">
        <v>26</v>
      </c>
      <c r="C30" s="150" t="s">
        <v>127</v>
      </c>
      <c r="D30" s="96">
        <v>40919</v>
      </c>
      <c r="E30" s="96">
        <v>44424</v>
      </c>
      <c r="F30" s="7">
        <f t="shared" si="4"/>
        <v>9.6027397260273979</v>
      </c>
      <c r="G30" s="160">
        <v>20</v>
      </c>
      <c r="H30" s="163">
        <v>0.05</v>
      </c>
      <c r="I30" s="235">
        <f t="shared" si="5"/>
        <v>4.7500000000000001E-2</v>
      </c>
      <c r="J30" s="148">
        <v>17860918</v>
      </c>
      <c r="K30" s="165">
        <f>VLOOKUP(EOMONTH(D30,0),CCI!D:AB,25,0)</f>
        <v>0.10828127502803137</v>
      </c>
      <c r="L30" s="115">
        <f t="shared" si="0"/>
        <v>19794920.974211115</v>
      </c>
      <c r="M30" s="94">
        <f t="shared" si="1"/>
        <v>9029060.0155999269</v>
      </c>
      <c r="N30" s="94">
        <f t="shared" si="2"/>
        <v>10765860.958611188</v>
      </c>
      <c r="O30" s="165">
        <v>0.05</v>
      </c>
      <c r="P30" s="94">
        <f t="shared" si="3"/>
        <v>10227567.910680629</v>
      </c>
    </row>
    <row r="31" spans="2:16" x14ac:dyDescent="0.25">
      <c r="B31" s="160">
        <v>27</v>
      </c>
      <c r="C31" s="150" t="s">
        <v>128</v>
      </c>
      <c r="D31" s="96">
        <v>40919</v>
      </c>
      <c r="E31" s="96">
        <v>44424</v>
      </c>
      <c r="F31" s="7">
        <f t="shared" si="4"/>
        <v>9.6027397260273979</v>
      </c>
      <c r="G31" s="160">
        <v>20</v>
      </c>
      <c r="H31" s="163">
        <v>0.05</v>
      </c>
      <c r="I31" s="235">
        <f t="shared" si="5"/>
        <v>4.7500000000000001E-2</v>
      </c>
      <c r="J31" s="148">
        <v>65161110</v>
      </c>
      <c r="K31" s="165">
        <f>VLOOKUP(EOMONTH(D31,0),CCI!D:S,16,0)</f>
        <v>0.17322263420925366</v>
      </c>
      <c r="L31" s="115">
        <f t="shared" si="0"/>
        <v>76448489.122198939</v>
      </c>
      <c r="M31" s="94">
        <f t="shared" si="1"/>
        <v>34870459.815704376</v>
      </c>
      <c r="N31" s="94">
        <f t="shared" si="2"/>
        <v>41578029.306494564</v>
      </c>
      <c r="O31" s="165">
        <v>0.05</v>
      </c>
      <c r="P31" s="94">
        <f t="shared" si="3"/>
        <v>39499127.841169834</v>
      </c>
    </row>
    <row r="32" spans="2:16" x14ac:dyDescent="0.25">
      <c r="B32" s="160">
        <v>28</v>
      </c>
      <c r="C32" s="150" t="s">
        <v>129</v>
      </c>
      <c r="D32" s="96">
        <v>41729</v>
      </c>
      <c r="E32" s="96">
        <v>44424</v>
      </c>
      <c r="F32" s="7">
        <f t="shared" si="4"/>
        <v>7.3835616438356162</v>
      </c>
      <c r="G32" s="160">
        <v>45</v>
      </c>
      <c r="H32" s="163">
        <v>0.05</v>
      </c>
      <c r="I32" s="235">
        <f t="shared" si="5"/>
        <v>2.1111111111111112E-2</v>
      </c>
      <c r="J32" s="148">
        <v>81750937</v>
      </c>
      <c r="K32" s="165">
        <f>VLOOKUP(EOMONTH(D32,0),CCI!D:S,16,0)</f>
        <v>1.9329084669794942E-2</v>
      </c>
      <c r="L32" s="115">
        <f t="shared" si="0"/>
        <v>83331107.78310807</v>
      </c>
      <c r="M32" s="94">
        <f t="shared" si="1"/>
        <v>12989252.280164532</v>
      </c>
      <c r="N32" s="94">
        <f t="shared" si="2"/>
        <v>70341855.502943546</v>
      </c>
      <c r="O32" s="165">
        <v>0.05</v>
      </c>
      <c r="P32" s="94">
        <f t="shared" si="3"/>
        <v>66824762.727796368</v>
      </c>
    </row>
    <row r="33" spans="2:16" x14ac:dyDescent="0.25">
      <c r="B33" s="160">
        <v>29</v>
      </c>
      <c r="C33" s="150" t="s">
        <v>130</v>
      </c>
      <c r="D33" s="96">
        <v>40919</v>
      </c>
      <c r="E33" s="96">
        <v>44424</v>
      </c>
      <c r="F33" s="7">
        <f t="shared" si="4"/>
        <v>9.6027397260273979</v>
      </c>
      <c r="G33" s="160">
        <v>45</v>
      </c>
      <c r="H33" s="163">
        <v>0.05</v>
      </c>
      <c r="I33" s="235">
        <f t="shared" si="5"/>
        <v>2.1111111111111112E-2</v>
      </c>
      <c r="J33" s="148">
        <v>28148919</v>
      </c>
      <c r="K33" s="165">
        <f>VLOOKUP(EOMONTH(D33,0),CCI!D:S,16,0)</f>
        <v>0.17322263420925366</v>
      </c>
      <c r="L33" s="115">
        <f t="shared" si="0"/>
        <v>33024948.899322908</v>
      </c>
      <c r="M33" s="94">
        <f t="shared" si="1"/>
        <v>6694966.4290727824</v>
      </c>
      <c r="N33" s="94">
        <f t="shared" si="2"/>
        <v>26329982.470250126</v>
      </c>
      <c r="O33" s="165">
        <v>0.05</v>
      </c>
      <c r="P33" s="94">
        <f t="shared" si="3"/>
        <v>25013483.346737619</v>
      </c>
    </row>
    <row r="34" spans="2:16" x14ac:dyDescent="0.25">
      <c r="B34" s="160">
        <v>30</v>
      </c>
      <c r="C34" s="150" t="s">
        <v>131</v>
      </c>
      <c r="D34" s="96">
        <v>40919</v>
      </c>
      <c r="E34" s="96">
        <v>44424</v>
      </c>
      <c r="F34" s="7">
        <f t="shared" si="4"/>
        <v>9.6027397260273979</v>
      </c>
      <c r="G34" s="160">
        <v>45</v>
      </c>
      <c r="H34" s="163">
        <v>0.05</v>
      </c>
      <c r="I34" s="235">
        <f t="shared" si="5"/>
        <v>2.1111111111111112E-2</v>
      </c>
      <c r="J34" s="148">
        <v>17007682</v>
      </c>
      <c r="K34" s="165">
        <f>VLOOKUP(EOMONTH(D34,0),CCI!D:S,16,0)</f>
        <v>0.17322263420925366</v>
      </c>
      <c r="L34" s="115">
        <f t="shared" si="0"/>
        <v>19953797.477833305</v>
      </c>
      <c r="M34" s="94">
        <f t="shared" si="1"/>
        <v>4045123.7230937867</v>
      </c>
      <c r="N34" s="94">
        <f t="shared" si="2"/>
        <v>15908673.754739517</v>
      </c>
      <c r="O34" s="165">
        <v>0.05</v>
      </c>
      <c r="P34" s="94">
        <f t="shared" si="3"/>
        <v>15113240.06700254</v>
      </c>
    </row>
    <row r="35" spans="2:16" x14ac:dyDescent="0.25">
      <c r="B35" s="160">
        <v>31</v>
      </c>
      <c r="C35" s="150" t="s">
        <v>132</v>
      </c>
      <c r="D35" s="96">
        <v>40919</v>
      </c>
      <c r="E35" s="96">
        <v>44424</v>
      </c>
      <c r="F35" s="7">
        <f t="shared" si="4"/>
        <v>9.6027397260273979</v>
      </c>
      <c r="G35" s="160">
        <v>45</v>
      </c>
      <c r="H35" s="163">
        <v>0.05</v>
      </c>
      <c r="I35" s="235">
        <f t="shared" si="5"/>
        <v>2.1111111111111112E-2</v>
      </c>
      <c r="J35" s="148">
        <v>43081399</v>
      </c>
      <c r="K35" s="165">
        <f>VLOOKUP(EOMONTH(D35,0),CCI!D:AB,25,0)</f>
        <v>0.10828127502803137</v>
      </c>
      <c r="L35" s="115">
        <f t="shared" si="0"/>
        <v>47746307.813711353</v>
      </c>
      <c r="M35" s="94">
        <f t="shared" si="1"/>
        <v>9679346.6327370107</v>
      </c>
      <c r="N35" s="94">
        <f t="shared" si="2"/>
        <v>38066961.180974342</v>
      </c>
      <c r="O35" s="165">
        <v>0.05</v>
      </c>
      <c r="P35" s="94">
        <f t="shared" si="3"/>
        <v>36163613.121925622</v>
      </c>
    </row>
    <row r="36" spans="2:16" x14ac:dyDescent="0.25">
      <c r="B36" s="160">
        <v>32</v>
      </c>
      <c r="C36" s="150" t="s">
        <v>133</v>
      </c>
      <c r="D36" s="96">
        <v>40919</v>
      </c>
      <c r="E36" s="96">
        <v>44424</v>
      </c>
      <c r="F36" s="7">
        <f t="shared" si="4"/>
        <v>9.6027397260273979</v>
      </c>
      <c r="G36" s="160">
        <v>45</v>
      </c>
      <c r="H36" s="163">
        <v>0.05</v>
      </c>
      <c r="I36" s="235">
        <f t="shared" si="5"/>
        <v>2.1111111111111112E-2</v>
      </c>
      <c r="J36" s="148">
        <v>29789358</v>
      </c>
      <c r="K36" s="165">
        <f>VLOOKUP(EOMONTH(D36,0),CCI!D:S,16,0)</f>
        <v>0.17322263420925366</v>
      </c>
      <c r="L36" s="115">
        <f t="shared" si="0"/>
        <v>34949549.0641625</v>
      </c>
      <c r="M36" s="94">
        <f t="shared" si="1"/>
        <v>7085130.045442624</v>
      </c>
      <c r="N36" s="94">
        <f t="shared" si="2"/>
        <v>27864419.018719874</v>
      </c>
      <c r="O36" s="165">
        <v>0.05</v>
      </c>
      <c r="P36" s="94">
        <f t="shared" si="3"/>
        <v>26471198.067783881</v>
      </c>
    </row>
    <row r="37" spans="2:16" x14ac:dyDescent="0.25">
      <c r="B37" s="160">
        <v>33</v>
      </c>
      <c r="C37" s="150" t="s">
        <v>134</v>
      </c>
      <c r="D37" s="96">
        <v>40919</v>
      </c>
      <c r="E37" s="96">
        <v>44424</v>
      </c>
      <c r="F37" s="7">
        <f t="shared" si="4"/>
        <v>9.6027397260273979</v>
      </c>
      <c r="G37" s="160">
        <v>45</v>
      </c>
      <c r="H37" s="163">
        <v>0.05</v>
      </c>
      <c r="I37" s="235">
        <f t="shared" si="5"/>
        <v>2.1111111111111112E-2</v>
      </c>
      <c r="J37" s="148">
        <v>8668907</v>
      </c>
      <c r="K37" s="165">
        <f>VLOOKUP(EOMONTH(D37,0),CCI!D:S,16,0)</f>
        <v>0.17322263420925366</v>
      </c>
      <c r="L37" s="115">
        <f t="shared" si="0"/>
        <v>10170557.906255038</v>
      </c>
      <c r="M37" s="94">
        <f t="shared" si="1"/>
        <v>2061821.320447654</v>
      </c>
      <c r="N37" s="94">
        <f t="shared" si="2"/>
        <v>8108736.5858073849</v>
      </c>
      <c r="O37" s="165">
        <v>0.05</v>
      </c>
      <c r="P37" s="94">
        <f t="shared" si="3"/>
        <v>7703299.7565170154</v>
      </c>
    </row>
    <row r="38" spans="2:16" x14ac:dyDescent="0.25">
      <c r="B38" s="160">
        <v>34</v>
      </c>
      <c r="C38" s="150" t="s">
        <v>135</v>
      </c>
      <c r="D38" s="96">
        <v>40919</v>
      </c>
      <c r="E38" s="96">
        <v>44424</v>
      </c>
      <c r="F38" s="7">
        <f t="shared" si="4"/>
        <v>9.6027397260273979</v>
      </c>
      <c r="G38" s="160">
        <v>40</v>
      </c>
      <c r="H38" s="163">
        <v>0.05</v>
      </c>
      <c r="I38" s="235">
        <f t="shared" si="5"/>
        <v>2.375E-2</v>
      </c>
      <c r="J38" s="148">
        <v>1121757</v>
      </c>
      <c r="K38" s="165">
        <f>VLOOKUP(EOMONTH(D38,0),CCI!D:S,16,0)</f>
        <v>0.17322263420925366</v>
      </c>
      <c r="L38" s="115">
        <f t="shared" si="0"/>
        <v>1316070.7024826696</v>
      </c>
      <c r="M38" s="94">
        <f t="shared" si="1"/>
        <v>300149.75490353897</v>
      </c>
      <c r="N38" s="94">
        <f t="shared" si="2"/>
        <v>1015920.9475791306</v>
      </c>
      <c r="O38" s="165">
        <v>0.05</v>
      </c>
      <c r="P38" s="94">
        <f t="shared" si="3"/>
        <v>965124.90020017407</v>
      </c>
    </row>
    <row r="39" spans="2:16" x14ac:dyDescent="0.25">
      <c r="B39" s="160">
        <v>35</v>
      </c>
      <c r="C39" s="150" t="s">
        <v>136</v>
      </c>
      <c r="D39" s="96">
        <v>40919</v>
      </c>
      <c r="E39" s="96">
        <v>44424</v>
      </c>
      <c r="F39" s="7">
        <f t="shared" si="4"/>
        <v>9.6027397260273979</v>
      </c>
      <c r="G39" s="160">
        <v>20</v>
      </c>
      <c r="H39" s="163">
        <v>0.05</v>
      </c>
      <c r="I39" s="235">
        <f t="shared" si="5"/>
        <v>4.7500000000000001E-2</v>
      </c>
      <c r="J39" s="148">
        <v>11142373</v>
      </c>
      <c r="K39" s="165">
        <f>VLOOKUP(EOMONTH(D39,0),CCI!D:AB,25,0)</f>
        <v>0.10828127502803137</v>
      </c>
      <c r="L39" s="115">
        <f t="shared" si="0"/>
        <v>12348883.355277911</v>
      </c>
      <c r="M39" s="94">
        <f t="shared" si="1"/>
        <v>5632697.8564707711</v>
      </c>
      <c r="N39" s="94">
        <f t="shared" si="2"/>
        <v>6716185.4988071397</v>
      </c>
      <c r="O39" s="165">
        <v>0.05</v>
      </c>
      <c r="P39" s="94">
        <f t="shared" si="3"/>
        <v>6380376.2238667822</v>
      </c>
    </row>
    <row r="40" spans="2:16" x14ac:dyDescent="0.25">
      <c r="B40" s="160">
        <v>36</v>
      </c>
      <c r="C40" s="150" t="s">
        <v>137</v>
      </c>
      <c r="D40" s="96">
        <v>40919</v>
      </c>
      <c r="E40" s="96">
        <v>44424</v>
      </c>
      <c r="F40" s="7">
        <f t="shared" si="4"/>
        <v>9.6027397260273979</v>
      </c>
      <c r="G40" s="160">
        <v>45</v>
      </c>
      <c r="H40" s="163">
        <v>0.05</v>
      </c>
      <c r="I40" s="235">
        <f t="shared" si="5"/>
        <v>2.1111111111111112E-2</v>
      </c>
      <c r="J40" s="148">
        <v>57784206</v>
      </c>
      <c r="K40" s="165">
        <f>VLOOKUP(EOMONTH(D40,0),CCI!D:S,16,0)</f>
        <v>0.17322263420925366</v>
      </c>
      <c r="L40" s="115">
        <f t="shared" si="0"/>
        <v>67793738.379010156</v>
      </c>
      <c r="M40" s="94">
        <f t="shared" si="1"/>
        <v>13743452.077169502</v>
      </c>
      <c r="N40" s="94">
        <f t="shared" si="2"/>
        <v>54050286.301840656</v>
      </c>
      <c r="O40" s="165">
        <v>0.05</v>
      </c>
      <c r="P40" s="94">
        <f t="shared" si="3"/>
        <v>51347771.986748621</v>
      </c>
    </row>
    <row r="41" spans="2:16" x14ac:dyDescent="0.25">
      <c r="B41" s="160">
        <v>37</v>
      </c>
      <c r="C41" s="150" t="s">
        <v>138</v>
      </c>
      <c r="D41" s="96">
        <v>40919</v>
      </c>
      <c r="E41" s="96">
        <v>44424</v>
      </c>
      <c r="F41" s="7">
        <f t="shared" si="4"/>
        <v>9.6027397260273979</v>
      </c>
      <c r="G41" s="160">
        <v>45</v>
      </c>
      <c r="H41" s="163">
        <v>0.05</v>
      </c>
      <c r="I41" s="235">
        <f t="shared" si="5"/>
        <v>2.1111111111111112E-2</v>
      </c>
      <c r="J41" s="148">
        <v>64529880</v>
      </c>
      <c r="K41" s="165">
        <f>VLOOKUP(EOMONTH(D41,0),CCI!D:S,16,0)</f>
        <v>0.17322263420925366</v>
      </c>
      <c r="L41" s="115">
        <f t="shared" si="0"/>
        <v>75707915.798807025</v>
      </c>
      <c r="M41" s="94">
        <f t="shared" si="1"/>
        <v>15347849.779669875</v>
      </c>
      <c r="N41" s="94">
        <f t="shared" si="2"/>
        <v>60360066.019137152</v>
      </c>
      <c r="O41" s="165">
        <v>0.05</v>
      </c>
      <c r="P41" s="94">
        <f t="shared" si="3"/>
        <v>57342062.718180291</v>
      </c>
    </row>
    <row r="42" spans="2:16" x14ac:dyDescent="0.25">
      <c r="B42" s="160">
        <v>38</v>
      </c>
      <c r="C42" s="150" t="s">
        <v>139</v>
      </c>
      <c r="D42" s="96">
        <v>40919</v>
      </c>
      <c r="E42" s="96">
        <v>44424</v>
      </c>
      <c r="F42" s="7">
        <f t="shared" si="4"/>
        <v>9.6027397260273979</v>
      </c>
      <c r="G42" s="160">
        <v>45</v>
      </c>
      <c r="H42" s="163">
        <v>0.05</v>
      </c>
      <c r="I42" s="235">
        <f t="shared" si="5"/>
        <v>2.1111111111111112E-2</v>
      </c>
      <c r="J42" s="148">
        <v>53048057</v>
      </c>
      <c r="K42" s="165">
        <f>VLOOKUP(EOMONTH(D42,0),CCI!D:S,16,0)</f>
        <v>0.17322263420925366</v>
      </c>
      <c r="L42" s="115">
        <f t="shared" si="0"/>
        <v>62237181.173222631</v>
      </c>
      <c r="M42" s="94">
        <f t="shared" si="1"/>
        <v>12617001.766303688</v>
      </c>
      <c r="N42" s="94">
        <f t="shared" si="2"/>
        <v>49620179.406918943</v>
      </c>
      <c r="O42" s="165">
        <v>0.05</v>
      </c>
      <c r="P42" s="94">
        <f t="shared" si="3"/>
        <v>47139170.436572991</v>
      </c>
    </row>
    <row r="43" spans="2:16" x14ac:dyDescent="0.25">
      <c r="B43" s="160">
        <v>39</v>
      </c>
      <c r="C43" s="150" t="s">
        <v>140</v>
      </c>
      <c r="D43" s="96">
        <v>41583</v>
      </c>
      <c r="E43" s="96">
        <v>44424</v>
      </c>
      <c r="F43" s="7">
        <f t="shared" si="4"/>
        <v>7.7835616438356166</v>
      </c>
      <c r="G43" s="160">
        <v>20</v>
      </c>
      <c r="H43" s="163">
        <v>0.05</v>
      </c>
      <c r="I43" s="235">
        <f t="shared" si="5"/>
        <v>4.7500000000000001E-2</v>
      </c>
      <c r="J43" s="148">
        <v>8657804</v>
      </c>
      <c r="K43" s="165">
        <f>VLOOKUP(EOMONTH(D43,0),CCI!D:S,16,0)</f>
        <v>2.0830410997334819E-2</v>
      </c>
      <c r="L43" s="115">
        <f t="shared" si="0"/>
        <v>8838149.615654368</v>
      </c>
      <c r="M43" s="94">
        <f t="shared" si="1"/>
        <v>3267633.4116671719</v>
      </c>
      <c r="N43" s="94">
        <f t="shared" si="2"/>
        <v>5570516.2039871961</v>
      </c>
      <c r="O43" s="165">
        <v>0.05</v>
      </c>
      <c r="P43" s="94">
        <f t="shared" si="3"/>
        <v>5291990.3937878357</v>
      </c>
    </row>
    <row r="44" spans="2:16" x14ac:dyDescent="0.25">
      <c r="B44" s="160">
        <v>40</v>
      </c>
      <c r="C44" s="150" t="s">
        <v>141</v>
      </c>
      <c r="D44" s="96">
        <v>40919</v>
      </c>
      <c r="E44" s="96">
        <v>44424</v>
      </c>
      <c r="F44" s="7">
        <f t="shared" si="4"/>
        <v>9.6027397260273979</v>
      </c>
      <c r="G44" s="160">
        <v>40</v>
      </c>
      <c r="H44" s="163">
        <v>0.05</v>
      </c>
      <c r="I44" s="235">
        <f t="shared" si="5"/>
        <v>2.375E-2</v>
      </c>
      <c r="J44" s="148">
        <v>45248880</v>
      </c>
      <c r="K44" s="165">
        <f>VLOOKUP(EOMONTH(D44,0),CCI!D:S,16,0)</f>
        <v>0.17322263420925366</v>
      </c>
      <c r="L44" s="115">
        <f t="shared" si="0"/>
        <v>53087010.188618407</v>
      </c>
      <c r="M44" s="94">
        <f t="shared" si="1"/>
        <v>12107292.614763847</v>
      </c>
      <c r="N44" s="94">
        <f t="shared" si="2"/>
        <v>40979717.573854558</v>
      </c>
      <c r="O44" s="165">
        <v>0.05</v>
      </c>
      <c r="P44" s="94">
        <f t="shared" si="3"/>
        <v>38930731.695161827</v>
      </c>
    </row>
    <row r="45" spans="2:16" x14ac:dyDescent="0.25">
      <c r="B45" s="160">
        <v>41</v>
      </c>
      <c r="C45" s="150" t="s">
        <v>142</v>
      </c>
      <c r="D45" s="96">
        <v>40919</v>
      </c>
      <c r="E45" s="96">
        <v>44424</v>
      </c>
      <c r="F45" s="7">
        <f t="shared" si="4"/>
        <v>9.6027397260273979</v>
      </c>
      <c r="G45" s="160">
        <v>40</v>
      </c>
      <c r="H45" s="163">
        <v>0.05</v>
      </c>
      <c r="I45" s="235">
        <f t="shared" si="5"/>
        <v>2.375E-2</v>
      </c>
      <c r="J45" s="148">
        <v>46471489</v>
      </c>
      <c r="K45" s="165">
        <f>VLOOKUP(EOMONTH(D45,0),CCI!D:S,16,0)</f>
        <v>0.17322263420925366</v>
      </c>
      <c r="L45" s="115">
        <f t="shared" si="0"/>
        <v>54521402.740206353</v>
      </c>
      <c r="M45" s="94">
        <f t="shared" si="1"/>
        <v>12434427.450287817</v>
      </c>
      <c r="N45" s="94">
        <f t="shared" si="2"/>
        <v>42086975.289918534</v>
      </c>
      <c r="O45" s="165">
        <v>0.05</v>
      </c>
      <c r="P45" s="94">
        <f t="shared" si="3"/>
        <v>39982626.525422603</v>
      </c>
    </row>
    <row r="46" spans="2:16" x14ac:dyDescent="0.25">
      <c r="B46" s="160">
        <v>42</v>
      </c>
      <c r="C46" s="150" t="s">
        <v>143</v>
      </c>
      <c r="D46" s="96">
        <v>41603</v>
      </c>
      <c r="E46" s="96">
        <v>44424</v>
      </c>
      <c r="F46" s="7">
        <f t="shared" si="4"/>
        <v>7.7287671232876711</v>
      </c>
      <c r="G46" s="160">
        <v>20</v>
      </c>
      <c r="H46" s="163">
        <v>0.05</v>
      </c>
      <c r="I46" s="235">
        <f t="shared" si="5"/>
        <v>4.7500000000000001E-2</v>
      </c>
      <c r="J46" s="148">
        <v>28690160</v>
      </c>
      <c r="K46" s="165">
        <f>VLOOKUP(EOMONTH(D46,0),CCI!D:AB,25,0)</f>
        <v>2.0727299550047963E-2</v>
      </c>
      <c r="L46" s="115">
        <f t="shared" si="0"/>
        <v>29284829.540458806</v>
      </c>
      <c r="M46" s="94">
        <f t="shared" si="1"/>
        <v>10750942.318760628</v>
      </c>
      <c r="N46" s="94">
        <f t="shared" si="2"/>
        <v>18533887.22169818</v>
      </c>
      <c r="O46" s="165">
        <v>0.05</v>
      </c>
      <c r="P46" s="94">
        <f t="shared" si="3"/>
        <v>17607192.860613272</v>
      </c>
    </row>
    <row r="47" spans="2:16" x14ac:dyDescent="0.25">
      <c r="B47" s="160">
        <v>43</v>
      </c>
      <c r="C47" s="150" t="s">
        <v>144</v>
      </c>
      <c r="D47" s="96">
        <v>40919</v>
      </c>
      <c r="E47" s="96">
        <v>44424</v>
      </c>
      <c r="F47" s="7">
        <f t="shared" si="4"/>
        <v>9.6027397260273979</v>
      </c>
      <c r="G47" s="160">
        <v>20</v>
      </c>
      <c r="H47" s="163">
        <v>0.05</v>
      </c>
      <c r="I47" s="235">
        <f t="shared" si="5"/>
        <v>4.7500000000000001E-2</v>
      </c>
      <c r="J47" s="148">
        <v>39649849</v>
      </c>
      <c r="K47" s="165">
        <f>VLOOKUP(EOMONTH(D47,0),CCI!D:AB,25,0)</f>
        <v>0.10828127502803137</v>
      </c>
      <c r="L47" s="115">
        <f t="shared" si="0"/>
        <v>43943185.204388909</v>
      </c>
      <c r="M47" s="94">
        <f t="shared" si="1"/>
        <v>20043811.086892329</v>
      </c>
      <c r="N47" s="94">
        <f t="shared" si="2"/>
        <v>23899374.11749658</v>
      </c>
      <c r="O47" s="165">
        <v>0.05</v>
      </c>
      <c r="P47" s="94">
        <f t="shared" si="3"/>
        <v>22704405.411621749</v>
      </c>
    </row>
    <row r="48" spans="2:16" x14ac:dyDescent="0.25">
      <c r="B48" s="160">
        <v>44</v>
      </c>
      <c r="C48" s="150" t="s">
        <v>145</v>
      </c>
      <c r="D48" s="96">
        <v>40919</v>
      </c>
      <c r="E48" s="96">
        <v>44424</v>
      </c>
      <c r="F48" s="7">
        <f t="shared" si="4"/>
        <v>9.6027397260273979</v>
      </c>
      <c r="G48" s="160">
        <v>35</v>
      </c>
      <c r="H48" s="163">
        <v>0.05</v>
      </c>
      <c r="I48" s="235">
        <f t="shared" si="5"/>
        <v>2.7142857142857142E-2</v>
      </c>
      <c r="J48" s="148">
        <v>13190619</v>
      </c>
      <c r="K48" s="165">
        <f>VLOOKUP(EOMONTH(D48,0),CCI!D:S,16,0)</f>
        <v>0.17322263420925366</v>
      </c>
      <c r="L48" s="115">
        <f t="shared" si="0"/>
        <v>15475532.770030629</v>
      </c>
      <c r="M48" s="94">
        <f t="shared" si="1"/>
        <v>4033632.5041886098</v>
      </c>
      <c r="N48" s="94">
        <f t="shared" si="2"/>
        <v>11441900.265842019</v>
      </c>
      <c r="O48" s="165">
        <v>0.05</v>
      </c>
      <c r="P48" s="94">
        <f t="shared" si="3"/>
        <v>10869805.252549917</v>
      </c>
    </row>
    <row r="49" spans="2:16" x14ac:dyDescent="0.25">
      <c r="B49" s="160">
        <v>45</v>
      </c>
      <c r="C49" s="150" t="s">
        <v>146</v>
      </c>
      <c r="D49" s="96">
        <v>40919</v>
      </c>
      <c r="E49" s="96">
        <v>44424</v>
      </c>
      <c r="F49" s="7">
        <f t="shared" si="4"/>
        <v>9.6027397260273979</v>
      </c>
      <c r="G49" s="160">
        <v>35</v>
      </c>
      <c r="H49" s="163">
        <v>0.05</v>
      </c>
      <c r="I49" s="235">
        <f t="shared" si="5"/>
        <v>2.7142857142857142E-2</v>
      </c>
      <c r="J49" s="148">
        <v>7341751</v>
      </c>
      <c r="K49" s="165">
        <f>VLOOKUP(EOMONTH(D49,0),CCI!D:S,16,0)</f>
        <v>0.17322263420925366</v>
      </c>
      <c r="L49" s="115">
        <f t="shared" si="0"/>
        <v>8613508.4479284212</v>
      </c>
      <c r="M49" s="94">
        <f t="shared" si="1"/>
        <v>2245074.7361635743</v>
      </c>
      <c r="N49" s="94">
        <f t="shared" si="2"/>
        <v>6368433.7117648469</v>
      </c>
      <c r="O49" s="165">
        <v>0.05</v>
      </c>
      <c r="P49" s="94">
        <f t="shared" si="3"/>
        <v>6050012.0261766044</v>
      </c>
    </row>
    <row r="50" spans="2:16" x14ac:dyDescent="0.25">
      <c r="B50" s="160">
        <v>46</v>
      </c>
      <c r="C50" s="150" t="s">
        <v>147</v>
      </c>
      <c r="D50" s="96">
        <v>40919</v>
      </c>
      <c r="E50" s="96">
        <v>44424</v>
      </c>
      <c r="F50" s="7">
        <f t="shared" si="4"/>
        <v>9.6027397260273979</v>
      </c>
      <c r="G50" s="160">
        <v>35</v>
      </c>
      <c r="H50" s="163">
        <v>0.05</v>
      </c>
      <c r="I50" s="235">
        <f t="shared" si="5"/>
        <v>2.7142857142857142E-2</v>
      </c>
      <c r="J50" s="148">
        <v>17692385</v>
      </c>
      <c r="K50" s="165">
        <f>VLOOKUP(EOMONTH(D50,0),CCI!D:S,16,0)</f>
        <v>0.17322263420925366</v>
      </c>
      <c r="L50" s="115">
        <f t="shared" si="0"/>
        <v>20757106.535144284</v>
      </c>
      <c r="M50" s="94">
        <f t="shared" si="1"/>
        <v>5410252.484179779</v>
      </c>
      <c r="N50" s="94">
        <f t="shared" si="2"/>
        <v>15346854.050964504</v>
      </c>
      <c r="O50" s="165">
        <v>0.05</v>
      </c>
      <c r="P50" s="94">
        <f t="shared" si="3"/>
        <v>14579511.348416278</v>
      </c>
    </row>
    <row r="51" spans="2:16" x14ac:dyDescent="0.25">
      <c r="B51" s="160">
        <v>47</v>
      </c>
      <c r="C51" s="150" t="s">
        <v>148</v>
      </c>
      <c r="D51" s="96">
        <v>40919</v>
      </c>
      <c r="E51" s="96">
        <v>44424</v>
      </c>
      <c r="F51" s="7">
        <f t="shared" si="4"/>
        <v>9.6027397260273979</v>
      </c>
      <c r="G51" s="160">
        <v>20</v>
      </c>
      <c r="H51" s="163">
        <v>0.05</v>
      </c>
      <c r="I51" s="235">
        <f t="shared" si="5"/>
        <v>4.7500000000000001E-2</v>
      </c>
      <c r="J51" s="148">
        <v>109</v>
      </c>
      <c r="K51" s="165">
        <f>VLOOKUP(EOMONTH(D51,0),CCI!D:S,16,0)</f>
        <v>0.17322263420925366</v>
      </c>
      <c r="L51" s="115">
        <f t="shared" si="0"/>
        <v>127.88126712880863</v>
      </c>
      <c r="M51" s="94">
        <f t="shared" si="1"/>
        <v>58.330499893445285</v>
      </c>
      <c r="N51" s="94">
        <f t="shared" si="2"/>
        <v>69.550767235363338</v>
      </c>
      <c r="O51" s="165">
        <v>0.05</v>
      </c>
      <c r="P51" s="94">
        <f t="shared" si="3"/>
        <v>66.07322887359517</v>
      </c>
    </row>
    <row r="52" spans="2:16" x14ac:dyDescent="0.25">
      <c r="B52" s="160">
        <v>48</v>
      </c>
      <c r="C52" s="150" t="s">
        <v>149</v>
      </c>
      <c r="D52" s="96">
        <v>40919</v>
      </c>
      <c r="E52" s="96">
        <v>44424</v>
      </c>
      <c r="F52" s="7">
        <f t="shared" si="4"/>
        <v>9.6027397260273979</v>
      </c>
      <c r="G52" s="160">
        <v>35</v>
      </c>
      <c r="H52" s="163">
        <v>0.05</v>
      </c>
      <c r="I52" s="235">
        <f t="shared" si="5"/>
        <v>2.7142857142857142E-2</v>
      </c>
      <c r="J52" s="148">
        <v>18166021</v>
      </c>
      <c r="K52" s="165">
        <f>VLOOKUP(EOMONTH(D52,0),CCI!D:S,16,0)</f>
        <v>0.17322263420925366</v>
      </c>
      <c r="L52" s="115">
        <f t="shared" si="0"/>
        <v>21312787.010720618</v>
      </c>
      <c r="M52" s="94">
        <f t="shared" si="1"/>
        <v>5555088.2621484911</v>
      </c>
      <c r="N52" s="94">
        <f t="shared" si="2"/>
        <v>15757698.748572126</v>
      </c>
      <c r="O52" s="165">
        <v>0.05</v>
      </c>
      <c r="P52" s="94">
        <f t="shared" si="3"/>
        <v>14969813.811143519</v>
      </c>
    </row>
    <row r="53" spans="2:16" x14ac:dyDescent="0.25">
      <c r="B53" s="160">
        <v>49</v>
      </c>
      <c r="C53" s="150" t="s">
        <v>150</v>
      </c>
      <c r="D53" s="96">
        <v>40919</v>
      </c>
      <c r="E53" s="96">
        <v>44424</v>
      </c>
      <c r="F53" s="7">
        <f t="shared" si="4"/>
        <v>9.6027397260273979</v>
      </c>
      <c r="G53" s="160">
        <v>35</v>
      </c>
      <c r="H53" s="163">
        <v>0.05</v>
      </c>
      <c r="I53" s="235">
        <f t="shared" si="5"/>
        <v>2.7142857142857142E-2</v>
      </c>
      <c r="J53" s="148">
        <v>9055110</v>
      </c>
      <c r="K53" s="165">
        <f>VLOOKUP(EOMONTH(D53,0),CCI!D:S,16,0)</f>
        <v>0.17322263420925366</v>
      </c>
      <c r="L53" s="115">
        <f t="shared" si="0"/>
        <v>10623660.007254554</v>
      </c>
      <c r="M53" s="94">
        <f t="shared" si="1"/>
        <v>2769012.2825170923</v>
      </c>
      <c r="N53" s="94">
        <f t="shared" si="2"/>
        <v>7854647.7247374617</v>
      </c>
      <c r="O53" s="165">
        <v>0.05</v>
      </c>
      <c r="P53" s="94">
        <f t="shared" si="3"/>
        <v>7461915.3385005882</v>
      </c>
    </row>
    <row r="54" spans="2:16" x14ac:dyDescent="0.25">
      <c r="B54" s="160">
        <v>50</v>
      </c>
      <c r="C54" s="150" t="s">
        <v>151</v>
      </c>
      <c r="D54" s="96">
        <v>40919</v>
      </c>
      <c r="E54" s="96">
        <v>44424</v>
      </c>
      <c r="F54" s="7">
        <f t="shared" si="4"/>
        <v>9.6027397260273979</v>
      </c>
      <c r="G54" s="160">
        <v>35</v>
      </c>
      <c r="H54" s="163">
        <v>0.05</v>
      </c>
      <c r="I54" s="235">
        <f t="shared" si="5"/>
        <v>2.7142857142857142E-2</v>
      </c>
      <c r="J54" s="148">
        <v>5089833</v>
      </c>
      <c r="K54" s="165">
        <f>VLOOKUP(EOMONTH(D54,0),CCI!D:S,16,0)</f>
        <v>0.17322263420925366</v>
      </c>
      <c r="L54" s="115">
        <f t="shared" si="0"/>
        <v>5971507.2799451873</v>
      </c>
      <c r="M54" s="94">
        <f t="shared" si="1"/>
        <v>1556448.2477806252</v>
      </c>
      <c r="N54" s="94">
        <f t="shared" si="2"/>
        <v>4415059.0321645625</v>
      </c>
      <c r="O54" s="165">
        <v>0.05</v>
      </c>
      <c r="P54" s="94">
        <f t="shared" si="3"/>
        <v>4194306.080556334</v>
      </c>
    </row>
    <row r="55" spans="2:16" x14ac:dyDescent="0.25">
      <c r="B55" s="160">
        <v>51</v>
      </c>
      <c r="C55" s="150" t="s">
        <v>152</v>
      </c>
      <c r="D55" s="96">
        <v>40919</v>
      </c>
      <c r="E55" s="96">
        <v>44424</v>
      </c>
      <c r="F55" s="7">
        <f t="shared" si="4"/>
        <v>9.6027397260273979</v>
      </c>
      <c r="G55" s="160">
        <v>35</v>
      </c>
      <c r="H55" s="163">
        <v>0.05</v>
      </c>
      <c r="I55" s="235">
        <f t="shared" si="5"/>
        <v>2.7142857142857142E-2</v>
      </c>
      <c r="J55" s="148">
        <v>230398</v>
      </c>
      <c r="K55" s="165">
        <f>VLOOKUP(EOMONTH(D55,0),CCI!D:S,16,0)</f>
        <v>0.17322263420925366</v>
      </c>
      <c r="L55" s="115">
        <f t="shared" si="0"/>
        <v>270308.1484765436</v>
      </c>
      <c r="M55" s="94">
        <f t="shared" si="1"/>
        <v>70454.681596068185</v>
      </c>
      <c r="N55" s="94">
        <f t="shared" si="2"/>
        <v>199853.4668804754</v>
      </c>
      <c r="O55" s="165">
        <v>0.05</v>
      </c>
      <c r="P55" s="94">
        <f t="shared" si="3"/>
        <v>189860.79353645162</v>
      </c>
    </row>
    <row r="56" spans="2:16" x14ac:dyDescent="0.25">
      <c r="B56" s="160">
        <v>52</v>
      </c>
      <c r="C56" s="150" t="s">
        <v>153</v>
      </c>
      <c r="D56" s="96">
        <v>40919</v>
      </c>
      <c r="E56" s="96">
        <v>44424</v>
      </c>
      <c r="F56" s="7">
        <f t="shared" si="4"/>
        <v>9.6027397260273979</v>
      </c>
      <c r="G56" s="160">
        <v>35</v>
      </c>
      <c r="H56" s="163">
        <v>0.05</v>
      </c>
      <c r="I56" s="235">
        <f t="shared" si="5"/>
        <v>2.7142857142857142E-2</v>
      </c>
      <c r="J56" s="148">
        <v>6316820</v>
      </c>
      <c r="K56" s="165">
        <f>VLOOKUP(EOMONTH(D56,0),CCI!D:S,16,0)</f>
        <v>0.17322263420925366</v>
      </c>
      <c r="L56" s="115">
        <f t="shared" si="0"/>
        <v>7411036.2002256969</v>
      </c>
      <c r="M56" s="94">
        <f t="shared" si="1"/>
        <v>1931655.4041253633</v>
      </c>
      <c r="N56" s="94">
        <f t="shared" si="2"/>
        <v>5479380.7961003333</v>
      </c>
      <c r="O56" s="165">
        <v>0.05</v>
      </c>
      <c r="P56" s="94">
        <f t="shared" si="3"/>
        <v>5205411.7562953169</v>
      </c>
    </row>
    <row r="57" spans="2:16" x14ac:dyDescent="0.25">
      <c r="B57" s="160">
        <v>53</v>
      </c>
      <c r="C57" s="150" t="s">
        <v>154</v>
      </c>
      <c r="D57" s="96">
        <v>40919</v>
      </c>
      <c r="E57" s="96">
        <v>44424</v>
      </c>
      <c r="F57" s="7">
        <f t="shared" si="4"/>
        <v>9.6027397260273979</v>
      </c>
      <c r="G57" s="160">
        <v>35</v>
      </c>
      <c r="H57" s="163">
        <v>0.05</v>
      </c>
      <c r="I57" s="235">
        <f t="shared" si="5"/>
        <v>2.7142857142857142E-2</v>
      </c>
      <c r="J57" s="148">
        <v>349060</v>
      </c>
      <c r="K57" s="165">
        <f>VLOOKUP(EOMONTH(D57,0),CCI!D:S,16,0)</f>
        <v>0.17322263420925366</v>
      </c>
      <c r="L57" s="115">
        <f t="shared" si="0"/>
        <v>409525.09269708203</v>
      </c>
      <c r="M57" s="94">
        <f t="shared" si="1"/>
        <v>106740.99236071303</v>
      </c>
      <c r="N57" s="94">
        <f t="shared" si="2"/>
        <v>302784.10033636901</v>
      </c>
      <c r="O57" s="165">
        <v>0.05</v>
      </c>
      <c r="P57" s="94">
        <f t="shared" si="3"/>
        <v>287644.89531955053</v>
      </c>
    </row>
    <row r="58" spans="2:16" x14ac:dyDescent="0.25">
      <c r="B58" s="160">
        <v>54</v>
      </c>
      <c r="C58" s="150" t="s">
        <v>155</v>
      </c>
      <c r="D58" s="96">
        <v>40919</v>
      </c>
      <c r="E58" s="96">
        <v>44424</v>
      </c>
      <c r="F58" s="7">
        <f t="shared" si="4"/>
        <v>9.6027397260273979</v>
      </c>
      <c r="G58" s="160">
        <v>35</v>
      </c>
      <c r="H58" s="163">
        <v>0.05</v>
      </c>
      <c r="I58" s="235">
        <f t="shared" si="5"/>
        <v>2.7142857142857142E-2</v>
      </c>
      <c r="J58" s="148">
        <v>10004199</v>
      </c>
      <c r="K58" s="165">
        <f>VLOOKUP(EOMONTH(D58,0),CCI!D:S,16,0)</f>
        <v>0.17322263420925366</v>
      </c>
      <c r="L58" s="115">
        <f t="shared" si="0"/>
        <v>11737152.70393358</v>
      </c>
      <c r="M58" s="94">
        <f t="shared" si="1"/>
        <v>3059239.4689567778</v>
      </c>
      <c r="N58" s="94">
        <f t="shared" si="2"/>
        <v>8677913.234976802</v>
      </c>
      <c r="O58" s="165">
        <v>0.05</v>
      </c>
      <c r="P58" s="94">
        <f t="shared" si="3"/>
        <v>8244017.5732279615</v>
      </c>
    </row>
    <row r="59" spans="2:16" x14ac:dyDescent="0.25">
      <c r="B59" s="160">
        <v>55</v>
      </c>
      <c r="C59" s="150" t="s">
        <v>156</v>
      </c>
      <c r="D59" s="96">
        <v>41414</v>
      </c>
      <c r="E59" s="96">
        <v>44424</v>
      </c>
      <c r="F59" s="7">
        <f t="shared" si="4"/>
        <v>8.2465753424657535</v>
      </c>
      <c r="G59" s="160">
        <v>35</v>
      </c>
      <c r="H59" s="163">
        <v>0.05</v>
      </c>
      <c r="I59" s="235">
        <f t="shared" si="5"/>
        <v>2.7142857142857142E-2</v>
      </c>
      <c r="J59" s="148">
        <v>7660304</v>
      </c>
      <c r="K59" s="165">
        <f>VLOOKUP(EOMONTH(D59,0),CCI!D:S,16,0)</f>
        <v>2.8040683712388745E-2</v>
      </c>
      <c r="L59" s="115">
        <f t="shared" si="0"/>
        <v>7875104.1616047462</v>
      </c>
      <c r="M59" s="94">
        <f t="shared" si="1"/>
        <v>1762728.7945290625</v>
      </c>
      <c r="N59" s="94">
        <f t="shared" si="2"/>
        <v>6112375.3670756835</v>
      </c>
      <c r="O59" s="165">
        <v>0.05</v>
      </c>
      <c r="P59" s="94">
        <f t="shared" si="3"/>
        <v>5806756.5987218991</v>
      </c>
    </row>
    <row r="60" spans="2:16" x14ac:dyDescent="0.25">
      <c r="B60" s="160">
        <v>56</v>
      </c>
      <c r="C60" s="150" t="s">
        <v>157</v>
      </c>
      <c r="D60" s="96">
        <v>40919</v>
      </c>
      <c r="E60" s="96">
        <v>44424</v>
      </c>
      <c r="F60" s="7">
        <f t="shared" si="4"/>
        <v>9.6027397260273979</v>
      </c>
      <c r="G60" s="160">
        <v>35</v>
      </c>
      <c r="H60" s="163">
        <v>0.05</v>
      </c>
      <c r="I60" s="235">
        <f t="shared" si="5"/>
        <v>2.7142857142857142E-2</v>
      </c>
      <c r="J60" s="148">
        <v>2290773</v>
      </c>
      <c r="K60" s="165">
        <f>VLOOKUP(EOMONTH(D60,0),CCI!D:S,16,0)</f>
        <v>0.17322263420925366</v>
      </c>
      <c r="L60" s="115">
        <f t="shared" si="0"/>
        <v>2687586.7334354343</v>
      </c>
      <c r="M60" s="94">
        <f t="shared" si="1"/>
        <v>700508.17421969771</v>
      </c>
      <c r="N60" s="94">
        <f t="shared" si="2"/>
        <v>1987078.5592157366</v>
      </c>
      <c r="O60" s="165">
        <v>0.05</v>
      </c>
      <c r="P60" s="94">
        <f t="shared" si="3"/>
        <v>1887724.6312549496</v>
      </c>
    </row>
    <row r="61" spans="2:16" x14ac:dyDescent="0.25">
      <c r="B61" s="160">
        <v>57</v>
      </c>
      <c r="C61" s="150" t="s">
        <v>158</v>
      </c>
      <c r="D61" s="96">
        <v>40919</v>
      </c>
      <c r="E61" s="96">
        <v>44424</v>
      </c>
      <c r="F61" s="7">
        <f t="shared" si="4"/>
        <v>9.6027397260273979</v>
      </c>
      <c r="G61" s="160">
        <v>35</v>
      </c>
      <c r="H61" s="163">
        <v>0.05</v>
      </c>
      <c r="I61" s="235">
        <f t="shared" si="5"/>
        <v>2.7142857142857142E-2</v>
      </c>
      <c r="J61" s="148">
        <v>552545</v>
      </c>
      <c r="K61" s="165">
        <f>VLOOKUP(EOMONTH(D61,0),CCI!D:S,16,0)</f>
        <v>0.17322263420925366</v>
      </c>
      <c r="L61" s="115">
        <f t="shared" si="0"/>
        <v>648258.30041915202</v>
      </c>
      <c r="M61" s="94">
        <f t="shared" si="1"/>
        <v>168965.79849868271</v>
      </c>
      <c r="N61" s="94">
        <f t="shared" si="2"/>
        <v>479292.50192046934</v>
      </c>
      <c r="O61" s="165">
        <v>0.05</v>
      </c>
      <c r="P61" s="94">
        <f t="shared" si="3"/>
        <v>455327.87682444585</v>
      </c>
    </row>
    <row r="62" spans="2:16" x14ac:dyDescent="0.25">
      <c r="B62" s="160">
        <v>58</v>
      </c>
      <c r="C62" s="150" t="s">
        <v>159</v>
      </c>
      <c r="D62" s="96">
        <v>40919</v>
      </c>
      <c r="E62" s="96">
        <v>44424</v>
      </c>
      <c r="F62" s="7">
        <f t="shared" si="4"/>
        <v>9.6027397260273979</v>
      </c>
      <c r="G62" s="160">
        <v>35</v>
      </c>
      <c r="H62" s="163">
        <v>0.05</v>
      </c>
      <c r="I62" s="235">
        <f t="shared" si="5"/>
        <v>2.7142857142857142E-2</v>
      </c>
      <c r="J62" s="148">
        <v>9570497</v>
      </c>
      <c r="K62" s="165">
        <f>VLOOKUP(EOMONTH(D62,0),CCI!D:S,16,0)</f>
        <v>0.17322263420925366</v>
      </c>
      <c r="L62" s="115">
        <f t="shared" si="0"/>
        <v>11228323.701031758</v>
      </c>
      <c r="M62" s="94">
        <f t="shared" si="1"/>
        <v>2926615.3302160855</v>
      </c>
      <c r="N62" s="94">
        <f t="shared" si="2"/>
        <v>8301708.370815672</v>
      </c>
      <c r="O62" s="165">
        <v>0.05</v>
      </c>
      <c r="P62" s="94">
        <f t="shared" si="3"/>
        <v>7886622.9522748878</v>
      </c>
    </row>
    <row r="63" spans="2:16" x14ac:dyDescent="0.25">
      <c r="B63" s="160">
        <v>59</v>
      </c>
      <c r="C63" s="150" t="s">
        <v>160</v>
      </c>
      <c r="D63" s="96">
        <v>40919</v>
      </c>
      <c r="E63" s="96">
        <v>44424</v>
      </c>
      <c r="F63" s="7">
        <f t="shared" si="4"/>
        <v>9.6027397260273979</v>
      </c>
      <c r="G63" s="160">
        <v>35</v>
      </c>
      <c r="H63" s="163">
        <v>0.05</v>
      </c>
      <c r="I63" s="235">
        <f t="shared" si="5"/>
        <v>2.7142857142857142E-2</v>
      </c>
      <c r="J63" s="148">
        <v>37120421</v>
      </c>
      <c r="K63" s="165">
        <f>VLOOKUP(EOMONTH(D63,0),CCI!D:AB,25,0)</f>
        <v>0.10828127502803137</v>
      </c>
      <c r="L63" s="115">
        <f t="shared" si="0"/>
        <v>41139867.51545731</v>
      </c>
      <c r="M63" s="94">
        <f t="shared" si="1"/>
        <v>10722933.374527905</v>
      </c>
      <c r="N63" s="94">
        <f t="shared" si="2"/>
        <v>30416934.140929405</v>
      </c>
      <c r="O63" s="165">
        <v>0.05</v>
      </c>
      <c r="P63" s="94">
        <f t="shared" si="3"/>
        <v>28896087.433882933</v>
      </c>
    </row>
    <row r="64" spans="2:16" x14ac:dyDescent="0.25">
      <c r="B64" s="160">
        <v>60</v>
      </c>
      <c r="C64" s="150" t="s">
        <v>161</v>
      </c>
      <c r="D64" s="96">
        <v>40919</v>
      </c>
      <c r="E64" s="96">
        <v>44424</v>
      </c>
      <c r="F64" s="7">
        <f t="shared" si="4"/>
        <v>9.6027397260273979</v>
      </c>
      <c r="G64" s="160">
        <v>35</v>
      </c>
      <c r="H64" s="163">
        <v>0.05</v>
      </c>
      <c r="I64" s="235">
        <f t="shared" si="5"/>
        <v>2.7142857142857142E-2</v>
      </c>
      <c r="J64" s="148">
        <v>1438756</v>
      </c>
      <c r="K64" s="165">
        <f>VLOOKUP(EOMONTH(D64,0),CCI!D:S,16,0)</f>
        <v>0.17322263420925366</v>
      </c>
      <c r="L64" s="115">
        <f t="shared" si="0"/>
        <v>1687981.1043043688</v>
      </c>
      <c r="M64" s="94">
        <f t="shared" si="1"/>
        <v>439965.17276379431</v>
      </c>
      <c r="N64" s="94">
        <f t="shared" si="2"/>
        <v>1248015.9315405744</v>
      </c>
      <c r="O64" s="165">
        <v>0.05</v>
      </c>
      <c r="P64" s="94">
        <f t="shared" si="3"/>
        <v>1185615.1349635457</v>
      </c>
    </row>
    <row r="65" spans="2:16" x14ac:dyDescent="0.25">
      <c r="B65" s="160">
        <v>61</v>
      </c>
      <c r="C65" s="150" t="s">
        <v>162</v>
      </c>
      <c r="D65" s="96">
        <v>40919</v>
      </c>
      <c r="E65" s="96">
        <v>44424</v>
      </c>
      <c r="F65" s="7">
        <f t="shared" si="4"/>
        <v>9.6027397260273979</v>
      </c>
      <c r="G65" s="160">
        <v>35</v>
      </c>
      <c r="H65" s="163">
        <v>0.05</v>
      </c>
      <c r="I65" s="235">
        <f t="shared" si="5"/>
        <v>2.7142857142857142E-2</v>
      </c>
      <c r="J65" s="148">
        <v>6948968</v>
      </c>
      <c r="K65" s="165">
        <f>VLOOKUP(EOMONTH(D65,0),CCI!D:S,16,0)</f>
        <v>0.17322263420925366</v>
      </c>
      <c r="L65" s="115">
        <f t="shared" si="0"/>
        <v>8152686.5419958085</v>
      </c>
      <c r="M65" s="94">
        <f t="shared" si="1"/>
        <v>2124963.4452610994</v>
      </c>
      <c r="N65" s="94">
        <f t="shared" si="2"/>
        <v>6027723.0967347091</v>
      </c>
      <c r="O65" s="165">
        <v>0.05</v>
      </c>
      <c r="P65" s="94">
        <f t="shared" si="3"/>
        <v>5726336.9418979734</v>
      </c>
    </row>
    <row r="66" spans="2:16" x14ac:dyDescent="0.25">
      <c r="B66" s="160">
        <v>62</v>
      </c>
      <c r="C66" s="150" t="s">
        <v>163</v>
      </c>
      <c r="D66" s="96">
        <v>40919</v>
      </c>
      <c r="E66" s="96">
        <v>44424</v>
      </c>
      <c r="F66" s="7">
        <f t="shared" si="4"/>
        <v>9.6027397260273979</v>
      </c>
      <c r="G66" s="160">
        <v>35</v>
      </c>
      <c r="H66" s="163">
        <v>0.05</v>
      </c>
      <c r="I66" s="235">
        <f t="shared" si="5"/>
        <v>2.7142857142857142E-2</v>
      </c>
      <c r="J66" s="148">
        <v>4574707</v>
      </c>
      <c r="K66" s="165">
        <f>VLOOKUP(EOMONTH(D66,0),CCI!D:S,16,0)</f>
        <v>0.17322263420925366</v>
      </c>
      <c r="L66" s="115">
        <f t="shared" si="0"/>
        <v>5367149.7972755115</v>
      </c>
      <c r="M66" s="94">
        <f t="shared" si="1"/>
        <v>1398925.0127184452</v>
      </c>
      <c r="N66" s="94">
        <f t="shared" si="2"/>
        <v>3968224.7845570664</v>
      </c>
      <c r="O66" s="165">
        <v>0.05</v>
      </c>
      <c r="P66" s="94">
        <f t="shared" si="3"/>
        <v>3769813.5453292127</v>
      </c>
    </row>
    <row r="67" spans="2:16" x14ac:dyDescent="0.25">
      <c r="B67" s="160">
        <v>63</v>
      </c>
      <c r="C67" s="150" t="s">
        <v>164</v>
      </c>
      <c r="D67" s="96">
        <v>40919</v>
      </c>
      <c r="E67" s="96">
        <v>44424</v>
      </c>
      <c r="F67" s="7">
        <f t="shared" si="4"/>
        <v>9.6027397260273979</v>
      </c>
      <c r="G67" s="160">
        <v>35</v>
      </c>
      <c r="H67" s="163">
        <v>0.05</v>
      </c>
      <c r="I67" s="235">
        <f t="shared" si="5"/>
        <v>2.7142857142857142E-2</v>
      </c>
      <c r="J67" s="148">
        <v>3980182</v>
      </c>
      <c r="K67" s="165">
        <f>VLOOKUP(EOMONTH(D67,0),CCI!D:S,16,0)</f>
        <v>0.17322263420925366</v>
      </c>
      <c r="L67" s="115">
        <f t="shared" si="0"/>
        <v>4669639.610672255</v>
      </c>
      <c r="M67" s="94">
        <f t="shared" si="1"/>
        <v>1217121.9173100542</v>
      </c>
      <c r="N67" s="94">
        <f t="shared" si="2"/>
        <v>3452517.6933622006</v>
      </c>
      <c r="O67" s="165">
        <v>0.05</v>
      </c>
      <c r="P67" s="94">
        <f t="shared" si="3"/>
        <v>3279891.8086940902</v>
      </c>
    </row>
    <row r="68" spans="2:16" ht="30" x14ac:dyDescent="0.25">
      <c r="B68" s="160">
        <v>64</v>
      </c>
      <c r="C68" s="150" t="s">
        <v>165</v>
      </c>
      <c r="D68" s="96">
        <v>40919</v>
      </c>
      <c r="E68" s="96">
        <v>44424</v>
      </c>
      <c r="F68" s="7">
        <f t="shared" si="4"/>
        <v>9.6027397260273979</v>
      </c>
      <c r="G68" s="160">
        <v>35</v>
      </c>
      <c r="H68" s="163">
        <v>0.05</v>
      </c>
      <c r="I68" s="235">
        <f t="shared" si="5"/>
        <v>2.7142857142857142E-2</v>
      </c>
      <c r="J68" s="148">
        <v>2510421</v>
      </c>
      <c r="K68" s="165">
        <f>VLOOKUP(EOMONTH(D68,0),CCI!D:S,16,0)</f>
        <v>0.17322263420925366</v>
      </c>
      <c r="L68" s="115">
        <f t="shared" si="0"/>
        <v>2945282.7385942284</v>
      </c>
      <c r="M68" s="94">
        <f t="shared" si="1"/>
        <v>767675.55372478534</v>
      </c>
      <c r="N68" s="94">
        <f t="shared" si="2"/>
        <v>2177607.1848694431</v>
      </c>
      <c r="O68" s="165">
        <v>0.05</v>
      </c>
      <c r="P68" s="94">
        <f t="shared" si="3"/>
        <v>2068726.8256259707</v>
      </c>
    </row>
    <row r="69" spans="2:16" ht="30" x14ac:dyDescent="0.25">
      <c r="B69" s="160">
        <v>65</v>
      </c>
      <c r="C69" s="150" t="s">
        <v>166</v>
      </c>
      <c r="D69" s="96">
        <v>41557</v>
      </c>
      <c r="E69" s="96">
        <v>44424</v>
      </c>
      <c r="F69" s="7">
        <f t="shared" si="4"/>
        <v>7.8547945205479452</v>
      </c>
      <c r="G69" s="160">
        <v>35</v>
      </c>
      <c r="H69" s="163">
        <v>0.05</v>
      </c>
      <c r="I69" s="235">
        <f t="shared" si="5"/>
        <v>2.7142857142857142E-2</v>
      </c>
      <c r="J69" s="148">
        <v>21243928</v>
      </c>
      <c r="K69" s="165">
        <f>VLOOKUP(EOMONTH(D69,0),CCI!D:S,16,0)</f>
        <v>2.2551636925670984E-2</v>
      </c>
      <c r="L69" s="115">
        <f t="shared" ref="L69:L132" si="6">J69*(1+K69)</f>
        <v>21723013.351131096</v>
      </c>
      <c r="M69" s="94">
        <f t="shared" ref="M69:M132" si="7">L69*I69*F69</f>
        <v>4631380.4550926192</v>
      </c>
      <c r="N69" s="94">
        <f t="shared" ref="N69:N132" si="8">MAX(L69-M69,0)</f>
        <v>17091632.896038476</v>
      </c>
      <c r="O69" s="165">
        <v>0.05</v>
      </c>
      <c r="P69" s="94">
        <f t="shared" ref="P69:P132" si="9">IF(J69&lt;=0,0,IF(N69&lt;=H69*L69,H69*L69,N69*(1-O69)))</f>
        <v>16237051.251236552</v>
      </c>
    </row>
    <row r="70" spans="2:16" ht="30" x14ac:dyDescent="0.25">
      <c r="B70" s="160">
        <v>66</v>
      </c>
      <c r="C70" s="150" t="s">
        <v>167</v>
      </c>
      <c r="D70" s="96">
        <v>41557</v>
      </c>
      <c r="E70" s="96">
        <v>44424</v>
      </c>
      <c r="F70" s="7">
        <f t="shared" ref="F70:F133" si="10">(E70-D70)/365</f>
        <v>7.8547945205479452</v>
      </c>
      <c r="G70" s="160">
        <v>35</v>
      </c>
      <c r="H70" s="163">
        <v>0.05</v>
      </c>
      <c r="I70" s="235">
        <f t="shared" ref="I70:I133" si="11">(1-H70)/G70</f>
        <v>2.7142857142857142E-2</v>
      </c>
      <c r="J70" s="148">
        <v>48226370</v>
      </c>
      <c r="K70" s="165">
        <f>VLOOKUP(EOMONTH(D70,0),CCI!D:S,16,0)</f>
        <v>2.2551636925670984E-2</v>
      </c>
      <c r="L70" s="115">
        <f t="shared" si="6"/>
        <v>49313953.586483076</v>
      </c>
      <c r="M70" s="94">
        <f t="shared" si="7"/>
        <v>10513812.108479423</v>
      </c>
      <c r="N70" s="94">
        <f t="shared" si="8"/>
        <v>38800141.478003651</v>
      </c>
      <c r="O70" s="165">
        <v>0.05</v>
      </c>
      <c r="P70" s="94">
        <f t="shared" si="9"/>
        <v>36860134.404103465</v>
      </c>
    </row>
    <row r="71" spans="2:16" x14ac:dyDescent="0.25">
      <c r="B71" s="160">
        <v>67</v>
      </c>
      <c r="C71" s="150" t="s">
        <v>168</v>
      </c>
      <c r="D71" s="96">
        <v>41559</v>
      </c>
      <c r="E71" s="96">
        <v>44424</v>
      </c>
      <c r="F71" s="7">
        <f t="shared" si="10"/>
        <v>7.8493150684931505</v>
      </c>
      <c r="G71" s="160">
        <v>35</v>
      </c>
      <c r="H71" s="163">
        <v>0.05</v>
      </c>
      <c r="I71" s="235">
        <f t="shared" si="11"/>
        <v>2.7142857142857142E-2</v>
      </c>
      <c r="J71" s="148">
        <v>10890409</v>
      </c>
      <c r="K71" s="165">
        <f>VLOOKUP(EOMONTH(D71,0),CCI!D:S,16,0)</f>
        <v>2.2551636925670984E-2</v>
      </c>
      <c r="L71" s="115">
        <f t="shared" si="6"/>
        <v>11136005.549740061</v>
      </c>
      <c r="M71" s="94">
        <f t="shared" si="7"/>
        <v>2372557.5816050889</v>
      </c>
      <c r="N71" s="94">
        <f t="shared" si="8"/>
        <v>8763447.9681349732</v>
      </c>
      <c r="O71" s="165">
        <v>0.05</v>
      </c>
      <c r="P71" s="94">
        <f t="shared" si="9"/>
        <v>8325275.5697282245</v>
      </c>
    </row>
    <row r="72" spans="2:16" ht="30" x14ac:dyDescent="0.25">
      <c r="B72" s="160">
        <v>68</v>
      </c>
      <c r="C72" s="150" t="s">
        <v>169</v>
      </c>
      <c r="D72" s="96">
        <v>41532</v>
      </c>
      <c r="E72" s="96">
        <v>44424</v>
      </c>
      <c r="F72" s="7">
        <f t="shared" si="10"/>
        <v>7.9232876712328766</v>
      </c>
      <c r="G72" s="160">
        <v>35</v>
      </c>
      <c r="H72" s="163">
        <v>0.05</v>
      </c>
      <c r="I72" s="235">
        <f t="shared" si="11"/>
        <v>2.7142857142857142E-2</v>
      </c>
      <c r="J72" s="148">
        <v>11904854</v>
      </c>
      <c r="K72" s="165">
        <f>VLOOKUP(EOMONTH(D72,0),CCI!D:S,16,0)</f>
        <v>2.3270528683914524E-2</v>
      </c>
      <c r="L72" s="115">
        <f t="shared" si="6"/>
        <v>12181886.246484814</v>
      </c>
      <c r="M72" s="94">
        <f t="shared" si="7"/>
        <v>2619844.5615336499</v>
      </c>
      <c r="N72" s="94">
        <f t="shared" si="8"/>
        <v>9562041.6849511638</v>
      </c>
      <c r="O72" s="165">
        <v>0.05</v>
      </c>
      <c r="P72" s="94">
        <f t="shared" si="9"/>
        <v>9083939.6007036045</v>
      </c>
    </row>
    <row r="73" spans="2:16" x14ac:dyDescent="0.25">
      <c r="B73" s="160">
        <v>69</v>
      </c>
      <c r="C73" s="150" t="s">
        <v>170</v>
      </c>
      <c r="D73" s="96">
        <v>40919</v>
      </c>
      <c r="E73" s="96">
        <v>44424</v>
      </c>
      <c r="F73" s="7">
        <f t="shared" si="10"/>
        <v>9.6027397260273979</v>
      </c>
      <c r="G73" s="160">
        <v>35</v>
      </c>
      <c r="H73" s="163">
        <v>0.05</v>
      </c>
      <c r="I73" s="235">
        <f t="shared" si="11"/>
        <v>2.7142857142857142E-2</v>
      </c>
      <c r="J73" s="148">
        <v>558456</v>
      </c>
      <c r="K73" s="165">
        <f>VLOOKUP(EOMONTH(D73,0),CCI!D:S,16,0)</f>
        <v>0.17322263420925366</v>
      </c>
      <c r="L73" s="115">
        <f t="shared" si="6"/>
        <v>655193.21940996288</v>
      </c>
      <c r="M73" s="94">
        <f t="shared" si="7"/>
        <v>170773.35595540697</v>
      </c>
      <c r="N73" s="94">
        <f t="shared" si="8"/>
        <v>484419.86345455592</v>
      </c>
      <c r="O73" s="165">
        <v>0.05</v>
      </c>
      <c r="P73" s="94">
        <f t="shared" si="9"/>
        <v>460198.8702818281</v>
      </c>
    </row>
    <row r="74" spans="2:16" x14ac:dyDescent="0.25">
      <c r="B74" s="160">
        <v>70</v>
      </c>
      <c r="C74" s="150" t="s">
        <v>171</v>
      </c>
      <c r="D74" s="96">
        <v>40919</v>
      </c>
      <c r="E74" s="96">
        <v>44424</v>
      </c>
      <c r="F74" s="7">
        <f t="shared" si="10"/>
        <v>9.6027397260273979</v>
      </c>
      <c r="G74" s="160">
        <v>35</v>
      </c>
      <c r="H74" s="163">
        <v>0.05</v>
      </c>
      <c r="I74" s="235">
        <f t="shared" si="11"/>
        <v>2.7142857142857142E-2</v>
      </c>
      <c r="J74" s="148">
        <v>173144</v>
      </c>
      <c r="K74" s="165">
        <f>VLOOKUP(EOMONTH(D74,0),CCI!D:S,16,0)</f>
        <v>0.17322263420925366</v>
      </c>
      <c r="L74" s="115">
        <f t="shared" si="6"/>
        <v>203136.45977752699</v>
      </c>
      <c r="M74" s="94">
        <f t="shared" si="7"/>
        <v>52946.663557277534</v>
      </c>
      <c r="N74" s="94">
        <f t="shared" si="8"/>
        <v>150189.79622024947</v>
      </c>
      <c r="O74" s="165">
        <v>0.05</v>
      </c>
      <c r="P74" s="94">
        <f t="shared" si="9"/>
        <v>142680.30640923698</v>
      </c>
    </row>
    <row r="75" spans="2:16" x14ac:dyDescent="0.25">
      <c r="B75" s="160">
        <v>71</v>
      </c>
      <c r="C75" s="150" t="s">
        <v>172</v>
      </c>
      <c r="D75" s="96">
        <v>41526</v>
      </c>
      <c r="E75" s="96">
        <v>44424</v>
      </c>
      <c r="F75" s="7">
        <f t="shared" si="10"/>
        <v>7.9397260273972599</v>
      </c>
      <c r="G75" s="160">
        <v>35</v>
      </c>
      <c r="H75" s="163">
        <v>0.05</v>
      </c>
      <c r="I75" s="235">
        <f t="shared" si="11"/>
        <v>2.7142857142857142E-2</v>
      </c>
      <c r="J75" s="148">
        <v>365490</v>
      </c>
      <c r="K75" s="165">
        <f>VLOOKUP(EOMONTH(D75,0),CCI!D:S,16,0)</f>
        <v>2.3270528683914524E-2</v>
      </c>
      <c r="L75" s="115">
        <f t="shared" si="6"/>
        <v>373995.1455286839</v>
      </c>
      <c r="M75" s="94">
        <f t="shared" si="7"/>
        <v>80598.515472017185</v>
      </c>
      <c r="N75" s="94">
        <f t="shared" si="8"/>
        <v>293396.63005666673</v>
      </c>
      <c r="O75" s="165">
        <v>0.05</v>
      </c>
      <c r="P75" s="94">
        <f t="shared" si="9"/>
        <v>278726.79855383339</v>
      </c>
    </row>
    <row r="76" spans="2:16" x14ac:dyDescent="0.25">
      <c r="B76" s="160">
        <v>72</v>
      </c>
      <c r="C76" s="150" t="s">
        <v>122</v>
      </c>
      <c r="D76" s="96">
        <v>41730</v>
      </c>
      <c r="E76" s="96">
        <v>44424</v>
      </c>
      <c r="F76" s="7">
        <f t="shared" si="10"/>
        <v>7.3808219178082188</v>
      </c>
      <c r="G76" s="160">
        <v>35</v>
      </c>
      <c r="H76" s="163">
        <v>0.05</v>
      </c>
      <c r="I76" s="235">
        <f t="shared" si="11"/>
        <v>2.7142857142857142E-2</v>
      </c>
      <c r="J76" s="148">
        <v>17631</v>
      </c>
      <c r="K76" s="165">
        <f>VLOOKUP(EOMONTH(D76,0),CCI!D:S,16,0)</f>
        <v>1.925770308123249E-2</v>
      </c>
      <c r="L76" s="115">
        <f t="shared" si="6"/>
        <v>17970.532563025208</v>
      </c>
      <c r="M76" s="94">
        <f t="shared" si="7"/>
        <v>3600.1553024305604</v>
      </c>
      <c r="N76" s="94">
        <f t="shared" si="8"/>
        <v>14370.377260594647</v>
      </c>
      <c r="O76" s="165">
        <v>0.05</v>
      </c>
      <c r="P76" s="94">
        <f t="shared" si="9"/>
        <v>13651.858397564914</v>
      </c>
    </row>
    <row r="77" spans="2:16" x14ac:dyDescent="0.25">
      <c r="B77" s="160">
        <v>73</v>
      </c>
      <c r="C77" s="150" t="s">
        <v>124</v>
      </c>
      <c r="D77" s="96">
        <v>41800</v>
      </c>
      <c r="E77" s="96">
        <v>44424</v>
      </c>
      <c r="F77" s="7">
        <f t="shared" si="10"/>
        <v>7.1890410958904107</v>
      </c>
      <c r="G77" s="160">
        <v>20</v>
      </c>
      <c r="H77" s="163">
        <v>0.05</v>
      </c>
      <c r="I77" s="235">
        <f t="shared" si="11"/>
        <v>4.7500000000000001E-2</v>
      </c>
      <c r="J77" s="148">
        <v>57538491</v>
      </c>
      <c r="K77" s="165">
        <f>VLOOKUP(EOMONTH(D77,0),CCI!D:AB,25,0)</f>
        <v>1.8173791479655647E-2</v>
      </c>
      <c r="L77" s="115">
        <f t="shared" si="6"/>
        <v>58584183.537488043</v>
      </c>
      <c r="M77" s="94">
        <f t="shared" si="7"/>
        <v>20005294.893458933</v>
      </c>
      <c r="N77" s="94">
        <f t="shared" si="8"/>
        <v>38578888.644029111</v>
      </c>
      <c r="O77" s="165">
        <v>0.05</v>
      </c>
      <c r="P77" s="94">
        <f t="shared" si="9"/>
        <v>36649944.211827651</v>
      </c>
    </row>
    <row r="78" spans="2:16" x14ac:dyDescent="0.25">
      <c r="B78" s="160">
        <v>74</v>
      </c>
      <c r="C78" s="150" t="s">
        <v>125</v>
      </c>
      <c r="D78" s="96">
        <v>41861</v>
      </c>
      <c r="E78" s="96">
        <v>44424</v>
      </c>
      <c r="F78" s="7">
        <f t="shared" si="10"/>
        <v>7.021917808219178</v>
      </c>
      <c r="G78" s="160">
        <v>20</v>
      </c>
      <c r="H78" s="163">
        <v>0.05</v>
      </c>
      <c r="I78" s="235">
        <f t="shared" si="11"/>
        <v>4.7500000000000001E-2</v>
      </c>
      <c r="J78" s="148">
        <v>3009371</v>
      </c>
      <c r="K78" s="165">
        <f>VLOOKUP(EOMONTH(D78,0),CCI!D:AB,25,0)</f>
        <v>1.2882447665056293E-2</v>
      </c>
      <c r="L78" s="115">
        <f t="shared" si="6"/>
        <v>3048139.0644122376</v>
      </c>
      <c r="M78" s="94">
        <f t="shared" si="7"/>
        <v>1016679.6439704297</v>
      </c>
      <c r="N78" s="94">
        <f t="shared" si="8"/>
        <v>2031459.4204418079</v>
      </c>
      <c r="O78" s="165">
        <v>0.05</v>
      </c>
      <c r="P78" s="94">
        <f t="shared" si="9"/>
        <v>1929886.4494197175</v>
      </c>
    </row>
    <row r="79" spans="2:16" x14ac:dyDescent="0.25">
      <c r="B79" s="160">
        <v>75</v>
      </c>
      <c r="C79" s="150" t="s">
        <v>127</v>
      </c>
      <c r="D79" s="96">
        <v>41821</v>
      </c>
      <c r="E79" s="96">
        <v>44424</v>
      </c>
      <c r="F79" s="7">
        <f t="shared" si="10"/>
        <v>7.1315068493150688</v>
      </c>
      <c r="G79" s="160">
        <v>20</v>
      </c>
      <c r="H79" s="163">
        <v>0.05</v>
      </c>
      <c r="I79" s="235">
        <f t="shared" si="11"/>
        <v>4.7500000000000001E-2</v>
      </c>
      <c r="J79" s="148">
        <v>470832</v>
      </c>
      <c r="K79" s="165">
        <f>VLOOKUP(EOMONTH(D79,0),CCI!D:AB,25,0)</f>
        <v>1.7949095189053979E-2</v>
      </c>
      <c r="L79" s="115">
        <f t="shared" si="6"/>
        <v>479283.00838605268</v>
      </c>
      <c r="M79" s="94">
        <f t="shared" si="7"/>
        <v>162355.47771060964</v>
      </c>
      <c r="N79" s="94">
        <f t="shared" si="8"/>
        <v>316927.53067544301</v>
      </c>
      <c r="O79" s="165">
        <v>0.05</v>
      </c>
      <c r="P79" s="94">
        <f t="shared" si="9"/>
        <v>301081.15414167085</v>
      </c>
    </row>
    <row r="80" spans="2:16" x14ac:dyDescent="0.25">
      <c r="B80" s="160">
        <v>76</v>
      </c>
      <c r="C80" s="150" t="s">
        <v>128</v>
      </c>
      <c r="D80" s="96">
        <v>42072</v>
      </c>
      <c r="E80" s="96">
        <v>44424</v>
      </c>
      <c r="F80" s="7">
        <f t="shared" si="10"/>
        <v>6.4438356164383563</v>
      </c>
      <c r="G80" s="160">
        <v>20</v>
      </c>
      <c r="H80" s="163">
        <v>0.05</v>
      </c>
      <c r="I80" s="235">
        <f t="shared" si="11"/>
        <v>4.7500000000000001E-2</v>
      </c>
      <c r="J80" s="148">
        <v>11849480</v>
      </c>
      <c r="K80" s="165">
        <f>VLOOKUP(EOMONTH(D80,0),CCI!D:S,16,0)</f>
        <v>1.1817865832464492E-2</v>
      </c>
      <c r="L80" s="115">
        <f t="shared" si="6"/>
        <v>11989515.564824473</v>
      </c>
      <c r="M80" s="94">
        <f t="shared" si="7"/>
        <v>3669777.202471754</v>
      </c>
      <c r="N80" s="94">
        <f t="shared" si="8"/>
        <v>8319738.3623527195</v>
      </c>
      <c r="O80" s="165">
        <v>0.05</v>
      </c>
      <c r="P80" s="94">
        <f t="shared" si="9"/>
        <v>7903751.4442350836</v>
      </c>
    </row>
    <row r="81" spans="2:16" x14ac:dyDescent="0.25">
      <c r="B81" s="160">
        <v>77</v>
      </c>
      <c r="C81" s="150" t="s">
        <v>129</v>
      </c>
      <c r="D81" s="96">
        <v>41739</v>
      </c>
      <c r="E81" s="96">
        <v>44424</v>
      </c>
      <c r="F81" s="7">
        <f t="shared" si="10"/>
        <v>7.3561643835616435</v>
      </c>
      <c r="G81" s="160">
        <v>35</v>
      </c>
      <c r="H81" s="163">
        <v>0.05</v>
      </c>
      <c r="I81" s="235">
        <f t="shared" si="11"/>
        <v>2.7142857142857142E-2</v>
      </c>
      <c r="J81" s="148">
        <v>4484264</v>
      </c>
      <c r="K81" s="165">
        <f>VLOOKUP(EOMONTH(D81,0),CCI!D:S,16,0)</f>
        <v>1.925770308123249E-2</v>
      </c>
      <c r="L81" s="115">
        <f t="shared" si="6"/>
        <v>4570620.62464986</v>
      </c>
      <c r="M81" s="94">
        <f t="shared" si="7"/>
        <v>912603.56620944268</v>
      </c>
      <c r="N81" s="94">
        <f t="shared" si="8"/>
        <v>3658017.0584404171</v>
      </c>
      <c r="O81" s="165">
        <v>0.05</v>
      </c>
      <c r="P81" s="94">
        <f t="shared" si="9"/>
        <v>3475116.2055183961</v>
      </c>
    </row>
    <row r="82" spans="2:16" x14ac:dyDescent="0.25">
      <c r="B82" s="160">
        <v>78</v>
      </c>
      <c r="C82" s="150" t="s">
        <v>132</v>
      </c>
      <c r="D82" s="96">
        <v>41897</v>
      </c>
      <c r="E82" s="96">
        <v>44424</v>
      </c>
      <c r="F82" s="7">
        <f t="shared" si="10"/>
        <v>6.9232876712328766</v>
      </c>
      <c r="G82" s="160">
        <v>35</v>
      </c>
      <c r="H82" s="163">
        <v>0.05</v>
      </c>
      <c r="I82" s="235">
        <f t="shared" si="11"/>
        <v>2.7142857142857142E-2</v>
      </c>
      <c r="J82" s="148">
        <v>2350242</v>
      </c>
      <c r="K82" s="165">
        <f>VLOOKUP(EOMONTH(D82,0),CCI!D:AB,25,0)</f>
        <v>1.2660080497621585E-2</v>
      </c>
      <c r="L82" s="115">
        <f t="shared" si="6"/>
        <v>2379996.2529088911</v>
      </c>
      <c r="M82" s="94">
        <f t="shared" si="7"/>
        <v>447243.67941649543</v>
      </c>
      <c r="N82" s="94">
        <f t="shared" si="8"/>
        <v>1932752.5734923957</v>
      </c>
      <c r="O82" s="165">
        <v>0.05</v>
      </c>
      <c r="P82" s="94">
        <f t="shared" si="9"/>
        <v>1836114.9448177759</v>
      </c>
    </row>
    <row r="83" spans="2:16" x14ac:dyDescent="0.25">
      <c r="B83" s="160">
        <v>79</v>
      </c>
      <c r="C83" s="150" t="s">
        <v>143</v>
      </c>
      <c r="D83" s="96">
        <v>41730</v>
      </c>
      <c r="E83" s="96">
        <v>44424</v>
      </c>
      <c r="F83" s="7">
        <f t="shared" si="10"/>
        <v>7.3808219178082188</v>
      </c>
      <c r="G83" s="160">
        <v>35</v>
      </c>
      <c r="H83" s="163">
        <v>0.05</v>
      </c>
      <c r="I83" s="235">
        <f t="shared" si="11"/>
        <v>2.7142857142857142E-2</v>
      </c>
      <c r="J83" s="148">
        <v>970821</v>
      </c>
      <c r="K83" s="165">
        <f>VLOOKUP(EOMONTH(D83,0),CCI!D:AB,25,0)</f>
        <v>1.9298762522097855E-2</v>
      </c>
      <c r="L83" s="115">
        <f t="shared" si="6"/>
        <v>989556.64393046568</v>
      </c>
      <c r="M83" s="94">
        <f t="shared" si="7"/>
        <v>198244.40851751395</v>
      </c>
      <c r="N83" s="94">
        <f t="shared" si="8"/>
        <v>791312.23541295179</v>
      </c>
      <c r="O83" s="165">
        <v>0.05</v>
      </c>
      <c r="P83" s="94">
        <f t="shared" si="9"/>
        <v>751746.62364230421</v>
      </c>
    </row>
    <row r="84" spans="2:16" x14ac:dyDescent="0.25">
      <c r="B84" s="160">
        <v>80</v>
      </c>
      <c r="C84" s="150" t="s">
        <v>144</v>
      </c>
      <c r="D84" s="96">
        <v>41912</v>
      </c>
      <c r="E84" s="96">
        <v>44424</v>
      </c>
      <c r="F84" s="7">
        <f t="shared" si="10"/>
        <v>6.882191780821918</v>
      </c>
      <c r="G84" s="160">
        <v>35</v>
      </c>
      <c r="H84" s="163">
        <v>0.05</v>
      </c>
      <c r="I84" s="235">
        <f t="shared" si="11"/>
        <v>2.7142857142857142E-2</v>
      </c>
      <c r="J84" s="148">
        <v>2066675</v>
      </c>
      <c r="K84" s="165">
        <f>VLOOKUP(EOMONTH(D84,0),CCI!D:AB,25,0)</f>
        <v>1.2660080497621585E-2</v>
      </c>
      <c r="L84" s="115">
        <f t="shared" si="6"/>
        <v>2092839.2718624221</v>
      </c>
      <c r="M84" s="94">
        <f t="shared" si="7"/>
        <v>390947.29067494982</v>
      </c>
      <c r="N84" s="94">
        <f t="shared" si="8"/>
        <v>1701891.9811874724</v>
      </c>
      <c r="O84" s="165">
        <v>0.05</v>
      </c>
      <c r="P84" s="94">
        <f t="shared" si="9"/>
        <v>1616797.3821280987</v>
      </c>
    </row>
    <row r="85" spans="2:16" x14ac:dyDescent="0.25">
      <c r="B85" s="160">
        <v>81</v>
      </c>
      <c r="C85" s="150" t="s">
        <v>159</v>
      </c>
      <c r="D85" s="96">
        <v>41953</v>
      </c>
      <c r="E85" s="96">
        <v>44424</v>
      </c>
      <c r="F85" s="7">
        <f t="shared" si="10"/>
        <v>6.7698630136986298</v>
      </c>
      <c r="G85" s="160">
        <v>35</v>
      </c>
      <c r="H85" s="163">
        <v>0.05</v>
      </c>
      <c r="I85" s="235">
        <f t="shared" si="11"/>
        <v>2.7142857142857142E-2</v>
      </c>
      <c r="J85" s="148">
        <v>3256703</v>
      </c>
      <c r="K85" s="165">
        <f>VLOOKUP(EOMONTH(D85,0),CCI!D:S,16,0)</f>
        <v>1.2380886137580866E-2</v>
      </c>
      <c r="L85" s="115">
        <f t="shared" si="6"/>
        <v>3297023.8690269184</v>
      </c>
      <c r="M85" s="94">
        <f t="shared" si="7"/>
        <v>605839.42711132986</v>
      </c>
      <c r="N85" s="94">
        <f t="shared" si="8"/>
        <v>2691184.4419155885</v>
      </c>
      <c r="O85" s="165">
        <v>0.05</v>
      </c>
      <c r="P85" s="94">
        <f t="shared" si="9"/>
        <v>2556625.2198198088</v>
      </c>
    </row>
    <row r="86" spans="2:16" x14ac:dyDescent="0.25">
      <c r="B86" s="160">
        <v>82</v>
      </c>
      <c r="C86" s="150" t="s">
        <v>160</v>
      </c>
      <c r="D86" s="96">
        <v>41861</v>
      </c>
      <c r="E86" s="96">
        <v>44424</v>
      </c>
      <c r="F86" s="7">
        <f t="shared" si="10"/>
        <v>7.021917808219178</v>
      </c>
      <c r="G86" s="160">
        <v>35</v>
      </c>
      <c r="H86" s="163">
        <v>0.05</v>
      </c>
      <c r="I86" s="235">
        <f t="shared" si="11"/>
        <v>2.7142857142857142E-2</v>
      </c>
      <c r="J86" s="148">
        <v>13374056</v>
      </c>
      <c r="K86" s="165">
        <f>VLOOKUP(EOMONTH(D86,0),CCI!D:AB,25,0)</f>
        <v>1.2882447665056293E-2</v>
      </c>
      <c r="L86" s="115">
        <f t="shared" si="6"/>
        <v>13546346.576489531</v>
      </c>
      <c r="M86" s="94">
        <f t="shared" si="7"/>
        <v>2581864.7328192196</v>
      </c>
      <c r="N86" s="94">
        <f t="shared" si="8"/>
        <v>10964481.84367031</v>
      </c>
      <c r="O86" s="165">
        <v>0.05</v>
      </c>
      <c r="P86" s="94">
        <f t="shared" si="9"/>
        <v>10416257.751486795</v>
      </c>
    </row>
    <row r="87" spans="2:16" ht="30" x14ac:dyDescent="0.25">
      <c r="B87" s="160">
        <v>83</v>
      </c>
      <c r="C87" s="150" t="s">
        <v>166</v>
      </c>
      <c r="D87" s="96">
        <v>41730</v>
      </c>
      <c r="E87" s="96">
        <v>44424</v>
      </c>
      <c r="F87" s="7">
        <f t="shared" si="10"/>
        <v>7.3808219178082188</v>
      </c>
      <c r="G87" s="160">
        <v>35</v>
      </c>
      <c r="H87" s="163">
        <v>0.05</v>
      </c>
      <c r="I87" s="235">
        <f t="shared" si="11"/>
        <v>2.7142857142857142E-2</v>
      </c>
      <c r="J87" s="148">
        <v>10621</v>
      </c>
      <c r="K87" s="165">
        <f>VLOOKUP(EOMONTH(D87,0),CCI!D:S,16,0)</f>
        <v>1.925770308123249E-2</v>
      </c>
      <c r="L87" s="115">
        <f t="shared" si="6"/>
        <v>10825.536064425769</v>
      </c>
      <c r="M87" s="94">
        <f t="shared" si="7"/>
        <v>2168.751033243434</v>
      </c>
      <c r="N87" s="94">
        <f t="shared" si="8"/>
        <v>8656.7850311823349</v>
      </c>
      <c r="O87" s="165">
        <v>0.05</v>
      </c>
      <c r="P87" s="94">
        <f t="shared" si="9"/>
        <v>8223.9457796232182</v>
      </c>
    </row>
    <row r="88" spans="2:16" ht="30" x14ac:dyDescent="0.25">
      <c r="B88" s="160">
        <v>84</v>
      </c>
      <c r="C88" s="150" t="s">
        <v>167</v>
      </c>
      <c r="D88" s="96">
        <v>41730</v>
      </c>
      <c r="E88" s="96">
        <v>44424</v>
      </c>
      <c r="F88" s="7">
        <f t="shared" si="10"/>
        <v>7.3808219178082188</v>
      </c>
      <c r="G88" s="160">
        <v>35</v>
      </c>
      <c r="H88" s="163">
        <v>0.05</v>
      </c>
      <c r="I88" s="235">
        <f t="shared" si="11"/>
        <v>2.7142857142857142E-2</v>
      </c>
      <c r="J88" s="148">
        <v>44395</v>
      </c>
      <c r="K88" s="165">
        <f>VLOOKUP(EOMONTH(D88,0),CCI!D:S,16,0)</f>
        <v>1.925770308123249E-2</v>
      </c>
      <c r="L88" s="115">
        <f t="shared" si="6"/>
        <v>45249.945728291314</v>
      </c>
      <c r="M88" s="94">
        <f t="shared" si="7"/>
        <v>9065.2200471558481</v>
      </c>
      <c r="N88" s="94">
        <f t="shared" si="8"/>
        <v>36184.725681135467</v>
      </c>
      <c r="O88" s="165">
        <v>0.05</v>
      </c>
      <c r="P88" s="94">
        <f t="shared" si="9"/>
        <v>34375.489397078694</v>
      </c>
    </row>
    <row r="89" spans="2:16" x14ac:dyDescent="0.25">
      <c r="B89" s="160">
        <v>85</v>
      </c>
      <c r="C89" s="150" t="s">
        <v>168</v>
      </c>
      <c r="D89" s="96">
        <v>41730</v>
      </c>
      <c r="E89" s="96">
        <v>44424</v>
      </c>
      <c r="F89" s="7">
        <f t="shared" si="10"/>
        <v>7.3808219178082188</v>
      </c>
      <c r="G89" s="160">
        <v>35</v>
      </c>
      <c r="H89" s="163">
        <v>0.05</v>
      </c>
      <c r="I89" s="235">
        <f t="shared" si="11"/>
        <v>2.7142857142857142E-2</v>
      </c>
      <c r="J89" s="148">
        <v>7278</v>
      </c>
      <c r="K89" s="165">
        <f>VLOOKUP(EOMONTH(D89,0),CCI!D:S,16,0)</f>
        <v>1.925770308123249E-2</v>
      </c>
      <c r="L89" s="115">
        <f t="shared" si="6"/>
        <v>7418.15756302521</v>
      </c>
      <c r="M89" s="94">
        <f t="shared" si="7"/>
        <v>1486.1284266967061</v>
      </c>
      <c r="N89" s="94">
        <f t="shared" si="8"/>
        <v>5932.0291363285041</v>
      </c>
      <c r="O89" s="165">
        <v>0.05</v>
      </c>
      <c r="P89" s="94">
        <f t="shared" si="9"/>
        <v>5635.4276795120786</v>
      </c>
    </row>
    <row r="90" spans="2:16" ht="30" x14ac:dyDescent="0.25">
      <c r="B90" s="160">
        <v>86</v>
      </c>
      <c r="C90" s="150" t="s">
        <v>169</v>
      </c>
      <c r="D90" s="96">
        <v>41730</v>
      </c>
      <c r="E90" s="96">
        <v>44424</v>
      </c>
      <c r="F90" s="7">
        <f t="shared" si="10"/>
        <v>7.3808219178082188</v>
      </c>
      <c r="G90" s="160">
        <v>35</v>
      </c>
      <c r="H90" s="163">
        <v>0.05</v>
      </c>
      <c r="I90" s="235">
        <f t="shared" si="11"/>
        <v>2.7142857142857142E-2</v>
      </c>
      <c r="J90" s="148">
        <v>10764</v>
      </c>
      <c r="K90" s="165">
        <f>VLOOKUP(EOMONTH(D90,0),CCI!D:S,16,0)</f>
        <v>1.925770308123249E-2</v>
      </c>
      <c r="L90" s="115">
        <f t="shared" si="6"/>
        <v>10971.289915966387</v>
      </c>
      <c r="M90" s="94">
        <f t="shared" si="7"/>
        <v>2197.9508635563811</v>
      </c>
      <c r="N90" s="94">
        <f t="shared" si="8"/>
        <v>8773.339052410005</v>
      </c>
      <c r="O90" s="165">
        <v>0.05</v>
      </c>
      <c r="P90" s="94">
        <f t="shared" si="9"/>
        <v>8334.6720997895045</v>
      </c>
    </row>
    <row r="91" spans="2:16" x14ac:dyDescent="0.25">
      <c r="B91" s="160">
        <v>87</v>
      </c>
      <c r="C91" s="150" t="s">
        <v>173</v>
      </c>
      <c r="D91" s="96">
        <v>41845</v>
      </c>
      <c r="E91" s="96">
        <v>44424</v>
      </c>
      <c r="F91" s="7">
        <f t="shared" si="10"/>
        <v>7.065753424657534</v>
      </c>
      <c r="G91" s="160">
        <v>20</v>
      </c>
      <c r="H91" s="163">
        <v>0.05</v>
      </c>
      <c r="I91" s="235">
        <f t="shared" si="11"/>
        <v>4.7500000000000001E-2</v>
      </c>
      <c r="J91" s="148">
        <v>31419662</v>
      </c>
      <c r="K91" s="165">
        <f>VLOOKUP(EOMONTH(D91,0),CCI!D:AB,25,0)</f>
        <v>1.7949095189053979E-2</v>
      </c>
      <c r="L91" s="115">
        <f t="shared" si="6"/>
        <v>31983616.5040459</v>
      </c>
      <c r="M91" s="94">
        <f t="shared" si="7"/>
        <v>10734446.522703787</v>
      </c>
      <c r="N91" s="94">
        <f t="shared" si="8"/>
        <v>21249169.981342115</v>
      </c>
      <c r="O91" s="165">
        <v>0.05</v>
      </c>
      <c r="P91" s="94">
        <f t="shared" si="9"/>
        <v>20186711.482275009</v>
      </c>
    </row>
    <row r="92" spans="2:16" x14ac:dyDescent="0.25">
      <c r="B92" s="160">
        <v>88</v>
      </c>
      <c r="C92" s="150" t="s">
        <v>174</v>
      </c>
      <c r="D92" s="96">
        <v>41774</v>
      </c>
      <c r="E92" s="96">
        <v>44424</v>
      </c>
      <c r="F92" s="7">
        <f t="shared" si="10"/>
        <v>7.2602739726027394</v>
      </c>
      <c r="G92" s="160">
        <v>35</v>
      </c>
      <c r="H92" s="163">
        <v>0.05</v>
      </c>
      <c r="I92" s="235">
        <f t="shared" si="11"/>
        <v>2.7142857142857142E-2</v>
      </c>
      <c r="J92" s="148">
        <v>59956430</v>
      </c>
      <c r="K92" s="165">
        <f>VLOOKUP(EOMONTH(D92,0),CCI!D:S,16,0)</f>
        <v>1.9114969892172092E-2</v>
      </c>
      <c r="L92" s="115">
        <f t="shared" si="6"/>
        <v>61102495.354292117</v>
      </c>
      <c r="M92" s="94">
        <f t="shared" si="7"/>
        <v>12041137.538507272</v>
      </c>
      <c r="N92" s="94">
        <f t="shared" si="8"/>
        <v>49061357.815784842</v>
      </c>
      <c r="O92" s="165">
        <v>0.05</v>
      </c>
      <c r="P92" s="94">
        <f t="shared" si="9"/>
        <v>46608289.924995601</v>
      </c>
    </row>
    <row r="93" spans="2:16" x14ac:dyDescent="0.25">
      <c r="B93" s="160">
        <v>89</v>
      </c>
      <c r="C93" s="150" t="s">
        <v>175</v>
      </c>
      <c r="D93" s="96">
        <v>41820</v>
      </c>
      <c r="E93" s="96">
        <v>44424</v>
      </c>
      <c r="F93" s="7">
        <f t="shared" si="10"/>
        <v>7.1342465753424653</v>
      </c>
      <c r="G93" s="160">
        <v>35</v>
      </c>
      <c r="H93" s="163">
        <v>0.05</v>
      </c>
      <c r="I93" s="235">
        <f t="shared" si="11"/>
        <v>2.7142857142857142E-2</v>
      </c>
      <c r="J93" s="148">
        <v>15401060</v>
      </c>
      <c r="K93" s="165">
        <f>VLOOKUP(EOMONTH(D93,0),CCI!D:S,16,0)</f>
        <v>1.8116955791829904E-2</v>
      </c>
      <c r="L93" s="115">
        <f t="shared" si="6"/>
        <v>15680080.32316732</v>
      </c>
      <c r="M93" s="94">
        <f t="shared" si="7"/>
        <v>3036350.896551962</v>
      </c>
      <c r="N93" s="94">
        <f t="shared" si="8"/>
        <v>12643729.426615357</v>
      </c>
      <c r="O93" s="165">
        <v>0.05</v>
      </c>
      <c r="P93" s="94">
        <f t="shared" si="9"/>
        <v>12011542.955284588</v>
      </c>
    </row>
    <row r="94" spans="2:16" ht="30" x14ac:dyDescent="0.25">
      <c r="B94" s="160">
        <v>90</v>
      </c>
      <c r="C94" s="150" t="s">
        <v>176</v>
      </c>
      <c r="D94" s="96">
        <v>41973</v>
      </c>
      <c r="E94" s="96">
        <v>44424</v>
      </c>
      <c r="F94" s="7">
        <f t="shared" si="10"/>
        <v>6.7150684931506852</v>
      </c>
      <c r="G94" s="160">
        <v>35</v>
      </c>
      <c r="H94" s="163">
        <v>0.05</v>
      </c>
      <c r="I94" s="235">
        <f t="shared" si="11"/>
        <v>2.7142857142857142E-2</v>
      </c>
      <c r="J94" s="148">
        <v>22361653</v>
      </c>
      <c r="K94" s="165">
        <f>VLOOKUP(EOMONTH(D94,0),CCI!D:S,16,0)</f>
        <v>1.2380886137580866E-2</v>
      </c>
      <c r="L94" s="115">
        <f t="shared" si="6"/>
        <v>22638510.079641096</v>
      </c>
      <c r="M94" s="94">
        <f t="shared" si="7"/>
        <v>4126233.9565511001</v>
      </c>
      <c r="N94" s="94">
        <f t="shared" si="8"/>
        <v>18512276.123089995</v>
      </c>
      <c r="O94" s="165">
        <v>0.05</v>
      </c>
      <c r="P94" s="94">
        <f t="shared" si="9"/>
        <v>17586662.316935495</v>
      </c>
    </row>
    <row r="95" spans="2:16" x14ac:dyDescent="0.25">
      <c r="B95" s="160">
        <v>91</v>
      </c>
      <c r="C95" s="150" t="s">
        <v>177</v>
      </c>
      <c r="D95" s="96">
        <v>41876</v>
      </c>
      <c r="E95" s="96">
        <v>44424</v>
      </c>
      <c r="F95" s="7">
        <f t="shared" si="10"/>
        <v>6.9808219178082194</v>
      </c>
      <c r="G95" s="160">
        <v>35</v>
      </c>
      <c r="H95" s="163">
        <v>0.05</v>
      </c>
      <c r="I95" s="235">
        <f t="shared" si="11"/>
        <v>2.7142857142857142E-2</v>
      </c>
      <c r="J95" s="148">
        <v>31203710</v>
      </c>
      <c r="K95" s="165">
        <f>VLOOKUP(EOMONTH(D95,0),CCI!D:S,16,0)</f>
        <v>1.2874043145442052E-2</v>
      </c>
      <c r="L95" s="115">
        <f t="shared" si="6"/>
        <v>31605427.908837866</v>
      </c>
      <c r="M95" s="94">
        <f t="shared" si="7"/>
        <v>5988579.1621239092</v>
      </c>
      <c r="N95" s="94">
        <f t="shared" si="8"/>
        <v>25616848.746713959</v>
      </c>
      <c r="O95" s="165">
        <v>0.05</v>
      </c>
      <c r="P95" s="94">
        <f t="shared" si="9"/>
        <v>24336006.309378259</v>
      </c>
    </row>
    <row r="96" spans="2:16" x14ac:dyDescent="0.25">
      <c r="B96" s="160">
        <v>92</v>
      </c>
      <c r="C96" s="150" t="s">
        <v>178</v>
      </c>
      <c r="D96" s="96">
        <v>41730</v>
      </c>
      <c r="E96" s="96">
        <v>44424</v>
      </c>
      <c r="F96" s="7">
        <f t="shared" si="10"/>
        <v>7.3808219178082188</v>
      </c>
      <c r="G96" s="160">
        <v>35</v>
      </c>
      <c r="H96" s="163">
        <v>0.05</v>
      </c>
      <c r="I96" s="235">
        <f t="shared" si="11"/>
        <v>2.7142857142857142E-2</v>
      </c>
      <c r="J96" s="148">
        <v>3603606</v>
      </c>
      <c r="K96" s="165">
        <f>VLOOKUP(EOMONTH(D96,0),CCI!D:S,16,0)</f>
        <v>1.925770308123249E-2</v>
      </c>
      <c r="L96" s="115">
        <f t="shared" si="6"/>
        <v>3673003.1743697478</v>
      </c>
      <c r="M96" s="94">
        <f t="shared" si="7"/>
        <v>735836.94905397214</v>
      </c>
      <c r="N96" s="94">
        <f t="shared" si="8"/>
        <v>2937166.2253157757</v>
      </c>
      <c r="O96" s="165">
        <v>0.05</v>
      </c>
      <c r="P96" s="94">
        <f t="shared" si="9"/>
        <v>2790307.9140499867</v>
      </c>
    </row>
    <row r="97" spans="2:16" ht="30" x14ac:dyDescent="0.25">
      <c r="B97" s="160">
        <v>93</v>
      </c>
      <c r="C97" s="150" t="s">
        <v>179</v>
      </c>
      <c r="D97" s="96">
        <v>41970</v>
      </c>
      <c r="E97" s="96">
        <v>44424</v>
      </c>
      <c r="F97" s="7">
        <f t="shared" si="10"/>
        <v>6.7232876712328764</v>
      </c>
      <c r="G97" s="160">
        <v>35</v>
      </c>
      <c r="H97" s="163">
        <v>0.05</v>
      </c>
      <c r="I97" s="235">
        <f t="shared" si="11"/>
        <v>2.7142857142857142E-2</v>
      </c>
      <c r="J97" s="148">
        <v>14753453</v>
      </c>
      <c r="K97" s="165">
        <f>VLOOKUP(EOMONTH(D97,0),CCI!D:S,16,0)</f>
        <v>1.2380886137580866E-2</v>
      </c>
      <c r="L97" s="115">
        <f t="shared" si="6"/>
        <v>14936113.821729152</v>
      </c>
      <c r="M97" s="94">
        <f t="shared" si="7"/>
        <v>2725680.0119449836</v>
      </c>
      <c r="N97" s="94">
        <f t="shared" si="8"/>
        <v>12210433.809784168</v>
      </c>
      <c r="O97" s="165">
        <v>0.05</v>
      </c>
      <c r="P97" s="94">
        <f t="shared" si="9"/>
        <v>11599912.11929496</v>
      </c>
    </row>
    <row r="98" spans="2:16" x14ac:dyDescent="0.25">
      <c r="B98" s="160">
        <v>94</v>
      </c>
      <c r="C98" s="150" t="s">
        <v>160</v>
      </c>
      <c r="D98" s="96">
        <v>42392</v>
      </c>
      <c r="E98" s="96">
        <v>44424</v>
      </c>
      <c r="F98" s="7">
        <f t="shared" si="10"/>
        <v>5.5671232876712331</v>
      </c>
      <c r="G98" s="160">
        <v>35</v>
      </c>
      <c r="H98" s="163">
        <v>0.05</v>
      </c>
      <c r="I98" s="235">
        <f t="shared" si="11"/>
        <v>2.7142857142857142E-2</v>
      </c>
      <c r="J98" s="148">
        <v>169925</v>
      </c>
      <c r="K98" s="165">
        <f>VLOOKUP(EOMONTH(D98,0),CCI!D:AB,25,0)</f>
        <v>8.8211708099439241E-3</v>
      </c>
      <c r="L98" s="115">
        <f t="shared" si="6"/>
        <v>171423.93744987971</v>
      </c>
      <c r="M98" s="94">
        <f t="shared" si="7"/>
        <v>25903.465272269885</v>
      </c>
      <c r="N98" s="94">
        <f t="shared" si="8"/>
        <v>145520.47217760983</v>
      </c>
      <c r="O98" s="165">
        <v>0.05</v>
      </c>
      <c r="P98" s="94">
        <f t="shared" si="9"/>
        <v>138244.44856872933</v>
      </c>
    </row>
    <row r="99" spans="2:16" x14ac:dyDescent="0.25">
      <c r="B99" s="160">
        <v>95</v>
      </c>
      <c r="C99" s="150" t="s">
        <v>160</v>
      </c>
      <c r="D99" s="96">
        <v>42392</v>
      </c>
      <c r="E99" s="96">
        <v>44424</v>
      </c>
      <c r="F99" s="7">
        <f t="shared" si="10"/>
        <v>5.5671232876712331</v>
      </c>
      <c r="G99" s="160">
        <v>35</v>
      </c>
      <c r="H99" s="163">
        <v>0.05</v>
      </c>
      <c r="I99" s="235">
        <f t="shared" si="11"/>
        <v>2.7142857142857142E-2</v>
      </c>
      <c r="J99" s="148">
        <v>690370</v>
      </c>
      <c r="K99" s="165">
        <f>VLOOKUP(EOMONTH(D99,0),CCI!D:AB,25,0)</f>
        <v>8.8211708099439241E-3</v>
      </c>
      <c r="L99" s="115">
        <f t="shared" si="6"/>
        <v>696459.87169206096</v>
      </c>
      <c r="M99" s="94">
        <f t="shared" si="7"/>
        <v>105240.40205983206</v>
      </c>
      <c r="N99" s="94">
        <f t="shared" si="8"/>
        <v>591219.46963222884</v>
      </c>
      <c r="O99" s="165">
        <v>0.05</v>
      </c>
      <c r="P99" s="94">
        <f t="shared" si="9"/>
        <v>561658.49615061737</v>
      </c>
    </row>
    <row r="100" spans="2:16" x14ac:dyDescent="0.25">
      <c r="B100" s="160">
        <v>96</v>
      </c>
      <c r="C100" s="150" t="s">
        <v>160</v>
      </c>
      <c r="D100" s="96">
        <v>42460</v>
      </c>
      <c r="E100" s="96">
        <v>44424</v>
      </c>
      <c r="F100" s="7">
        <f t="shared" si="10"/>
        <v>5.3808219178082188</v>
      </c>
      <c r="G100" s="160">
        <v>35</v>
      </c>
      <c r="H100" s="163">
        <v>0.05</v>
      </c>
      <c r="I100" s="235">
        <f t="shared" si="11"/>
        <v>2.7142857142857142E-2</v>
      </c>
      <c r="J100" s="148">
        <v>2380217</v>
      </c>
      <c r="K100" s="165">
        <f>VLOOKUP(EOMONTH(D100,0),CCI!D:AB,25,0)</f>
        <v>8.7476308499780473E-3</v>
      </c>
      <c r="L100" s="115">
        <f t="shared" si="6"/>
        <v>2401038.2596588423</v>
      </c>
      <c r="M100" s="94">
        <f t="shared" si="7"/>
        <v>350673.752240428</v>
      </c>
      <c r="N100" s="94">
        <f t="shared" si="8"/>
        <v>2050364.5074184143</v>
      </c>
      <c r="O100" s="165">
        <v>0.05</v>
      </c>
      <c r="P100" s="94">
        <f t="shared" si="9"/>
        <v>1947846.2820474936</v>
      </c>
    </row>
    <row r="101" spans="2:16" x14ac:dyDescent="0.25">
      <c r="B101" s="160">
        <v>97</v>
      </c>
      <c r="C101" s="150" t="s">
        <v>180</v>
      </c>
      <c r="D101" s="96">
        <v>42460</v>
      </c>
      <c r="E101" s="96">
        <v>44424</v>
      </c>
      <c r="F101" s="7">
        <f t="shared" si="10"/>
        <v>5.3808219178082188</v>
      </c>
      <c r="G101" s="160">
        <v>35</v>
      </c>
      <c r="H101" s="163">
        <v>0.05</v>
      </c>
      <c r="I101" s="235">
        <f t="shared" si="11"/>
        <v>2.7142857142857142E-2</v>
      </c>
      <c r="J101" s="148">
        <v>7258160</v>
      </c>
      <c r="K101" s="165">
        <f>VLOOKUP(EOMONTH(D101,0),CCI!D:S,16,0)</f>
        <v>8.8023288051012633E-3</v>
      </c>
      <c r="L101" s="115">
        <f t="shared" si="6"/>
        <v>7322048.7108400343</v>
      </c>
      <c r="M101" s="94">
        <f t="shared" si="7"/>
        <v>1069391.6622062884</v>
      </c>
      <c r="N101" s="94">
        <f t="shared" si="8"/>
        <v>6252657.0486337459</v>
      </c>
      <c r="O101" s="165">
        <v>0.05</v>
      </c>
      <c r="P101" s="94">
        <f t="shared" si="9"/>
        <v>5940024.1962020583</v>
      </c>
    </row>
    <row r="102" spans="2:16" x14ac:dyDescent="0.25">
      <c r="B102" s="160">
        <v>98</v>
      </c>
      <c r="C102" s="150" t="s">
        <v>160</v>
      </c>
      <c r="D102" s="96">
        <v>42766</v>
      </c>
      <c r="E102" s="96">
        <v>44424</v>
      </c>
      <c r="F102" s="7">
        <f t="shared" si="10"/>
        <v>4.5424657534246577</v>
      </c>
      <c r="G102" s="160">
        <v>35</v>
      </c>
      <c r="H102" s="163">
        <v>0.05</v>
      </c>
      <c r="I102" s="235">
        <f t="shared" si="11"/>
        <v>2.7142857142857142E-2</v>
      </c>
      <c r="J102" s="148">
        <v>272969</v>
      </c>
      <c r="K102" s="165">
        <f>VLOOKUP(EOMONTH(D102,0),CCI!D:AB,25,0)</f>
        <v>1.8098892347788316E-3</v>
      </c>
      <c r="L102" s="115">
        <f t="shared" si="6"/>
        <v>273463.04365452833</v>
      </c>
      <c r="M102" s="94">
        <f t="shared" si="7"/>
        <v>33716.762431330535</v>
      </c>
      <c r="N102" s="94">
        <f t="shared" si="8"/>
        <v>239746.28122319779</v>
      </c>
      <c r="O102" s="165">
        <v>0.05</v>
      </c>
      <c r="P102" s="94">
        <f t="shared" si="9"/>
        <v>227758.96716203788</v>
      </c>
    </row>
    <row r="103" spans="2:16" x14ac:dyDescent="0.25">
      <c r="B103" s="160">
        <v>99</v>
      </c>
      <c r="C103" s="150" t="s">
        <v>160</v>
      </c>
      <c r="D103" s="96">
        <v>42551</v>
      </c>
      <c r="E103" s="96">
        <v>44424</v>
      </c>
      <c r="F103" s="7">
        <f t="shared" si="10"/>
        <v>5.1315068493150688</v>
      </c>
      <c r="G103" s="160">
        <v>35</v>
      </c>
      <c r="H103" s="163">
        <v>0.05</v>
      </c>
      <c r="I103" s="235">
        <f t="shared" si="11"/>
        <v>2.7142857142857142E-2</v>
      </c>
      <c r="J103" s="148">
        <v>994624</v>
      </c>
      <c r="K103" s="165">
        <f>VLOOKUP(EOMONTH(D103,0),CCI!D:AB,25,0)</f>
        <v>8.6741016109045683E-3</v>
      </c>
      <c r="L103" s="115">
        <f t="shared" si="6"/>
        <v>1003251.4696406444</v>
      </c>
      <c r="M103" s="94">
        <f t="shared" si="7"/>
        <v>139736.63424697306</v>
      </c>
      <c r="N103" s="94">
        <f t="shared" si="8"/>
        <v>863514.8353936713</v>
      </c>
      <c r="O103" s="165">
        <v>0.05</v>
      </c>
      <c r="P103" s="94">
        <f t="shared" si="9"/>
        <v>820339.09362398775</v>
      </c>
    </row>
    <row r="104" spans="2:16" x14ac:dyDescent="0.25">
      <c r="B104" s="160">
        <v>100</v>
      </c>
      <c r="C104" s="150" t="s">
        <v>173</v>
      </c>
      <c r="D104" s="96">
        <v>42643</v>
      </c>
      <c r="E104" s="96">
        <v>44424</v>
      </c>
      <c r="F104" s="7">
        <f t="shared" si="10"/>
        <v>4.8794520547945206</v>
      </c>
      <c r="G104" s="160">
        <v>20</v>
      </c>
      <c r="H104" s="163">
        <v>0.05</v>
      </c>
      <c r="I104" s="235">
        <f t="shared" si="11"/>
        <v>4.7500000000000001E-2</v>
      </c>
      <c r="J104" s="148">
        <v>108171</v>
      </c>
      <c r="K104" s="165">
        <f>VLOOKUP(EOMONTH(D104,0),CCI!D:AB,25,0)</f>
        <v>2.317832826307353E-3</v>
      </c>
      <c r="L104" s="115">
        <f t="shared" si="6"/>
        <v>108421.72229465449</v>
      </c>
      <c r="M104" s="94">
        <f t="shared" si="7"/>
        <v>25129.333292663105</v>
      </c>
      <c r="N104" s="94">
        <f t="shared" si="8"/>
        <v>83292.389001991396</v>
      </c>
      <c r="O104" s="165">
        <v>0.05</v>
      </c>
      <c r="P104" s="94">
        <f t="shared" si="9"/>
        <v>79127.769551891819</v>
      </c>
    </row>
    <row r="105" spans="2:16" x14ac:dyDescent="0.25">
      <c r="B105" s="160">
        <v>101</v>
      </c>
      <c r="C105" s="150" t="s">
        <v>160</v>
      </c>
      <c r="D105" s="96">
        <v>43190</v>
      </c>
      <c r="E105" s="96">
        <v>44424</v>
      </c>
      <c r="F105" s="7">
        <f t="shared" si="10"/>
        <v>3.3808219178082193</v>
      </c>
      <c r="G105" s="160">
        <v>35</v>
      </c>
      <c r="H105" s="163">
        <v>0.05</v>
      </c>
      <c r="I105" s="235">
        <f t="shared" si="11"/>
        <v>2.7142857142857142E-2</v>
      </c>
      <c r="J105" s="148">
        <v>290477</v>
      </c>
      <c r="K105" s="165">
        <f>VLOOKUP(EOMONTH(D105,0),CCI!D:AB,25,0)</f>
        <v>6.5080627666500414E-4</v>
      </c>
      <c r="L105" s="115">
        <f t="shared" si="6"/>
        <v>290666.04425482685</v>
      </c>
      <c r="M105" s="94">
        <f t="shared" si="7"/>
        <v>26673.017900581879</v>
      </c>
      <c r="N105" s="94">
        <f t="shared" si="8"/>
        <v>263993.02635424497</v>
      </c>
      <c r="O105" s="165">
        <v>0.05</v>
      </c>
      <c r="P105" s="94">
        <f t="shared" si="9"/>
        <v>250793.3750365327</v>
      </c>
    </row>
    <row r="106" spans="2:16" x14ac:dyDescent="0.25">
      <c r="B106" s="160">
        <v>102</v>
      </c>
      <c r="C106" s="150" t="s">
        <v>181</v>
      </c>
      <c r="D106" s="96">
        <v>44134</v>
      </c>
      <c r="E106" s="96">
        <v>44424</v>
      </c>
      <c r="F106" s="7">
        <f t="shared" si="10"/>
        <v>0.79452054794520544</v>
      </c>
      <c r="G106" s="160">
        <v>20</v>
      </c>
      <c r="H106" s="163">
        <v>0.05</v>
      </c>
      <c r="I106" s="235">
        <f t="shared" si="11"/>
        <v>4.7500000000000001E-2</v>
      </c>
      <c r="J106" s="148">
        <v>1118162.6000000001</v>
      </c>
      <c r="K106" s="165">
        <v>0</v>
      </c>
      <c r="L106" s="115">
        <f t="shared" si="6"/>
        <v>1118162.6000000001</v>
      </c>
      <c r="M106" s="94">
        <f t="shared" si="7"/>
        <v>42199.150178082193</v>
      </c>
      <c r="N106" s="94">
        <f t="shared" si="8"/>
        <v>1075963.4498219178</v>
      </c>
      <c r="O106" s="165">
        <v>0.05</v>
      </c>
      <c r="P106" s="94">
        <f t="shared" si="9"/>
        <v>1022165.2773308218</v>
      </c>
    </row>
    <row r="107" spans="2:16" x14ac:dyDescent="0.25">
      <c r="B107" s="160">
        <v>103</v>
      </c>
      <c r="C107" s="150" t="s">
        <v>182</v>
      </c>
      <c r="D107" s="96">
        <v>44286</v>
      </c>
      <c r="E107" s="96">
        <v>44424</v>
      </c>
      <c r="F107" s="7">
        <f t="shared" si="10"/>
        <v>0.37808219178082192</v>
      </c>
      <c r="G107" s="160">
        <v>20</v>
      </c>
      <c r="H107" s="163">
        <v>0.05</v>
      </c>
      <c r="I107" s="235">
        <f t="shared" si="11"/>
        <v>4.7500000000000001E-2</v>
      </c>
      <c r="J107" s="148">
        <v>1645305.97</v>
      </c>
      <c r="K107" s="165">
        <v>0</v>
      </c>
      <c r="L107" s="115">
        <f t="shared" si="6"/>
        <v>1645305.97</v>
      </c>
      <c r="M107" s="94">
        <f t="shared" si="7"/>
        <v>29547.89214616438</v>
      </c>
      <c r="N107" s="94">
        <f t="shared" si="8"/>
        <v>1615758.0778538357</v>
      </c>
      <c r="O107" s="165">
        <v>0.05</v>
      </c>
      <c r="P107" s="94">
        <f t="shared" si="9"/>
        <v>1534970.1739611437</v>
      </c>
    </row>
    <row r="108" spans="2:16" x14ac:dyDescent="0.25">
      <c r="B108" s="160">
        <v>104</v>
      </c>
      <c r="C108" s="150" t="s">
        <v>183</v>
      </c>
      <c r="D108" s="96">
        <v>44286</v>
      </c>
      <c r="E108" s="96">
        <v>44424</v>
      </c>
      <c r="F108" s="7">
        <f t="shared" si="10"/>
        <v>0.37808219178082192</v>
      </c>
      <c r="G108" s="160">
        <v>35</v>
      </c>
      <c r="H108" s="163">
        <v>0.05</v>
      </c>
      <c r="I108" s="235">
        <f t="shared" si="11"/>
        <v>2.7142857142857142E-2</v>
      </c>
      <c r="J108" s="148">
        <v>6187867.8700000001</v>
      </c>
      <c r="K108" s="165">
        <v>0</v>
      </c>
      <c r="L108" s="115">
        <f t="shared" si="6"/>
        <v>6187867.8700000001</v>
      </c>
      <c r="M108" s="94">
        <f t="shared" si="7"/>
        <v>63501.328982935418</v>
      </c>
      <c r="N108" s="94">
        <f t="shared" si="8"/>
        <v>6124366.5410170648</v>
      </c>
      <c r="O108" s="165">
        <v>0.05</v>
      </c>
      <c r="P108" s="94">
        <f t="shared" si="9"/>
        <v>5818148.2139662113</v>
      </c>
    </row>
    <row r="109" spans="2:16" x14ac:dyDescent="0.25">
      <c r="B109" s="160">
        <v>105</v>
      </c>
      <c r="C109" s="150" t="s">
        <v>184</v>
      </c>
      <c r="D109" s="96">
        <v>42370</v>
      </c>
      <c r="E109" s="96">
        <v>44424</v>
      </c>
      <c r="F109" s="7">
        <f t="shared" si="10"/>
        <v>5.6273972602739724</v>
      </c>
      <c r="G109" s="160">
        <v>35</v>
      </c>
      <c r="H109" s="163">
        <v>0.05</v>
      </c>
      <c r="I109" s="235">
        <f t="shared" si="11"/>
        <v>2.7142857142857142E-2</v>
      </c>
      <c r="J109" s="148">
        <v>2856817</v>
      </c>
      <c r="K109" s="165">
        <f>VLOOKUP(EOMONTH(D109,0),CCI!D:S,16,0)</f>
        <v>8.8722534137381376E-3</v>
      </c>
      <c r="L109" s="115">
        <f t="shared" si="6"/>
        <v>2882163.4043806754</v>
      </c>
      <c r="M109" s="94">
        <f t="shared" si="7"/>
        <v>440232.12923428667</v>
      </c>
      <c r="N109" s="94">
        <f t="shared" si="8"/>
        <v>2441931.2751463889</v>
      </c>
      <c r="O109" s="165">
        <v>0.05</v>
      </c>
      <c r="P109" s="94">
        <f t="shared" si="9"/>
        <v>2319834.7113890694</v>
      </c>
    </row>
    <row r="110" spans="2:16" x14ac:dyDescent="0.25">
      <c r="B110" s="160">
        <v>106</v>
      </c>
      <c r="C110" s="150" t="s">
        <v>185</v>
      </c>
      <c r="D110" s="96">
        <v>42370</v>
      </c>
      <c r="E110" s="96">
        <v>44424</v>
      </c>
      <c r="F110" s="7">
        <f t="shared" si="10"/>
        <v>5.6273972602739724</v>
      </c>
      <c r="G110" s="160">
        <v>35</v>
      </c>
      <c r="H110" s="163">
        <v>0.05</v>
      </c>
      <c r="I110" s="235">
        <f t="shared" si="11"/>
        <v>2.7142857142857142E-2</v>
      </c>
      <c r="J110" s="148">
        <v>24806443</v>
      </c>
      <c r="K110" s="165">
        <f>VLOOKUP(EOMONTH(D110,0),CCI!D:S,16,0)</f>
        <v>8.8722534137381376E-3</v>
      </c>
      <c r="L110" s="115">
        <f t="shared" si="6"/>
        <v>25026532.048589453</v>
      </c>
      <c r="M110" s="94">
        <f t="shared" si="7"/>
        <v>3822643.5997191854</v>
      </c>
      <c r="N110" s="94">
        <f t="shared" si="8"/>
        <v>21203888.448870268</v>
      </c>
      <c r="O110" s="165">
        <v>0.05</v>
      </c>
      <c r="P110" s="94">
        <f t="shared" si="9"/>
        <v>20143694.026426755</v>
      </c>
    </row>
    <row r="111" spans="2:16" x14ac:dyDescent="0.25">
      <c r="B111" s="160">
        <v>107</v>
      </c>
      <c r="C111" s="150" t="s">
        <v>186</v>
      </c>
      <c r="D111" s="96">
        <v>42370</v>
      </c>
      <c r="E111" s="96">
        <v>44424</v>
      </c>
      <c r="F111" s="7">
        <f t="shared" si="10"/>
        <v>5.6273972602739724</v>
      </c>
      <c r="G111" s="160">
        <v>35</v>
      </c>
      <c r="H111" s="163">
        <v>0.05</v>
      </c>
      <c r="I111" s="235">
        <f t="shared" si="11"/>
        <v>2.7142857142857142E-2</v>
      </c>
      <c r="J111" s="148">
        <v>18179000</v>
      </c>
      <c r="K111" s="165">
        <f>VLOOKUP(EOMONTH(D111,0),CCI!D:S,16,0)</f>
        <v>8.8722534137381376E-3</v>
      </c>
      <c r="L111" s="115">
        <f t="shared" si="6"/>
        <v>18340288.694808345</v>
      </c>
      <c r="M111" s="94">
        <f t="shared" si="7"/>
        <v>2801362.4524602364</v>
      </c>
      <c r="N111" s="94">
        <f t="shared" si="8"/>
        <v>15538926.242348108</v>
      </c>
      <c r="O111" s="165">
        <v>0.05</v>
      </c>
      <c r="P111" s="94">
        <f t="shared" si="9"/>
        <v>14761979.930230703</v>
      </c>
    </row>
    <row r="112" spans="2:16" x14ac:dyDescent="0.25">
      <c r="B112" s="160">
        <v>108</v>
      </c>
      <c r="C112" s="150" t="s">
        <v>187</v>
      </c>
      <c r="D112" s="96">
        <v>42370</v>
      </c>
      <c r="E112" s="96">
        <v>44424</v>
      </c>
      <c r="F112" s="7">
        <f t="shared" si="10"/>
        <v>5.6273972602739724</v>
      </c>
      <c r="G112" s="160">
        <v>35</v>
      </c>
      <c r="H112" s="163">
        <v>0.05</v>
      </c>
      <c r="I112" s="235">
        <f t="shared" si="11"/>
        <v>2.7142857142857142E-2</v>
      </c>
      <c r="J112" s="148">
        <v>27391070</v>
      </c>
      <c r="K112" s="165">
        <f>VLOOKUP(EOMONTH(D112,0),CCI!D:S,16,0)</f>
        <v>8.8722534137381376E-3</v>
      </c>
      <c r="L112" s="115">
        <f t="shared" si="6"/>
        <v>27634090.514313441</v>
      </c>
      <c r="M112" s="94">
        <f t="shared" si="7"/>
        <v>4220931.5710825687</v>
      </c>
      <c r="N112" s="94">
        <f t="shared" si="8"/>
        <v>23413158.943230871</v>
      </c>
      <c r="O112" s="165">
        <v>0.05</v>
      </c>
      <c r="P112" s="94">
        <f t="shared" si="9"/>
        <v>22242500.996069327</v>
      </c>
    </row>
    <row r="113" spans="2:16" x14ac:dyDescent="0.25">
      <c r="B113" s="160">
        <v>109</v>
      </c>
      <c r="C113" s="150" t="s">
        <v>188</v>
      </c>
      <c r="D113" s="96">
        <v>42370</v>
      </c>
      <c r="E113" s="96">
        <v>44424</v>
      </c>
      <c r="F113" s="7">
        <f t="shared" si="10"/>
        <v>5.6273972602739724</v>
      </c>
      <c r="G113" s="160">
        <v>35</v>
      </c>
      <c r="H113" s="163">
        <v>0.05</v>
      </c>
      <c r="I113" s="235">
        <f t="shared" si="11"/>
        <v>2.7142857142857142E-2</v>
      </c>
      <c r="J113" s="148">
        <v>32389183</v>
      </c>
      <c r="K113" s="165">
        <f>VLOOKUP(EOMONTH(D113,0),CCI!D:S,16,0)</f>
        <v>8.8722534137381376E-3</v>
      </c>
      <c r="L113" s="115">
        <f t="shared" si="6"/>
        <v>32676548.039439943</v>
      </c>
      <c r="M113" s="94">
        <f t="shared" si="7"/>
        <v>4991134.8876210693</v>
      </c>
      <c r="N113" s="94">
        <f t="shared" si="8"/>
        <v>27685413.151818871</v>
      </c>
      <c r="O113" s="165">
        <v>0.05</v>
      </c>
      <c r="P113" s="94">
        <f t="shared" si="9"/>
        <v>26301142.494227927</v>
      </c>
    </row>
    <row r="114" spans="2:16" x14ac:dyDescent="0.25">
      <c r="B114" s="160">
        <v>110</v>
      </c>
      <c r="C114" s="150" t="s">
        <v>189</v>
      </c>
      <c r="D114" s="96">
        <v>42370</v>
      </c>
      <c r="E114" s="96">
        <v>44424</v>
      </c>
      <c r="F114" s="7">
        <f t="shared" si="10"/>
        <v>5.6273972602739724</v>
      </c>
      <c r="G114" s="160">
        <v>35</v>
      </c>
      <c r="H114" s="163">
        <v>0.05</v>
      </c>
      <c r="I114" s="235">
        <f t="shared" si="11"/>
        <v>2.7142857142857142E-2</v>
      </c>
      <c r="J114" s="148">
        <v>7553755</v>
      </c>
      <c r="K114" s="165">
        <f>VLOOKUP(EOMONTH(D114,0),CCI!D:S,16,0)</f>
        <v>8.8722534137381376E-3</v>
      </c>
      <c r="L114" s="115">
        <f t="shared" si="6"/>
        <v>7620773.8285852922</v>
      </c>
      <c r="M114" s="94">
        <f t="shared" si="7"/>
        <v>1164024.7335983156</v>
      </c>
      <c r="N114" s="94">
        <f t="shared" si="8"/>
        <v>6456749.0949869771</v>
      </c>
      <c r="O114" s="165">
        <v>0.05</v>
      </c>
      <c r="P114" s="94">
        <f t="shared" si="9"/>
        <v>6133911.6402376276</v>
      </c>
    </row>
    <row r="115" spans="2:16" x14ac:dyDescent="0.25">
      <c r="B115" s="160">
        <v>111</v>
      </c>
      <c r="C115" s="150" t="s">
        <v>190</v>
      </c>
      <c r="D115" s="96">
        <v>42370</v>
      </c>
      <c r="E115" s="96">
        <v>44424</v>
      </c>
      <c r="F115" s="7">
        <f t="shared" si="10"/>
        <v>5.6273972602739724</v>
      </c>
      <c r="G115" s="160">
        <v>35</v>
      </c>
      <c r="H115" s="163">
        <v>0.05</v>
      </c>
      <c r="I115" s="235">
        <f t="shared" si="11"/>
        <v>2.7142857142857142E-2</v>
      </c>
      <c r="J115" s="148">
        <v>101264949</v>
      </c>
      <c r="K115" s="165">
        <f>VLOOKUP(EOMONTH(D115,0),CCI!D:S,16,0)</f>
        <v>8.8722534137381376E-3</v>
      </c>
      <c r="L115" s="115">
        <f t="shared" si="6"/>
        <v>102163397.28945728</v>
      </c>
      <c r="M115" s="94">
        <f t="shared" si="7"/>
        <v>15604809.168760702</v>
      </c>
      <c r="N115" s="94">
        <f t="shared" si="8"/>
        <v>86558588.120696574</v>
      </c>
      <c r="O115" s="165">
        <v>0.05</v>
      </c>
      <c r="P115" s="94">
        <f t="shared" si="9"/>
        <v>82230658.714661747</v>
      </c>
    </row>
    <row r="116" spans="2:16" x14ac:dyDescent="0.25">
      <c r="B116" s="160">
        <v>112</v>
      </c>
      <c r="C116" s="150" t="s">
        <v>191</v>
      </c>
      <c r="D116" s="96">
        <v>42370</v>
      </c>
      <c r="E116" s="96">
        <v>44424</v>
      </c>
      <c r="F116" s="7">
        <f t="shared" si="10"/>
        <v>5.6273972602739724</v>
      </c>
      <c r="G116" s="160">
        <v>35</v>
      </c>
      <c r="H116" s="163">
        <v>0.05</v>
      </c>
      <c r="I116" s="235">
        <f t="shared" si="11"/>
        <v>2.7142857142857142E-2</v>
      </c>
      <c r="J116" s="148">
        <v>76106617</v>
      </c>
      <c r="K116" s="165">
        <f>VLOOKUP(EOMONTH(D116,0),CCI!D:S,16,0)</f>
        <v>8.8722534137381376E-3</v>
      </c>
      <c r="L116" s="115">
        <f t="shared" si="6"/>
        <v>76781854.192486316</v>
      </c>
      <c r="M116" s="94">
        <f t="shared" si="7"/>
        <v>11727939.8892993</v>
      </c>
      <c r="N116" s="94">
        <f t="shared" si="8"/>
        <v>65053914.303187013</v>
      </c>
      <c r="O116" s="165">
        <v>0.05</v>
      </c>
      <c r="P116" s="94">
        <f t="shared" si="9"/>
        <v>61801218.588027656</v>
      </c>
    </row>
    <row r="117" spans="2:16" x14ac:dyDescent="0.25">
      <c r="B117" s="160">
        <v>113</v>
      </c>
      <c r="C117" s="150" t="s">
        <v>192</v>
      </c>
      <c r="D117" s="96">
        <v>42370</v>
      </c>
      <c r="E117" s="96">
        <v>44424</v>
      </c>
      <c r="F117" s="7">
        <f t="shared" si="10"/>
        <v>5.6273972602739724</v>
      </c>
      <c r="G117" s="160">
        <v>35</v>
      </c>
      <c r="H117" s="163">
        <v>0.05</v>
      </c>
      <c r="I117" s="235">
        <f t="shared" si="11"/>
        <v>2.7142857142857142E-2</v>
      </c>
      <c r="J117" s="148">
        <v>58855952</v>
      </c>
      <c r="K117" s="165">
        <f>VLOOKUP(EOMONTH(D117,0),CCI!D:S,16,0)</f>
        <v>8.8722534137381376E-3</v>
      </c>
      <c r="L117" s="115">
        <f t="shared" si="6"/>
        <v>59378136.921050809</v>
      </c>
      <c r="M117" s="94">
        <f t="shared" si="7"/>
        <v>9069632.7650916986</v>
      </c>
      <c r="N117" s="94">
        <f t="shared" si="8"/>
        <v>50308504.155959114</v>
      </c>
      <c r="O117" s="165">
        <v>0.05</v>
      </c>
      <c r="P117" s="94">
        <f t="shared" si="9"/>
        <v>47793078.948161155</v>
      </c>
    </row>
    <row r="118" spans="2:16" x14ac:dyDescent="0.25">
      <c r="B118" s="160">
        <v>114</v>
      </c>
      <c r="C118" s="150" t="s">
        <v>193</v>
      </c>
      <c r="D118" s="96">
        <v>42370</v>
      </c>
      <c r="E118" s="96">
        <v>44424</v>
      </c>
      <c r="F118" s="7">
        <f t="shared" si="10"/>
        <v>5.6273972602739724</v>
      </c>
      <c r="G118" s="160">
        <v>35</v>
      </c>
      <c r="H118" s="163">
        <v>0.05</v>
      </c>
      <c r="I118" s="235">
        <f t="shared" si="11"/>
        <v>2.7142857142857142E-2</v>
      </c>
      <c r="J118" s="148">
        <v>85751031</v>
      </c>
      <c r="K118" s="165">
        <f>VLOOKUP(EOMONTH(D118,0),CCI!D:S,16,0)</f>
        <v>8.8722534137381376E-3</v>
      </c>
      <c r="L118" s="115">
        <f t="shared" si="6"/>
        <v>86511835.877521321</v>
      </c>
      <c r="M118" s="94">
        <f t="shared" si="7"/>
        <v>13214132.708243236</v>
      </c>
      <c r="N118" s="94">
        <f t="shared" si="8"/>
        <v>73297703.169278085</v>
      </c>
      <c r="O118" s="165">
        <v>0.05</v>
      </c>
      <c r="P118" s="94">
        <f t="shared" si="9"/>
        <v>69632818.010814175</v>
      </c>
    </row>
    <row r="119" spans="2:16" x14ac:dyDescent="0.25">
      <c r="B119" s="160">
        <v>115</v>
      </c>
      <c r="C119" s="150" t="s">
        <v>194</v>
      </c>
      <c r="D119" s="96">
        <v>42370</v>
      </c>
      <c r="E119" s="96">
        <v>44424</v>
      </c>
      <c r="F119" s="7">
        <f t="shared" si="10"/>
        <v>5.6273972602739724</v>
      </c>
      <c r="G119" s="160">
        <v>35</v>
      </c>
      <c r="H119" s="163">
        <v>0.05</v>
      </c>
      <c r="I119" s="235">
        <f t="shared" si="11"/>
        <v>2.7142857142857142E-2</v>
      </c>
      <c r="J119" s="148">
        <v>11363506</v>
      </c>
      <c r="K119" s="165">
        <f>VLOOKUP(EOMONTH(D119,0),CCI!D:S,16,0)</f>
        <v>8.8722534137381376E-3</v>
      </c>
      <c r="L119" s="115">
        <f t="shared" si="6"/>
        <v>11464325.904900534</v>
      </c>
      <c r="M119" s="94">
        <f t="shared" si="7"/>
        <v>1751102.8679633983</v>
      </c>
      <c r="N119" s="94">
        <f t="shared" si="8"/>
        <v>9713223.0369371362</v>
      </c>
      <c r="O119" s="165">
        <v>0.05</v>
      </c>
      <c r="P119" s="94">
        <f t="shared" si="9"/>
        <v>9227561.8850902785</v>
      </c>
    </row>
    <row r="120" spans="2:16" x14ac:dyDescent="0.25">
      <c r="B120" s="160">
        <v>116</v>
      </c>
      <c r="C120" s="150" t="s">
        <v>195</v>
      </c>
      <c r="D120" s="96">
        <v>42370</v>
      </c>
      <c r="E120" s="96">
        <v>44424</v>
      </c>
      <c r="F120" s="7">
        <f t="shared" si="10"/>
        <v>5.6273972602739724</v>
      </c>
      <c r="G120" s="160">
        <v>35</v>
      </c>
      <c r="H120" s="163">
        <v>0.05</v>
      </c>
      <c r="I120" s="235">
        <f t="shared" si="11"/>
        <v>2.7142857142857142E-2</v>
      </c>
      <c r="J120" s="148">
        <v>6411654</v>
      </c>
      <c r="K120" s="165">
        <f>VLOOKUP(EOMONTH(D120,0),CCI!D:S,16,0)</f>
        <v>8.8722534137381376E-3</v>
      </c>
      <c r="L120" s="115">
        <f t="shared" si="6"/>
        <v>6468539.8190892078</v>
      </c>
      <c r="M120" s="94">
        <f t="shared" si="7"/>
        <v>988028.31694628345</v>
      </c>
      <c r="N120" s="94">
        <f t="shared" si="8"/>
        <v>5480511.5021429248</v>
      </c>
      <c r="O120" s="165">
        <v>0.05</v>
      </c>
      <c r="P120" s="94">
        <f t="shared" si="9"/>
        <v>5206485.9270357788</v>
      </c>
    </row>
    <row r="121" spans="2:16" x14ac:dyDescent="0.25">
      <c r="B121" s="160">
        <v>117</v>
      </c>
      <c r="C121" s="150" t="s">
        <v>196</v>
      </c>
      <c r="D121" s="96">
        <v>42370</v>
      </c>
      <c r="E121" s="96">
        <v>44424</v>
      </c>
      <c r="F121" s="7">
        <f t="shared" si="10"/>
        <v>5.6273972602739724</v>
      </c>
      <c r="G121" s="160">
        <v>35</v>
      </c>
      <c r="H121" s="163">
        <v>0.05</v>
      </c>
      <c r="I121" s="235">
        <f t="shared" si="11"/>
        <v>2.7142857142857142E-2</v>
      </c>
      <c r="J121" s="148">
        <v>2242330</v>
      </c>
      <c r="K121" s="165">
        <f>VLOOKUP(EOMONTH(D121,0),CCI!D:S,16,0)</f>
        <v>8.8722534137381376E-3</v>
      </c>
      <c r="L121" s="115">
        <f t="shared" si="6"/>
        <v>2262224.5199972275</v>
      </c>
      <c r="M121" s="94">
        <f t="shared" si="7"/>
        <v>345540.40750454715</v>
      </c>
      <c r="N121" s="94">
        <f t="shared" si="8"/>
        <v>1916684.1124926803</v>
      </c>
      <c r="O121" s="165">
        <v>0.05</v>
      </c>
      <c r="P121" s="94">
        <f t="shared" si="9"/>
        <v>1820849.9068680461</v>
      </c>
    </row>
    <row r="122" spans="2:16" x14ac:dyDescent="0.25">
      <c r="B122" s="160">
        <v>118</v>
      </c>
      <c r="C122" s="150" t="s">
        <v>197</v>
      </c>
      <c r="D122" s="96">
        <v>42370</v>
      </c>
      <c r="E122" s="96">
        <v>44424</v>
      </c>
      <c r="F122" s="7">
        <f t="shared" si="10"/>
        <v>5.6273972602739724</v>
      </c>
      <c r="G122" s="160">
        <v>35</v>
      </c>
      <c r="H122" s="163">
        <v>0.05</v>
      </c>
      <c r="I122" s="235">
        <f t="shared" si="11"/>
        <v>2.7142857142857142E-2</v>
      </c>
      <c r="J122" s="148">
        <v>2242844</v>
      </c>
      <c r="K122" s="165">
        <f>VLOOKUP(EOMONTH(D122,0),CCI!D:S,16,0)</f>
        <v>8.8722534137381376E-3</v>
      </c>
      <c r="L122" s="115">
        <f t="shared" si="6"/>
        <v>2262743.080335482</v>
      </c>
      <c r="M122" s="94">
        <f t="shared" si="7"/>
        <v>345619.61429813114</v>
      </c>
      <c r="N122" s="94">
        <f t="shared" si="8"/>
        <v>1917123.4660373509</v>
      </c>
      <c r="O122" s="165">
        <v>0.05</v>
      </c>
      <c r="P122" s="94">
        <f t="shared" si="9"/>
        <v>1821267.2927354833</v>
      </c>
    </row>
    <row r="123" spans="2:16" x14ac:dyDescent="0.25">
      <c r="B123" s="160">
        <v>119</v>
      </c>
      <c r="C123" s="150" t="s">
        <v>198</v>
      </c>
      <c r="D123" s="96">
        <v>42370</v>
      </c>
      <c r="E123" s="96">
        <v>44424</v>
      </c>
      <c r="F123" s="7">
        <f t="shared" si="10"/>
        <v>5.6273972602739724</v>
      </c>
      <c r="G123" s="160">
        <v>35</v>
      </c>
      <c r="H123" s="163">
        <v>0.05</v>
      </c>
      <c r="I123" s="235">
        <f t="shared" si="11"/>
        <v>2.7142857142857142E-2</v>
      </c>
      <c r="J123" s="148">
        <v>26884750</v>
      </c>
      <c r="K123" s="165">
        <f>VLOOKUP(EOMONTH(D123,0),CCI!D:S,16,0)</f>
        <v>8.8722534137381376E-3</v>
      </c>
      <c r="L123" s="115">
        <f t="shared" si="6"/>
        <v>27123278.314964999</v>
      </c>
      <c r="M123" s="94">
        <f t="shared" si="7"/>
        <v>4142908.2564376672</v>
      </c>
      <c r="N123" s="94">
        <f t="shared" si="8"/>
        <v>22980370.058527332</v>
      </c>
      <c r="O123" s="165">
        <v>0.05</v>
      </c>
      <c r="P123" s="94">
        <f t="shared" si="9"/>
        <v>21831351.555600964</v>
      </c>
    </row>
    <row r="124" spans="2:16" x14ac:dyDescent="0.25">
      <c r="B124" s="160">
        <v>120</v>
      </c>
      <c r="C124" s="150" t="s">
        <v>185</v>
      </c>
      <c r="D124" s="96">
        <v>42461</v>
      </c>
      <c r="E124" s="96">
        <v>44424</v>
      </c>
      <c r="F124" s="7">
        <f t="shared" si="10"/>
        <v>5.3780821917808215</v>
      </c>
      <c r="G124" s="160">
        <v>35</v>
      </c>
      <c r="H124" s="163">
        <v>0.05</v>
      </c>
      <c r="I124" s="235">
        <f t="shared" si="11"/>
        <v>2.7142857142857142E-2</v>
      </c>
      <c r="J124" s="148">
        <v>305015</v>
      </c>
      <c r="K124" s="165">
        <f>VLOOKUP(EOMONTH(D124,0),CCI!D:S,16,0)</f>
        <v>8.8023288051012633E-3</v>
      </c>
      <c r="L124" s="115">
        <f t="shared" si="6"/>
        <v>307699.84232048801</v>
      </c>
      <c r="M124" s="94">
        <f t="shared" si="7"/>
        <v>44916.951150791552</v>
      </c>
      <c r="N124" s="94">
        <f t="shared" si="8"/>
        <v>262782.89116969646</v>
      </c>
      <c r="O124" s="165">
        <v>0.05</v>
      </c>
      <c r="P124" s="94">
        <f t="shared" si="9"/>
        <v>249643.74661121162</v>
      </c>
    </row>
    <row r="125" spans="2:16" x14ac:dyDescent="0.25">
      <c r="B125" s="160">
        <v>121</v>
      </c>
      <c r="C125" s="150" t="s">
        <v>186</v>
      </c>
      <c r="D125" s="96">
        <v>42461</v>
      </c>
      <c r="E125" s="96">
        <v>44424</v>
      </c>
      <c r="F125" s="7">
        <f t="shared" si="10"/>
        <v>5.3780821917808215</v>
      </c>
      <c r="G125" s="160">
        <v>35</v>
      </c>
      <c r="H125" s="163">
        <v>0.05</v>
      </c>
      <c r="I125" s="235">
        <f t="shared" si="11"/>
        <v>2.7142857142857142E-2</v>
      </c>
      <c r="J125" s="148">
        <v>351226</v>
      </c>
      <c r="K125" s="165">
        <f>VLOOKUP(EOMONTH(D125,0),CCI!D:S,16,0)</f>
        <v>8.8023288051012633E-3</v>
      </c>
      <c r="L125" s="115">
        <f t="shared" si="6"/>
        <v>354317.60673690052</v>
      </c>
      <c r="M125" s="94">
        <f t="shared" si="7"/>
        <v>51722.050013566244</v>
      </c>
      <c r="N125" s="94">
        <f t="shared" si="8"/>
        <v>302595.55672333424</v>
      </c>
      <c r="O125" s="165">
        <v>0.05</v>
      </c>
      <c r="P125" s="94">
        <f t="shared" si="9"/>
        <v>287465.77888716751</v>
      </c>
    </row>
    <row r="126" spans="2:16" x14ac:dyDescent="0.25">
      <c r="B126" s="160">
        <v>122</v>
      </c>
      <c r="C126" s="150" t="s">
        <v>187</v>
      </c>
      <c r="D126" s="96">
        <v>42461</v>
      </c>
      <c r="E126" s="96">
        <v>44424</v>
      </c>
      <c r="F126" s="7">
        <f t="shared" si="10"/>
        <v>5.3780821917808215</v>
      </c>
      <c r="G126" s="160">
        <v>35</v>
      </c>
      <c r="H126" s="163">
        <v>0.05</v>
      </c>
      <c r="I126" s="235">
        <f t="shared" si="11"/>
        <v>2.7142857142857142E-2</v>
      </c>
      <c r="J126" s="148">
        <v>348857</v>
      </c>
      <c r="K126" s="165">
        <f>VLOOKUP(EOMONTH(D126,0),CCI!D:S,16,0)</f>
        <v>8.8023288051012633E-3</v>
      </c>
      <c r="L126" s="115">
        <f t="shared" si="6"/>
        <v>351927.75401996123</v>
      </c>
      <c r="M126" s="94">
        <f t="shared" si="7"/>
        <v>51373.187638679032</v>
      </c>
      <c r="N126" s="94">
        <f t="shared" si="8"/>
        <v>300554.56638128217</v>
      </c>
      <c r="O126" s="165">
        <v>0.05</v>
      </c>
      <c r="P126" s="94">
        <f t="shared" si="9"/>
        <v>285526.83806221804</v>
      </c>
    </row>
    <row r="127" spans="2:16" x14ac:dyDescent="0.25">
      <c r="B127" s="160">
        <v>123</v>
      </c>
      <c r="C127" s="150" t="s">
        <v>188</v>
      </c>
      <c r="D127" s="96">
        <v>42461</v>
      </c>
      <c r="E127" s="96">
        <v>44424</v>
      </c>
      <c r="F127" s="7">
        <f t="shared" si="10"/>
        <v>5.3780821917808215</v>
      </c>
      <c r="G127" s="160">
        <v>35</v>
      </c>
      <c r="H127" s="163">
        <v>0.05</v>
      </c>
      <c r="I127" s="235">
        <f t="shared" si="11"/>
        <v>2.7142857142857142E-2</v>
      </c>
      <c r="J127" s="148">
        <v>476978</v>
      </c>
      <c r="K127" s="165">
        <f>VLOOKUP(EOMONTH(D127,0),CCI!D:S,16,0)</f>
        <v>8.8023288051012633E-3</v>
      </c>
      <c r="L127" s="115">
        <f t="shared" si="6"/>
        <v>481176.51718879963</v>
      </c>
      <c r="M127" s="94">
        <f t="shared" si="7"/>
        <v>70240.471865325468</v>
      </c>
      <c r="N127" s="94">
        <f t="shared" si="8"/>
        <v>410936.04532347416</v>
      </c>
      <c r="O127" s="165">
        <v>0.05</v>
      </c>
      <c r="P127" s="94">
        <f t="shared" si="9"/>
        <v>390389.24305730045</v>
      </c>
    </row>
    <row r="128" spans="2:16" x14ac:dyDescent="0.25">
      <c r="B128" s="160">
        <v>124</v>
      </c>
      <c r="C128" s="150" t="s">
        <v>189</v>
      </c>
      <c r="D128" s="96">
        <v>42461</v>
      </c>
      <c r="E128" s="96">
        <v>44424</v>
      </c>
      <c r="F128" s="7">
        <f t="shared" si="10"/>
        <v>5.3780821917808215</v>
      </c>
      <c r="G128" s="160">
        <v>35</v>
      </c>
      <c r="H128" s="163">
        <v>0.05</v>
      </c>
      <c r="I128" s="235">
        <f t="shared" si="11"/>
        <v>2.7142857142857142E-2</v>
      </c>
      <c r="J128" s="148">
        <v>62507</v>
      </c>
      <c r="K128" s="165">
        <f>VLOOKUP(EOMONTH(D128,0),CCI!D:S,16,0)</f>
        <v>8.8023288051012633E-3</v>
      </c>
      <c r="L128" s="115">
        <f t="shared" si="6"/>
        <v>63057.207166620472</v>
      </c>
      <c r="M128" s="94">
        <f t="shared" si="7"/>
        <v>9204.8714508549638</v>
      </c>
      <c r="N128" s="94">
        <f t="shared" si="8"/>
        <v>53852.335715765512</v>
      </c>
      <c r="O128" s="165">
        <v>0.05</v>
      </c>
      <c r="P128" s="94">
        <f t="shared" si="9"/>
        <v>51159.718929977236</v>
      </c>
    </row>
    <row r="129" spans="2:16" x14ac:dyDescent="0.25">
      <c r="B129" s="160">
        <v>125</v>
      </c>
      <c r="C129" s="150" t="s">
        <v>190</v>
      </c>
      <c r="D129" s="96">
        <v>42461</v>
      </c>
      <c r="E129" s="96">
        <v>44424</v>
      </c>
      <c r="F129" s="7">
        <f t="shared" si="10"/>
        <v>5.3780821917808215</v>
      </c>
      <c r="G129" s="160">
        <v>35</v>
      </c>
      <c r="H129" s="163">
        <v>0.05</v>
      </c>
      <c r="I129" s="235">
        <f t="shared" si="11"/>
        <v>2.7142857142857142E-2</v>
      </c>
      <c r="J129" s="148">
        <v>7113849</v>
      </c>
      <c r="K129" s="165">
        <f>VLOOKUP(EOMONTH(D129,0),CCI!D:S,16,0)</f>
        <v>8.8023288051012633E-3</v>
      </c>
      <c r="L129" s="115">
        <f t="shared" si="6"/>
        <v>7176467.4379678415</v>
      </c>
      <c r="M129" s="94">
        <f t="shared" si="7"/>
        <v>1047595.718332237</v>
      </c>
      <c r="N129" s="94">
        <f t="shared" si="8"/>
        <v>6128871.7196356049</v>
      </c>
      <c r="O129" s="165">
        <v>0.05</v>
      </c>
      <c r="P129" s="94">
        <f t="shared" si="9"/>
        <v>5822428.1336538242</v>
      </c>
    </row>
    <row r="130" spans="2:16" x14ac:dyDescent="0.25">
      <c r="B130" s="160">
        <v>126</v>
      </c>
      <c r="C130" s="150" t="s">
        <v>191</v>
      </c>
      <c r="D130" s="96">
        <v>42461</v>
      </c>
      <c r="E130" s="96">
        <v>44424</v>
      </c>
      <c r="F130" s="7">
        <f t="shared" si="10"/>
        <v>5.3780821917808215</v>
      </c>
      <c r="G130" s="160">
        <v>35</v>
      </c>
      <c r="H130" s="163">
        <v>0.05</v>
      </c>
      <c r="I130" s="235">
        <f t="shared" si="11"/>
        <v>2.7142857142857142E-2</v>
      </c>
      <c r="J130" s="148">
        <v>6180799</v>
      </c>
      <c r="K130" s="165">
        <f>VLOOKUP(EOMONTH(D130,0),CCI!D:S,16,0)</f>
        <v>8.8023288051012633E-3</v>
      </c>
      <c r="L130" s="115">
        <f t="shared" si="6"/>
        <v>6235204.4250762416</v>
      </c>
      <c r="M130" s="94">
        <f t="shared" si="7"/>
        <v>910193.42247384961</v>
      </c>
      <c r="N130" s="94">
        <f t="shared" si="8"/>
        <v>5325011.0026023919</v>
      </c>
      <c r="O130" s="165">
        <v>0.05</v>
      </c>
      <c r="P130" s="94">
        <f t="shared" si="9"/>
        <v>5058760.4524722723</v>
      </c>
    </row>
    <row r="131" spans="2:16" x14ac:dyDescent="0.25">
      <c r="B131" s="160">
        <v>127</v>
      </c>
      <c r="C131" s="150" t="s">
        <v>192</v>
      </c>
      <c r="D131" s="96">
        <v>42461</v>
      </c>
      <c r="E131" s="96">
        <v>44424</v>
      </c>
      <c r="F131" s="7">
        <f t="shared" si="10"/>
        <v>5.3780821917808215</v>
      </c>
      <c r="G131" s="160">
        <v>35</v>
      </c>
      <c r="H131" s="163">
        <v>0.05</v>
      </c>
      <c r="I131" s="235">
        <f t="shared" si="11"/>
        <v>2.7142857142857142E-2</v>
      </c>
      <c r="J131" s="148">
        <v>4794344</v>
      </c>
      <c r="K131" s="165">
        <f>VLOOKUP(EOMONTH(D131,0),CCI!D:S,16,0)</f>
        <v>8.8023288051012633E-3</v>
      </c>
      <c r="L131" s="115">
        <f t="shared" si="6"/>
        <v>4836545.392292765</v>
      </c>
      <c r="M131" s="94">
        <f t="shared" si="7"/>
        <v>706022.04890936683</v>
      </c>
      <c r="N131" s="94">
        <f t="shared" si="8"/>
        <v>4130523.3433833979</v>
      </c>
      <c r="O131" s="165">
        <v>0.05</v>
      </c>
      <c r="P131" s="94">
        <f t="shared" si="9"/>
        <v>3923997.1762142279</v>
      </c>
    </row>
    <row r="132" spans="2:16" x14ac:dyDescent="0.25">
      <c r="B132" s="160">
        <v>128</v>
      </c>
      <c r="C132" s="150" t="s">
        <v>193</v>
      </c>
      <c r="D132" s="96">
        <v>42461</v>
      </c>
      <c r="E132" s="96">
        <v>44424</v>
      </c>
      <c r="F132" s="7">
        <f t="shared" si="10"/>
        <v>5.3780821917808215</v>
      </c>
      <c r="G132" s="160">
        <v>35</v>
      </c>
      <c r="H132" s="163">
        <v>0.05</v>
      </c>
      <c r="I132" s="235">
        <f t="shared" si="11"/>
        <v>2.7142857142857142E-2</v>
      </c>
      <c r="J132" s="148">
        <v>10291963</v>
      </c>
      <c r="K132" s="165">
        <f>VLOOKUP(EOMONTH(D132,0),CCI!D:S,16,0)</f>
        <v>8.8023288051012633E-3</v>
      </c>
      <c r="L132" s="115">
        <f t="shared" si="6"/>
        <v>10382556.242375936</v>
      </c>
      <c r="M132" s="94">
        <f t="shared" si="7"/>
        <v>1515609.3940191595</v>
      </c>
      <c r="N132" s="94">
        <f t="shared" si="8"/>
        <v>8866946.8483567759</v>
      </c>
      <c r="O132" s="165">
        <v>0.05</v>
      </c>
      <c r="P132" s="94">
        <f t="shared" si="9"/>
        <v>8423599.505938936</v>
      </c>
    </row>
    <row r="133" spans="2:16" x14ac:dyDescent="0.25">
      <c r="B133" s="160">
        <v>129</v>
      </c>
      <c r="C133" s="150" t="s">
        <v>194</v>
      </c>
      <c r="D133" s="96">
        <v>42461</v>
      </c>
      <c r="E133" s="96">
        <v>44424</v>
      </c>
      <c r="F133" s="7">
        <f t="shared" si="10"/>
        <v>5.3780821917808215</v>
      </c>
      <c r="G133" s="160">
        <v>35</v>
      </c>
      <c r="H133" s="163">
        <v>0.05</v>
      </c>
      <c r="I133" s="235">
        <f t="shared" si="11"/>
        <v>2.7142857142857142E-2</v>
      </c>
      <c r="J133" s="148">
        <v>804749</v>
      </c>
      <c r="K133" s="165">
        <f>VLOOKUP(EOMONTH(D133,0),CCI!D:S,16,0)</f>
        <v>8.8023288051012633E-3</v>
      </c>
      <c r="L133" s="115">
        <f t="shared" ref="L133:L196" si="12">J133*(1+K133)</f>
        <v>811832.6653035765</v>
      </c>
      <c r="M133" s="94">
        <f t="shared" ref="M133:M196" si="13">L133*I133*F133</f>
        <v>118508.50457075337</v>
      </c>
      <c r="N133" s="94">
        <f t="shared" ref="N133:N196" si="14">MAX(L133-M133,0)</f>
        <v>693324.16073282319</v>
      </c>
      <c r="O133" s="165">
        <v>0.05</v>
      </c>
      <c r="P133" s="94">
        <f t="shared" ref="P133:P196" si="15">IF(J133&lt;=0,0,IF(N133&lt;=H133*L133,H133*L133,N133*(1-O133)))</f>
        <v>658657.95269618195</v>
      </c>
    </row>
    <row r="134" spans="2:16" x14ac:dyDescent="0.25">
      <c r="B134" s="160">
        <v>130</v>
      </c>
      <c r="C134" s="150" t="s">
        <v>195</v>
      </c>
      <c r="D134" s="96">
        <v>42461</v>
      </c>
      <c r="E134" s="96">
        <v>44424</v>
      </c>
      <c r="F134" s="7">
        <f t="shared" ref="F134:F197" si="16">(E134-D134)/365</f>
        <v>5.3780821917808215</v>
      </c>
      <c r="G134" s="160">
        <v>35</v>
      </c>
      <c r="H134" s="163">
        <v>0.05</v>
      </c>
      <c r="I134" s="235">
        <f t="shared" ref="I134:I197" si="17">(1-H134)/G134</f>
        <v>2.7142857142857142E-2</v>
      </c>
      <c r="J134" s="148">
        <v>12917</v>
      </c>
      <c r="K134" s="165">
        <f>VLOOKUP(EOMONTH(D134,0),CCI!D:S,16,0)</f>
        <v>8.8023288051012633E-3</v>
      </c>
      <c r="L134" s="115">
        <f t="shared" si="12"/>
        <v>13030.699681175494</v>
      </c>
      <c r="M134" s="94">
        <f t="shared" si="13"/>
        <v>1902.1761487624358</v>
      </c>
      <c r="N134" s="94">
        <f t="shared" si="14"/>
        <v>11128.523532413059</v>
      </c>
      <c r="O134" s="165">
        <v>0.05</v>
      </c>
      <c r="P134" s="94">
        <f t="shared" si="15"/>
        <v>10572.097355792406</v>
      </c>
    </row>
    <row r="135" spans="2:16" x14ac:dyDescent="0.25">
      <c r="B135" s="160">
        <v>131</v>
      </c>
      <c r="C135" s="150" t="s">
        <v>196</v>
      </c>
      <c r="D135" s="96">
        <v>42461</v>
      </c>
      <c r="E135" s="96">
        <v>44424</v>
      </c>
      <c r="F135" s="7">
        <f t="shared" si="16"/>
        <v>5.3780821917808215</v>
      </c>
      <c r="G135" s="160">
        <v>35</v>
      </c>
      <c r="H135" s="163">
        <v>0.05</v>
      </c>
      <c r="I135" s="235">
        <f t="shared" si="17"/>
        <v>2.7142857142857142E-2</v>
      </c>
      <c r="J135" s="148">
        <v>18958</v>
      </c>
      <c r="K135" s="165">
        <f>VLOOKUP(EOMONTH(D135,0),CCI!D:S,16,0)</f>
        <v>8.8023288051012633E-3</v>
      </c>
      <c r="L135" s="115">
        <f t="shared" si="12"/>
        <v>19124.874549487111</v>
      </c>
      <c r="M135" s="94">
        <f t="shared" si="13"/>
        <v>2791.7825677973415</v>
      </c>
      <c r="N135" s="94">
        <f t="shared" si="14"/>
        <v>16333.091981689769</v>
      </c>
      <c r="O135" s="165">
        <v>0.05</v>
      </c>
      <c r="P135" s="94">
        <f t="shared" si="15"/>
        <v>15516.43738260528</v>
      </c>
    </row>
    <row r="136" spans="2:16" x14ac:dyDescent="0.25">
      <c r="B136" s="160">
        <v>132</v>
      </c>
      <c r="C136" s="150" t="s">
        <v>198</v>
      </c>
      <c r="D136" s="96">
        <v>42461</v>
      </c>
      <c r="E136" s="96">
        <v>44424</v>
      </c>
      <c r="F136" s="7">
        <f t="shared" si="16"/>
        <v>5.3780821917808215</v>
      </c>
      <c r="G136" s="160">
        <v>35</v>
      </c>
      <c r="H136" s="163">
        <v>0.05</v>
      </c>
      <c r="I136" s="235">
        <f t="shared" si="17"/>
        <v>2.7142857142857142E-2</v>
      </c>
      <c r="J136" s="148">
        <v>3069334</v>
      </c>
      <c r="K136" s="165">
        <f>VLOOKUP(EOMONTH(D136,0),CCI!D:S,16,0)</f>
        <v>8.8023288051012633E-3</v>
      </c>
      <c r="L136" s="115">
        <f t="shared" si="12"/>
        <v>3096351.2870806768</v>
      </c>
      <c r="M136" s="94">
        <f t="shared" si="13"/>
        <v>451994.57516339724</v>
      </c>
      <c r="N136" s="94">
        <f t="shared" si="14"/>
        <v>2644356.7119172793</v>
      </c>
      <c r="O136" s="165">
        <v>0.05</v>
      </c>
      <c r="P136" s="94">
        <f t="shared" si="15"/>
        <v>2512138.8763214154</v>
      </c>
    </row>
    <row r="137" spans="2:16" x14ac:dyDescent="0.25">
      <c r="B137" s="160">
        <v>133</v>
      </c>
      <c r="C137" s="150" t="s">
        <v>190</v>
      </c>
      <c r="D137" s="96">
        <v>43190</v>
      </c>
      <c r="E137" s="96">
        <v>44424</v>
      </c>
      <c r="F137" s="7">
        <f t="shared" si="16"/>
        <v>3.3808219178082193</v>
      </c>
      <c r="G137" s="160">
        <v>35</v>
      </c>
      <c r="H137" s="163">
        <v>0.05</v>
      </c>
      <c r="I137" s="235">
        <f t="shared" si="17"/>
        <v>2.7142857142857142E-2</v>
      </c>
      <c r="J137" s="148">
        <v>278763</v>
      </c>
      <c r="K137" s="165">
        <f>VLOOKUP(EOMONTH(D137,0),CCI!D:S,16,0)</f>
        <v>7.5632563256335019E-4</v>
      </c>
      <c r="L137" s="115">
        <f t="shared" si="12"/>
        <v>278973.83560231025</v>
      </c>
      <c r="M137" s="94">
        <f t="shared" si="13"/>
        <v>25600.080428695761</v>
      </c>
      <c r="N137" s="94">
        <f t="shared" si="14"/>
        <v>253373.75517361448</v>
      </c>
      <c r="O137" s="165">
        <v>0.05</v>
      </c>
      <c r="P137" s="94">
        <f t="shared" si="15"/>
        <v>240705.06741493376</v>
      </c>
    </row>
    <row r="138" spans="2:16" x14ac:dyDescent="0.25">
      <c r="B138" s="160">
        <v>134</v>
      </c>
      <c r="C138" s="150" t="s">
        <v>199</v>
      </c>
      <c r="D138" s="96">
        <v>43008</v>
      </c>
      <c r="E138" s="96">
        <v>44424</v>
      </c>
      <c r="F138" s="7">
        <f t="shared" si="16"/>
        <v>3.8794520547945206</v>
      </c>
      <c r="G138" s="160">
        <v>35</v>
      </c>
      <c r="H138" s="163">
        <v>0.05</v>
      </c>
      <c r="I138" s="235">
        <f t="shared" si="17"/>
        <v>2.7142857142857142E-2</v>
      </c>
      <c r="J138" s="148">
        <v>143243834</v>
      </c>
      <c r="K138" s="165">
        <f>VLOOKUP(EOMONTH(D138,0),CCI!D:S,16,0)</f>
        <v>1.4448878491812849E-3</v>
      </c>
      <c r="L138" s="115">
        <f t="shared" si="12"/>
        <v>143450805.27521673</v>
      </c>
      <c r="M138" s="94">
        <f t="shared" si="13"/>
        <v>15105285.577786423</v>
      </c>
      <c r="N138" s="94">
        <f t="shared" si="14"/>
        <v>128345519.69743031</v>
      </c>
      <c r="O138" s="165">
        <v>0.05</v>
      </c>
      <c r="P138" s="94">
        <f t="shared" si="15"/>
        <v>121928243.71255879</v>
      </c>
    </row>
    <row r="139" spans="2:16" x14ac:dyDescent="0.25">
      <c r="B139" s="160">
        <v>135</v>
      </c>
      <c r="C139" s="150" t="s">
        <v>200</v>
      </c>
      <c r="D139" s="96">
        <v>43008</v>
      </c>
      <c r="E139" s="96">
        <v>44424</v>
      </c>
      <c r="F139" s="7">
        <f t="shared" si="16"/>
        <v>3.8794520547945206</v>
      </c>
      <c r="G139" s="160">
        <v>35</v>
      </c>
      <c r="H139" s="163">
        <v>0.05</v>
      </c>
      <c r="I139" s="235">
        <f t="shared" si="17"/>
        <v>2.7142857142857142E-2</v>
      </c>
      <c r="J139" s="148">
        <v>28011818</v>
      </c>
      <c r="K139" s="165">
        <f>VLOOKUP(EOMONTH(D139,0),CCI!D:S,16,0)</f>
        <v>1.4448878491812849E-3</v>
      </c>
      <c r="L139" s="115">
        <f t="shared" si="12"/>
        <v>28052291.935461678</v>
      </c>
      <c r="M139" s="94">
        <f t="shared" si="13"/>
        <v>2953889.8717481839</v>
      </c>
      <c r="N139" s="94">
        <f t="shared" si="14"/>
        <v>25098402.063713495</v>
      </c>
      <c r="O139" s="165">
        <v>0.05</v>
      </c>
      <c r="P139" s="94">
        <f t="shared" si="15"/>
        <v>23843481.960527819</v>
      </c>
    </row>
    <row r="140" spans="2:16" x14ac:dyDescent="0.25">
      <c r="B140" s="160">
        <v>136</v>
      </c>
      <c r="C140" s="150" t="s">
        <v>201</v>
      </c>
      <c r="D140" s="96">
        <v>43218</v>
      </c>
      <c r="E140" s="96">
        <v>44424</v>
      </c>
      <c r="F140" s="7">
        <f t="shared" si="16"/>
        <v>3.3041095890410959</v>
      </c>
      <c r="G140" s="160">
        <v>35</v>
      </c>
      <c r="H140" s="163">
        <v>0.05</v>
      </c>
      <c r="I140" s="235">
        <f t="shared" si="17"/>
        <v>2.7142857142857142E-2</v>
      </c>
      <c r="J140" s="148">
        <v>95790150</v>
      </c>
      <c r="K140" s="165">
        <f>VLOOKUP(EOMONTH(D140,0),CCI!D:S,16,0)</f>
        <v>7.5632563256335019E-4</v>
      </c>
      <c r="L140" s="115">
        <f t="shared" si="12"/>
        <v>95862598.545792088</v>
      </c>
      <c r="M140" s="94">
        <f t="shared" si="13"/>
        <v>8597242.986607749</v>
      </c>
      <c r="N140" s="94">
        <f t="shared" si="14"/>
        <v>87265355.559184343</v>
      </c>
      <c r="O140" s="165">
        <v>0.05</v>
      </c>
      <c r="P140" s="94">
        <f t="shared" si="15"/>
        <v>82902087.781225115</v>
      </c>
    </row>
    <row r="141" spans="2:16" x14ac:dyDescent="0.25">
      <c r="B141" s="160">
        <v>137</v>
      </c>
      <c r="C141" s="150" t="s">
        <v>199</v>
      </c>
      <c r="D141" s="96">
        <v>43533</v>
      </c>
      <c r="E141" s="96">
        <v>44424</v>
      </c>
      <c r="F141" s="7">
        <f t="shared" si="16"/>
        <v>2.441095890410959</v>
      </c>
      <c r="G141" s="160">
        <v>35</v>
      </c>
      <c r="H141" s="163">
        <v>0.05</v>
      </c>
      <c r="I141" s="235">
        <f t="shared" si="17"/>
        <v>2.7142857142857142E-2</v>
      </c>
      <c r="J141" s="148">
        <v>5929635</v>
      </c>
      <c r="K141" s="165">
        <f>VLOOKUP(EOMONTH(D141,0),CCI!D:S,16,0)</f>
        <v>2.7489519620658694E-4</v>
      </c>
      <c r="L141" s="115">
        <f t="shared" si="12"/>
        <v>5931265.0281767584</v>
      </c>
      <c r="M141" s="94">
        <f t="shared" si="13"/>
        <v>392995.63859884284</v>
      </c>
      <c r="N141" s="94">
        <f t="shared" si="14"/>
        <v>5538269.3895779159</v>
      </c>
      <c r="O141" s="165">
        <v>0.05</v>
      </c>
      <c r="P141" s="94">
        <f t="shared" si="15"/>
        <v>5261355.92009902</v>
      </c>
    </row>
    <row r="142" spans="2:16" x14ac:dyDescent="0.25">
      <c r="B142" s="160">
        <v>138</v>
      </c>
      <c r="C142" s="150" t="s">
        <v>202</v>
      </c>
      <c r="D142" s="96">
        <v>42704</v>
      </c>
      <c r="E142" s="96">
        <v>44424</v>
      </c>
      <c r="F142" s="7">
        <f t="shared" si="16"/>
        <v>4.7123287671232879</v>
      </c>
      <c r="G142" s="160">
        <v>35</v>
      </c>
      <c r="H142" s="163">
        <v>0.05</v>
      </c>
      <c r="I142" s="235">
        <f t="shared" si="17"/>
        <v>2.7142857142857142E-2</v>
      </c>
      <c r="J142" s="148">
        <v>175080727.28999999</v>
      </c>
      <c r="K142" s="165">
        <f>VLOOKUP(EOMONTH(D142,0),CCI!D:S,16,0)</f>
        <v>1.9964202120337361E-3</v>
      </c>
      <c r="L142" s="115">
        <f t="shared" si="12"/>
        <v>175430261.99269933</v>
      </c>
      <c r="M142" s="94">
        <f t="shared" si="13"/>
        <v>22438594.762901817</v>
      </c>
      <c r="N142" s="94">
        <f t="shared" si="14"/>
        <v>152991667.22979751</v>
      </c>
      <c r="O142" s="165">
        <v>0.05</v>
      </c>
      <c r="P142" s="94">
        <f t="shared" si="15"/>
        <v>145342083.86830762</v>
      </c>
    </row>
    <row r="143" spans="2:16" ht="30" x14ac:dyDescent="0.25">
      <c r="B143" s="160">
        <v>139</v>
      </c>
      <c r="C143" s="150" t="s">
        <v>203</v>
      </c>
      <c r="D143" s="96">
        <v>42704</v>
      </c>
      <c r="E143" s="96">
        <v>44424</v>
      </c>
      <c r="F143" s="7">
        <f t="shared" si="16"/>
        <v>4.7123287671232879</v>
      </c>
      <c r="G143" s="160">
        <v>35</v>
      </c>
      <c r="H143" s="163">
        <v>0.05</v>
      </c>
      <c r="I143" s="235">
        <f t="shared" si="17"/>
        <v>2.7142857142857142E-2</v>
      </c>
      <c r="J143" s="148">
        <v>7484514.7300000004</v>
      </c>
      <c r="K143" s="165">
        <f>VLOOKUP(EOMONTH(D143,0),CCI!D:S,16,0)</f>
        <v>1.9964202120337361E-3</v>
      </c>
      <c r="L143" s="115">
        <f t="shared" si="12"/>
        <v>7499456.9664842365</v>
      </c>
      <c r="M143" s="94">
        <f t="shared" si="13"/>
        <v>959226.04174052773</v>
      </c>
      <c r="N143" s="94">
        <f t="shared" si="14"/>
        <v>6540230.9247437092</v>
      </c>
      <c r="O143" s="165">
        <v>0.05</v>
      </c>
      <c r="P143" s="94">
        <f t="shared" si="15"/>
        <v>6213219.3785065236</v>
      </c>
    </row>
    <row r="144" spans="2:16" x14ac:dyDescent="0.25">
      <c r="B144" s="160">
        <v>140</v>
      </c>
      <c r="C144" s="150" t="s">
        <v>204</v>
      </c>
      <c r="D144" s="96">
        <v>42370</v>
      </c>
      <c r="E144" s="96">
        <v>44424</v>
      </c>
      <c r="F144" s="7">
        <f t="shared" si="16"/>
        <v>5.6273972602739724</v>
      </c>
      <c r="G144" s="160">
        <v>35</v>
      </c>
      <c r="H144" s="163">
        <v>0.05</v>
      </c>
      <c r="I144" s="235">
        <f t="shared" si="17"/>
        <v>2.7142857142857142E-2</v>
      </c>
      <c r="J144" s="148">
        <v>8868543</v>
      </c>
      <c r="K144" s="165">
        <f>VLOOKUP(EOMONTH(D144,0),CCI!D:S,16,0)</f>
        <v>8.8722534137381376E-3</v>
      </c>
      <c r="L144" s="115">
        <f t="shared" si="12"/>
        <v>8947226.9609066341</v>
      </c>
      <c r="M144" s="94">
        <f t="shared" si="13"/>
        <v>1366632.0132146468</v>
      </c>
      <c r="N144" s="94">
        <f t="shared" si="14"/>
        <v>7580594.9476919873</v>
      </c>
      <c r="O144" s="165">
        <v>0.05</v>
      </c>
      <c r="P144" s="94">
        <f t="shared" si="15"/>
        <v>7201565.2003073879</v>
      </c>
    </row>
    <row r="145" spans="2:16" x14ac:dyDescent="0.25">
      <c r="B145" s="160">
        <v>141</v>
      </c>
      <c r="C145" s="150" t="s">
        <v>205</v>
      </c>
      <c r="D145" s="96">
        <v>42370</v>
      </c>
      <c r="E145" s="96">
        <v>44424</v>
      </c>
      <c r="F145" s="7">
        <f t="shared" si="16"/>
        <v>5.6273972602739724</v>
      </c>
      <c r="G145" s="160">
        <v>20</v>
      </c>
      <c r="H145" s="163">
        <v>0.05</v>
      </c>
      <c r="I145" s="235">
        <f t="shared" si="17"/>
        <v>4.7500000000000001E-2</v>
      </c>
      <c r="J145" s="148">
        <v>3775799</v>
      </c>
      <c r="K145" s="165">
        <f>VLOOKUP(EOMONTH(D145,0),CCI!D:AB,25,0)</f>
        <v>8.8211708099439241E-3</v>
      </c>
      <c r="L145" s="115">
        <f t="shared" si="12"/>
        <v>3809105.9679230154</v>
      </c>
      <c r="M145" s="94">
        <f t="shared" si="13"/>
        <v>1018179.2431792027</v>
      </c>
      <c r="N145" s="94">
        <f t="shared" si="14"/>
        <v>2790926.7247438128</v>
      </c>
      <c r="O145" s="165">
        <v>0.05</v>
      </c>
      <c r="P145" s="94">
        <f t="shared" si="15"/>
        <v>2651380.3885066221</v>
      </c>
    </row>
    <row r="146" spans="2:16" x14ac:dyDescent="0.25">
      <c r="B146" s="160">
        <v>142</v>
      </c>
      <c r="C146" s="150" t="s">
        <v>206</v>
      </c>
      <c r="D146" s="96">
        <v>42370</v>
      </c>
      <c r="E146" s="96">
        <v>44424</v>
      </c>
      <c r="F146" s="7">
        <f t="shared" si="16"/>
        <v>5.6273972602739724</v>
      </c>
      <c r="G146" s="160">
        <v>20</v>
      </c>
      <c r="H146" s="163">
        <v>0.05</v>
      </c>
      <c r="I146" s="235">
        <f t="shared" si="17"/>
        <v>4.7500000000000001E-2</v>
      </c>
      <c r="J146" s="148">
        <v>96710683</v>
      </c>
      <c r="K146" s="165">
        <f>VLOOKUP(EOMONTH(D146,0),CCI!D:S,16,0)</f>
        <v>8.8722534137381376E-3</v>
      </c>
      <c r="L146" s="115">
        <f t="shared" si="12"/>
        <v>97568724.687391698</v>
      </c>
      <c r="M146" s="94">
        <f t="shared" si="13"/>
        <v>26080253.764727041</v>
      </c>
      <c r="N146" s="94">
        <f t="shared" si="14"/>
        <v>71488470.922664657</v>
      </c>
      <c r="O146" s="165">
        <v>0.05</v>
      </c>
      <c r="P146" s="94">
        <f t="shared" si="15"/>
        <v>67914047.376531422</v>
      </c>
    </row>
    <row r="147" spans="2:16" x14ac:dyDescent="0.25">
      <c r="B147" s="160">
        <v>143</v>
      </c>
      <c r="C147" s="150" t="s">
        <v>207</v>
      </c>
      <c r="D147" s="96">
        <v>42370</v>
      </c>
      <c r="E147" s="96">
        <v>44424</v>
      </c>
      <c r="F147" s="7">
        <f t="shared" si="16"/>
        <v>5.6273972602739724</v>
      </c>
      <c r="G147" s="160">
        <v>20</v>
      </c>
      <c r="H147" s="163">
        <v>0.05</v>
      </c>
      <c r="I147" s="235">
        <f t="shared" si="17"/>
        <v>4.7500000000000001E-2</v>
      </c>
      <c r="J147" s="148">
        <v>65812281</v>
      </c>
      <c r="K147" s="165">
        <f>VLOOKUP(EOMONTH(D147,0),CCI!D:AB,25,0)</f>
        <v>8.8211708099439241E-3</v>
      </c>
      <c r="L147" s="115">
        <f t="shared" si="12"/>
        <v>66392822.372093029</v>
      </c>
      <c r="M147" s="94">
        <f t="shared" si="13"/>
        <v>17746892.36913221</v>
      </c>
      <c r="N147" s="94">
        <f t="shared" si="14"/>
        <v>48645930.002960816</v>
      </c>
      <c r="O147" s="165">
        <v>0.05</v>
      </c>
      <c r="P147" s="94">
        <f t="shared" si="15"/>
        <v>46213633.502812773</v>
      </c>
    </row>
    <row r="148" spans="2:16" x14ac:dyDescent="0.25">
      <c r="B148" s="160">
        <v>144</v>
      </c>
      <c r="C148" s="150" t="s">
        <v>208</v>
      </c>
      <c r="D148" s="96">
        <v>42370</v>
      </c>
      <c r="E148" s="96">
        <v>44424</v>
      </c>
      <c r="F148" s="7">
        <f t="shared" si="16"/>
        <v>5.6273972602739724</v>
      </c>
      <c r="G148" s="160">
        <v>35</v>
      </c>
      <c r="H148" s="163">
        <v>0.05</v>
      </c>
      <c r="I148" s="235">
        <f t="shared" si="17"/>
        <v>2.7142857142857142E-2</v>
      </c>
      <c r="J148" s="148">
        <v>11642294</v>
      </c>
      <c r="K148" s="165">
        <f>VLOOKUP(EOMONTH(D148,0),CCI!D:S,16,0)</f>
        <v>8.8722534137381376E-3</v>
      </c>
      <c r="L148" s="115">
        <f t="shared" si="12"/>
        <v>11745587.382685244</v>
      </c>
      <c r="M148" s="94">
        <f t="shared" si="13"/>
        <v>1794063.7698499975</v>
      </c>
      <c r="N148" s="94">
        <f t="shared" si="14"/>
        <v>9951523.6128352471</v>
      </c>
      <c r="O148" s="165">
        <v>0.05</v>
      </c>
      <c r="P148" s="94">
        <f t="shared" si="15"/>
        <v>9453947.4321934842</v>
      </c>
    </row>
    <row r="149" spans="2:16" x14ac:dyDescent="0.25">
      <c r="B149" s="160">
        <v>145</v>
      </c>
      <c r="C149" s="150" t="s">
        <v>209</v>
      </c>
      <c r="D149" s="96">
        <v>42370</v>
      </c>
      <c r="E149" s="96">
        <v>44424</v>
      </c>
      <c r="F149" s="7">
        <f t="shared" si="16"/>
        <v>5.6273972602739724</v>
      </c>
      <c r="G149" s="160">
        <v>35</v>
      </c>
      <c r="H149" s="163">
        <v>0.05</v>
      </c>
      <c r="I149" s="235">
        <f t="shared" si="17"/>
        <v>2.7142857142857142E-2</v>
      </c>
      <c r="J149" s="148">
        <v>4342578</v>
      </c>
      <c r="K149" s="165">
        <f>VLOOKUP(EOMONTH(D149,0),CCI!D:AB,25,0)</f>
        <v>8.8211708099439241E-3</v>
      </c>
      <c r="L149" s="115">
        <f t="shared" si="12"/>
        <v>4380884.6222935049</v>
      </c>
      <c r="M149" s="94">
        <f t="shared" si="13"/>
        <v>669152.26328620862</v>
      </c>
      <c r="N149" s="94">
        <f t="shared" si="14"/>
        <v>3711732.3590072962</v>
      </c>
      <c r="O149" s="165">
        <v>0.05</v>
      </c>
      <c r="P149" s="94">
        <f t="shared" si="15"/>
        <v>3526145.7410569312</v>
      </c>
    </row>
    <row r="150" spans="2:16" x14ac:dyDescent="0.25">
      <c r="B150" s="160">
        <v>146</v>
      </c>
      <c r="C150" s="150" t="s">
        <v>210</v>
      </c>
      <c r="D150" s="96">
        <v>42370</v>
      </c>
      <c r="E150" s="96">
        <v>44424</v>
      </c>
      <c r="F150" s="7">
        <f t="shared" si="16"/>
        <v>5.6273972602739724</v>
      </c>
      <c r="G150" s="160">
        <v>35</v>
      </c>
      <c r="H150" s="163">
        <v>0.05</v>
      </c>
      <c r="I150" s="235">
        <f t="shared" si="17"/>
        <v>2.7142857142857142E-2</v>
      </c>
      <c r="J150" s="148">
        <v>15541108</v>
      </c>
      <c r="K150" s="165">
        <f>VLOOKUP(EOMONTH(D150,0),CCI!D:AB,25,0)</f>
        <v>8.8211708099439241E-3</v>
      </c>
      <c r="L150" s="115">
        <f t="shared" si="12"/>
        <v>15678198.768243786</v>
      </c>
      <c r="M150" s="94">
        <f t="shared" si="13"/>
        <v>2394745.1472778162</v>
      </c>
      <c r="N150" s="94">
        <f t="shared" si="14"/>
        <v>13283453.620965969</v>
      </c>
      <c r="O150" s="165">
        <v>0.05</v>
      </c>
      <c r="P150" s="94">
        <f t="shared" si="15"/>
        <v>12619280.939917671</v>
      </c>
    </row>
    <row r="151" spans="2:16" ht="30" x14ac:dyDescent="0.25">
      <c r="B151" s="160">
        <v>147</v>
      </c>
      <c r="C151" s="150" t="s">
        <v>211</v>
      </c>
      <c r="D151" s="96">
        <v>42370</v>
      </c>
      <c r="E151" s="96">
        <v>44424</v>
      </c>
      <c r="F151" s="7">
        <f t="shared" si="16"/>
        <v>5.6273972602739724</v>
      </c>
      <c r="G151" s="160">
        <v>35</v>
      </c>
      <c r="H151" s="163">
        <v>0.05</v>
      </c>
      <c r="I151" s="235">
        <f t="shared" si="17"/>
        <v>2.7142857142857142E-2</v>
      </c>
      <c r="J151" s="148">
        <v>5465004</v>
      </c>
      <c r="K151" s="165">
        <f>VLOOKUP(EOMONTH(D151,0),CCI!D:S,16,0)</f>
        <v>8.8722534137381376E-3</v>
      </c>
      <c r="L151" s="115">
        <f t="shared" si="12"/>
        <v>5513490.9003950926</v>
      </c>
      <c r="M151" s="94">
        <f t="shared" si="13"/>
        <v>842150.66880163935</v>
      </c>
      <c r="N151" s="94">
        <f t="shared" si="14"/>
        <v>4671340.2315934533</v>
      </c>
      <c r="O151" s="165">
        <v>0.05</v>
      </c>
      <c r="P151" s="94">
        <f t="shared" si="15"/>
        <v>4437773.2200137805</v>
      </c>
    </row>
    <row r="152" spans="2:16" x14ac:dyDescent="0.25">
      <c r="B152" s="160">
        <v>148</v>
      </c>
      <c r="C152" s="150" t="s">
        <v>212</v>
      </c>
      <c r="D152" s="96">
        <v>42370</v>
      </c>
      <c r="E152" s="96">
        <v>44424</v>
      </c>
      <c r="F152" s="7">
        <f t="shared" si="16"/>
        <v>5.6273972602739724</v>
      </c>
      <c r="G152" s="160">
        <v>35</v>
      </c>
      <c r="H152" s="163">
        <v>0.05</v>
      </c>
      <c r="I152" s="235">
        <f t="shared" si="17"/>
        <v>2.7142857142857142E-2</v>
      </c>
      <c r="J152" s="148">
        <v>130740439</v>
      </c>
      <c r="K152" s="165">
        <f>VLOOKUP(EOMONTH(D152,0),CCI!D:S,16,0)</f>
        <v>8.8722534137381376E-3</v>
      </c>
      <c r="L152" s="115">
        <f t="shared" si="12"/>
        <v>131900401.30623138</v>
      </c>
      <c r="M152" s="94">
        <f t="shared" si="13"/>
        <v>20146947.402649652</v>
      </c>
      <c r="N152" s="94">
        <f t="shared" si="14"/>
        <v>111753453.90358172</v>
      </c>
      <c r="O152" s="165">
        <v>0.05</v>
      </c>
      <c r="P152" s="94">
        <f t="shared" si="15"/>
        <v>106165781.20840263</v>
      </c>
    </row>
    <row r="153" spans="2:16" x14ac:dyDescent="0.25">
      <c r="B153" s="160">
        <v>149</v>
      </c>
      <c r="C153" s="150" t="s">
        <v>213</v>
      </c>
      <c r="D153" s="96">
        <v>42370</v>
      </c>
      <c r="E153" s="96">
        <v>44424</v>
      </c>
      <c r="F153" s="7">
        <f t="shared" si="16"/>
        <v>5.6273972602739724</v>
      </c>
      <c r="G153" s="160">
        <v>35</v>
      </c>
      <c r="H153" s="163">
        <v>0.05</v>
      </c>
      <c r="I153" s="235">
        <f t="shared" si="17"/>
        <v>2.7142857142857142E-2</v>
      </c>
      <c r="J153" s="148">
        <v>12550914</v>
      </c>
      <c r="K153" s="165">
        <f>VLOOKUP(EOMONTH(D153,0),CCI!D:S,16,0)</f>
        <v>8.8722534137381376E-3</v>
      </c>
      <c r="L153" s="115">
        <f t="shared" si="12"/>
        <v>12662268.889582034</v>
      </c>
      <c r="M153" s="94">
        <f t="shared" si="13"/>
        <v>1934081.0398623422</v>
      </c>
      <c r="N153" s="94">
        <f t="shared" si="14"/>
        <v>10728187.849719692</v>
      </c>
      <c r="O153" s="165">
        <v>0.05</v>
      </c>
      <c r="P153" s="94">
        <f t="shared" si="15"/>
        <v>10191778.457233706</v>
      </c>
    </row>
    <row r="154" spans="2:16" x14ac:dyDescent="0.25">
      <c r="B154" s="160">
        <v>150</v>
      </c>
      <c r="C154" s="150" t="s">
        <v>206</v>
      </c>
      <c r="D154" s="96">
        <v>42461</v>
      </c>
      <c r="E154" s="96">
        <v>44424</v>
      </c>
      <c r="F154" s="7">
        <f t="shared" si="16"/>
        <v>5.3780821917808215</v>
      </c>
      <c r="G154" s="160">
        <v>35</v>
      </c>
      <c r="H154" s="163">
        <v>0.05</v>
      </c>
      <c r="I154" s="235">
        <f t="shared" si="17"/>
        <v>2.7142857142857142E-2</v>
      </c>
      <c r="J154" s="148">
        <v>112115931</v>
      </c>
      <c r="K154" s="165">
        <f>VLOOKUP(EOMONTH(D154,0),CCI!D:S,16,0)</f>
        <v>8.8023288051012633E-3</v>
      </c>
      <c r="L154" s="115">
        <f t="shared" si="12"/>
        <v>113102812.28895205</v>
      </c>
      <c r="M154" s="94">
        <f t="shared" si="13"/>
        <v>16510354.559456142</v>
      </c>
      <c r="N154" s="94">
        <f t="shared" si="14"/>
        <v>96592457.729495913</v>
      </c>
      <c r="O154" s="165">
        <v>0.05</v>
      </c>
      <c r="P154" s="94">
        <f t="shared" si="15"/>
        <v>91762834.84302111</v>
      </c>
    </row>
    <row r="155" spans="2:16" x14ac:dyDescent="0.25">
      <c r="B155" s="160">
        <v>151</v>
      </c>
      <c r="C155" s="150" t="s">
        <v>207</v>
      </c>
      <c r="D155" s="96">
        <v>42461</v>
      </c>
      <c r="E155" s="96">
        <v>44424</v>
      </c>
      <c r="F155" s="7">
        <f t="shared" si="16"/>
        <v>5.3780821917808215</v>
      </c>
      <c r="G155" s="160">
        <v>35</v>
      </c>
      <c r="H155" s="163">
        <v>0.05</v>
      </c>
      <c r="I155" s="235">
        <f t="shared" si="17"/>
        <v>2.7142857142857142E-2</v>
      </c>
      <c r="J155" s="148">
        <v>2253913</v>
      </c>
      <c r="K155" s="165">
        <f>VLOOKUP(EOMONTH(D155,0),CCI!D:AB,25,0)</f>
        <v>8.7476308499780473E-3</v>
      </c>
      <c r="L155" s="115">
        <f t="shared" si="12"/>
        <v>2273629.3988919668</v>
      </c>
      <c r="M155" s="94">
        <f t="shared" si="13"/>
        <v>331896.49976702023</v>
      </c>
      <c r="N155" s="94">
        <f t="shared" si="14"/>
        <v>1941732.8991249464</v>
      </c>
      <c r="O155" s="165">
        <v>0.05</v>
      </c>
      <c r="P155" s="94">
        <f t="shared" si="15"/>
        <v>1844646.254168699</v>
      </c>
    </row>
    <row r="156" spans="2:16" x14ac:dyDescent="0.25">
      <c r="B156" s="160">
        <v>152</v>
      </c>
      <c r="C156" s="150" t="s">
        <v>214</v>
      </c>
      <c r="D156" s="96">
        <v>42461</v>
      </c>
      <c r="E156" s="96">
        <v>44424</v>
      </c>
      <c r="F156" s="7">
        <f t="shared" si="16"/>
        <v>5.3780821917808215</v>
      </c>
      <c r="G156" s="160">
        <v>35</v>
      </c>
      <c r="H156" s="163">
        <v>0.05</v>
      </c>
      <c r="I156" s="235">
        <f t="shared" si="17"/>
        <v>2.7142857142857142E-2</v>
      </c>
      <c r="J156" s="148">
        <v>214670</v>
      </c>
      <c r="K156" s="165">
        <f>VLOOKUP(EOMONTH(D156,0),CCI!D:AB,25,0)</f>
        <v>8.7476308499780473E-3</v>
      </c>
      <c r="L156" s="115">
        <f t="shared" si="12"/>
        <v>216547.8539145648</v>
      </c>
      <c r="M156" s="94">
        <f t="shared" si="13"/>
        <v>31610.901399027487</v>
      </c>
      <c r="N156" s="94">
        <f t="shared" si="14"/>
        <v>184936.9525155373</v>
      </c>
      <c r="O156" s="165">
        <v>0.05</v>
      </c>
      <c r="P156" s="94">
        <f t="shared" si="15"/>
        <v>175690.10488976043</v>
      </c>
    </row>
    <row r="157" spans="2:16" x14ac:dyDescent="0.25">
      <c r="B157" s="160">
        <v>153</v>
      </c>
      <c r="C157" s="150" t="s">
        <v>215</v>
      </c>
      <c r="D157" s="96">
        <v>42461</v>
      </c>
      <c r="E157" s="96">
        <v>44424</v>
      </c>
      <c r="F157" s="7">
        <f t="shared" si="16"/>
        <v>5.3780821917808215</v>
      </c>
      <c r="G157" s="160">
        <v>35</v>
      </c>
      <c r="H157" s="163">
        <v>0.05</v>
      </c>
      <c r="I157" s="235">
        <f t="shared" si="17"/>
        <v>2.7142857142857142E-2</v>
      </c>
      <c r="J157" s="148">
        <v>181957</v>
      </c>
      <c r="K157" s="165">
        <f>VLOOKUP(EOMONTH(D157,0),CCI!D:AB,25,0)</f>
        <v>8.7476308499780473E-3</v>
      </c>
      <c r="L157" s="115">
        <f t="shared" si="12"/>
        <v>183548.69266656946</v>
      </c>
      <c r="M157" s="94">
        <f t="shared" si="13"/>
        <v>26793.798788199769</v>
      </c>
      <c r="N157" s="94">
        <f t="shared" si="14"/>
        <v>156754.89387836971</v>
      </c>
      <c r="O157" s="165">
        <v>0.05</v>
      </c>
      <c r="P157" s="94">
        <f t="shared" si="15"/>
        <v>148917.14918445121</v>
      </c>
    </row>
    <row r="158" spans="2:16" x14ac:dyDescent="0.25">
      <c r="B158" s="160">
        <v>154</v>
      </c>
      <c r="C158" s="150" t="s">
        <v>208</v>
      </c>
      <c r="D158" s="96">
        <v>42461</v>
      </c>
      <c r="E158" s="96">
        <v>44424</v>
      </c>
      <c r="F158" s="7">
        <f t="shared" si="16"/>
        <v>5.3780821917808215</v>
      </c>
      <c r="G158" s="160">
        <v>35</v>
      </c>
      <c r="H158" s="163">
        <v>0.05</v>
      </c>
      <c r="I158" s="235">
        <f t="shared" si="17"/>
        <v>2.7142857142857142E-2</v>
      </c>
      <c r="J158" s="148">
        <v>7633</v>
      </c>
      <c r="K158" s="165">
        <f>VLOOKUP(EOMONTH(D158,0),CCI!D:S,16,0)</f>
        <v>8.8023288051012633E-3</v>
      </c>
      <c r="L158" s="115">
        <f t="shared" si="12"/>
        <v>7700.1881757693382</v>
      </c>
      <c r="M158" s="94">
        <f t="shared" si="13"/>
        <v>1124.0466473255146</v>
      </c>
      <c r="N158" s="94">
        <f t="shared" si="14"/>
        <v>6576.1415284438235</v>
      </c>
      <c r="O158" s="165">
        <v>0.05</v>
      </c>
      <c r="P158" s="94">
        <f t="shared" si="15"/>
        <v>6247.3344520216324</v>
      </c>
    </row>
    <row r="159" spans="2:16" x14ac:dyDescent="0.25">
      <c r="B159" s="160">
        <v>155</v>
      </c>
      <c r="C159" s="150" t="s">
        <v>209</v>
      </c>
      <c r="D159" s="96">
        <v>42461</v>
      </c>
      <c r="E159" s="96">
        <v>44424</v>
      </c>
      <c r="F159" s="7">
        <f t="shared" si="16"/>
        <v>5.3780821917808215</v>
      </c>
      <c r="G159" s="160">
        <v>35</v>
      </c>
      <c r="H159" s="163">
        <v>0.05</v>
      </c>
      <c r="I159" s="235">
        <f t="shared" si="17"/>
        <v>2.7142857142857142E-2</v>
      </c>
      <c r="J159" s="148">
        <v>2130549</v>
      </c>
      <c r="K159" s="165">
        <f>VLOOKUP(EOMONTH(D159,0),CCI!D:AB,25,0)</f>
        <v>8.7476308499780473E-3</v>
      </c>
      <c r="L159" s="115">
        <f t="shared" si="12"/>
        <v>2149186.2561597899</v>
      </c>
      <c r="M159" s="94">
        <f t="shared" si="13"/>
        <v>313730.72327198304</v>
      </c>
      <c r="N159" s="94">
        <f t="shared" si="14"/>
        <v>1835455.5328878069</v>
      </c>
      <c r="O159" s="165">
        <v>0.05</v>
      </c>
      <c r="P159" s="94">
        <f t="shared" si="15"/>
        <v>1743682.7562434166</v>
      </c>
    </row>
    <row r="160" spans="2:16" x14ac:dyDescent="0.25">
      <c r="B160" s="160">
        <v>156</v>
      </c>
      <c r="C160" s="150" t="s">
        <v>210</v>
      </c>
      <c r="D160" s="96">
        <v>42461</v>
      </c>
      <c r="E160" s="96">
        <v>44424</v>
      </c>
      <c r="F160" s="7">
        <f t="shared" si="16"/>
        <v>5.3780821917808215</v>
      </c>
      <c r="G160" s="160">
        <v>35</v>
      </c>
      <c r="H160" s="163">
        <v>0.05</v>
      </c>
      <c r="I160" s="235">
        <f t="shared" si="17"/>
        <v>2.7142857142857142E-2</v>
      </c>
      <c r="J160" s="148">
        <v>3844289</v>
      </c>
      <c r="K160" s="165">
        <f>VLOOKUP(EOMONTH(D160,0),CCI!D:AB,25,0)</f>
        <v>8.7476308499780473E-3</v>
      </c>
      <c r="L160" s="115">
        <f t="shared" si="12"/>
        <v>3877917.4210526315</v>
      </c>
      <c r="M160" s="94">
        <f t="shared" si="13"/>
        <v>566084.87691976514</v>
      </c>
      <c r="N160" s="94">
        <f t="shared" si="14"/>
        <v>3311832.5441328664</v>
      </c>
      <c r="O160" s="165">
        <v>0.05</v>
      </c>
      <c r="P160" s="94">
        <f t="shared" si="15"/>
        <v>3146240.9169262229</v>
      </c>
    </row>
    <row r="161" spans="2:16" x14ac:dyDescent="0.25">
      <c r="B161" s="160">
        <v>157</v>
      </c>
      <c r="C161" s="150" t="s">
        <v>206</v>
      </c>
      <c r="D161" s="96">
        <v>43190</v>
      </c>
      <c r="E161" s="96">
        <v>44424</v>
      </c>
      <c r="F161" s="7">
        <f t="shared" si="16"/>
        <v>3.3808219178082193</v>
      </c>
      <c r="G161" s="160">
        <v>35</v>
      </c>
      <c r="H161" s="163">
        <v>0.05</v>
      </c>
      <c r="I161" s="235">
        <f t="shared" si="17"/>
        <v>2.7142857142857142E-2</v>
      </c>
      <c r="J161" s="148">
        <v>14103029</v>
      </c>
      <c r="K161" s="165">
        <f>VLOOKUP(EOMONTH(D161,0),CCI!D:S,16,0)</f>
        <v>7.5632563256335019E-4</v>
      </c>
      <c r="L161" s="115">
        <f t="shared" si="12"/>
        <v>14113695.482329484</v>
      </c>
      <c r="M161" s="94">
        <f t="shared" si="13"/>
        <v>1295145.6136152528</v>
      </c>
      <c r="N161" s="94">
        <f t="shared" si="14"/>
        <v>12818549.868714232</v>
      </c>
      <c r="O161" s="165">
        <v>0.05</v>
      </c>
      <c r="P161" s="94">
        <f t="shared" si="15"/>
        <v>12177622.375278519</v>
      </c>
    </row>
    <row r="162" spans="2:16" x14ac:dyDescent="0.25">
      <c r="B162" s="160">
        <v>158</v>
      </c>
      <c r="C162" s="150" t="s">
        <v>210</v>
      </c>
      <c r="D162" s="96">
        <v>43190</v>
      </c>
      <c r="E162" s="96">
        <v>44424</v>
      </c>
      <c r="F162" s="7">
        <f t="shared" si="16"/>
        <v>3.3808219178082193</v>
      </c>
      <c r="G162" s="160">
        <v>35</v>
      </c>
      <c r="H162" s="163">
        <v>0.05</v>
      </c>
      <c r="I162" s="235">
        <f t="shared" si="17"/>
        <v>2.7142857142857142E-2</v>
      </c>
      <c r="J162" s="148">
        <v>513297</v>
      </c>
      <c r="K162" s="165">
        <f>VLOOKUP(EOMONTH(D162,0),CCI!D:AB,25,0)</f>
        <v>6.5080627666500414E-4</v>
      </c>
      <c r="L162" s="115">
        <f t="shared" si="12"/>
        <v>513631.05690939334</v>
      </c>
      <c r="M162" s="94">
        <f t="shared" si="13"/>
        <v>47133.439374941823</v>
      </c>
      <c r="N162" s="94">
        <f t="shared" si="14"/>
        <v>466497.61753445154</v>
      </c>
      <c r="O162" s="165">
        <v>0.05</v>
      </c>
      <c r="P162" s="94">
        <f t="shared" si="15"/>
        <v>443172.73665772896</v>
      </c>
    </row>
    <row r="163" spans="2:16" x14ac:dyDescent="0.25">
      <c r="B163" s="160">
        <v>159</v>
      </c>
      <c r="C163" s="150" t="s">
        <v>215</v>
      </c>
      <c r="D163" s="96">
        <v>43190</v>
      </c>
      <c r="E163" s="96">
        <v>44424</v>
      </c>
      <c r="F163" s="7">
        <f t="shared" si="16"/>
        <v>3.3808219178082193</v>
      </c>
      <c r="G163" s="160">
        <v>20</v>
      </c>
      <c r="H163" s="163">
        <v>0.05</v>
      </c>
      <c r="I163" s="235">
        <f t="shared" si="17"/>
        <v>4.7500000000000001E-2</v>
      </c>
      <c r="J163" s="148">
        <v>16191902</v>
      </c>
      <c r="K163" s="165">
        <f>VLOOKUP(EOMONTH(D163,0),CCI!D:AB,25,0)</f>
        <v>6.5080627666500414E-4</v>
      </c>
      <c r="L163" s="115">
        <f t="shared" si="12"/>
        <v>16202439.791452745</v>
      </c>
      <c r="M163" s="94">
        <f t="shared" si="13"/>
        <v>2601934.2695232951</v>
      </c>
      <c r="N163" s="94">
        <f t="shared" si="14"/>
        <v>13600505.52192945</v>
      </c>
      <c r="O163" s="165">
        <v>0.05</v>
      </c>
      <c r="P163" s="94">
        <f t="shared" si="15"/>
        <v>12920480.245832978</v>
      </c>
    </row>
    <row r="164" spans="2:16" x14ac:dyDescent="0.25">
      <c r="B164" s="160">
        <v>160</v>
      </c>
      <c r="C164" s="150" t="s">
        <v>206</v>
      </c>
      <c r="D164" s="96">
        <v>43295</v>
      </c>
      <c r="E164" s="96">
        <v>44424</v>
      </c>
      <c r="F164" s="7">
        <f t="shared" si="16"/>
        <v>3.0931506849315067</v>
      </c>
      <c r="G164" s="160">
        <v>20</v>
      </c>
      <c r="H164" s="163">
        <v>0.05</v>
      </c>
      <c r="I164" s="235">
        <f t="shared" si="17"/>
        <v>4.7500000000000001E-2</v>
      </c>
      <c r="J164" s="148">
        <v>3671709</v>
      </c>
      <c r="K164" s="165">
        <f>VLOOKUP(EOMONTH(D164,0),CCI!D:S,16,0)</f>
        <v>6.8752148504656408E-4</v>
      </c>
      <c r="L164" s="115">
        <f t="shared" si="12"/>
        <v>3674233.3788243388</v>
      </c>
      <c r="M164" s="94">
        <f t="shared" si="13"/>
        <v>539835.48088466353</v>
      </c>
      <c r="N164" s="94">
        <f t="shared" si="14"/>
        <v>3134397.8979396755</v>
      </c>
      <c r="O164" s="165">
        <v>0.05</v>
      </c>
      <c r="P164" s="94">
        <f t="shared" si="15"/>
        <v>2977678.0030426914</v>
      </c>
    </row>
    <row r="165" spans="2:16" ht="30" x14ac:dyDescent="0.25">
      <c r="B165" s="160">
        <v>161</v>
      </c>
      <c r="C165" s="150" t="s">
        <v>216</v>
      </c>
      <c r="D165" s="96">
        <v>43202</v>
      </c>
      <c r="E165" s="96">
        <v>44424</v>
      </c>
      <c r="F165" s="7">
        <f t="shared" si="16"/>
        <v>3.3479452054794518</v>
      </c>
      <c r="G165" s="160">
        <v>20</v>
      </c>
      <c r="H165" s="163">
        <v>0.05</v>
      </c>
      <c r="I165" s="235">
        <f t="shared" si="17"/>
        <v>4.7500000000000001E-2</v>
      </c>
      <c r="J165" s="148">
        <v>189725</v>
      </c>
      <c r="K165" s="165">
        <f>VLOOKUP(EOMONTH(D165,0),CCI!D:S,16,0)</f>
        <v>7.5632563256335019E-4</v>
      </c>
      <c r="L165" s="115">
        <f t="shared" si="12"/>
        <v>189868.49388063807</v>
      </c>
      <c r="M165" s="94">
        <f t="shared" si="13"/>
        <v>30194.292403566124</v>
      </c>
      <c r="N165" s="94">
        <f t="shared" si="14"/>
        <v>159674.20147707194</v>
      </c>
      <c r="O165" s="165">
        <v>0.05</v>
      </c>
      <c r="P165" s="94">
        <f t="shared" si="15"/>
        <v>151690.49140321833</v>
      </c>
    </row>
    <row r="166" spans="2:16" x14ac:dyDescent="0.25">
      <c r="B166" s="160">
        <v>162</v>
      </c>
      <c r="C166" s="150" t="s">
        <v>217</v>
      </c>
      <c r="D166" s="96">
        <v>42736</v>
      </c>
      <c r="E166" s="96">
        <v>44424</v>
      </c>
      <c r="F166" s="7">
        <f t="shared" si="16"/>
        <v>4.624657534246575</v>
      </c>
      <c r="G166" s="160">
        <v>35</v>
      </c>
      <c r="H166" s="163">
        <v>0.05</v>
      </c>
      <c r="I166" s="235">
        <f t="shared" si="17"/>
        <v>2.7142857142857142E-2</v>
      </c>
      <c r="J166" s="148">
        <v>114005221</v>
      </c>
      <c r="K166" s="165">
        <f>VLOOKUP(EOMONTH(D166,0),CCI!D:S,16,0)</f>
        <v>1.8584801762115241E-3</v>
      </c>
      <c r="L166" s="115">
        <f t="shared" si="12"/>
        <v>114217097.44321312</v>
      </c>
      <c r="M166" s="94">
        <f t="shared" si="13"/>
        <v>14337263.206257265</v>
      </c>
      <c r="N166" s="94">
        <f t="shared" si="14"/>
        <v>99879834.236955851</v>
      </c>
      <c r="O166" s="165">
        <v>0.05</v>
      </c>
      <c r="P166" s="94">
        <f t="shared" si="15"/>
        <v>94885842.525108054</v>
      </c>
    </row>
    <row r="167" spans="2:16" x14ac:dyDescent="0.25">
      <c r="B167" s="160">
        <v>163</v>
      </c>
      <c r="C167" s="150" t="s">
        <v>218</v>
      </c>
      <c r="D167" s="96">
        <v>42736</v>
      </c>
      <c r="E167" s="96">
        <v>44424</v>
      </c>
      <c r="F167" s="7">
        <f t="shared" si="16"/>
        <v>4.624657534246575</v>
      </c>
      <c r="G167" s="160">
        <v>35</v>
      </c>
      <c r="H167" s="163">
        <v>0.05</v>
      </c>
      <c r="I167" s="235">
        <f t="shared" si="17"/>
        <v>2.7142857142857142E-2</v>
      </c>
      <c r="J167" s="148">
        <v>13985595</v>
      </c>
      <c r="K167" s="165">
        <f>VLOOKUP(EOMONTH(D167,0),CCI!D:S,16,0)</f>
        <v>1.8584801762115241E-3</v>
      </c>
      <c r="L167" s="115">
        <f t="shared" si="12"/>
        <v>14011586.951060023</v>
      </c>
      <c r="M167" s="94">
        <f t="shared" si="13"/>
        <v>1758824.3314849199</v>
      </c>
      <c r="N167" s="94">
        <f t="shared" si="14"/>
        <v>12252762.619575104</v>
      </c>
      <c r="O167" s="165">
        <v>0.05</v>
      </c>
      <c r="P167" s="94">
        <f t="shared" si="15"/>
        <v>11640124.488596348</v>
      </c>
    </row>
    <row r="168" spans="2:16" x14ac:dyDescent="0.25">
      <c r="B168" s="160">
        <v>164</v>
      </c>
      <c r="C168" s="150" t="s">
        <v>219</v>
      </c>
      <c r="D168" s="96">
        <v>42736</v>
      </c>
      <c r="E168" s="96">
        <v>44424</v>
      </c>
      <c r="F168" s="7">
        <f t="shared" si="16"/>
        <v>4.624657534246575</v>
      </c>
      <c r="G168" s="160">
        <v>35</v>
      </c>
      <c r="H168" s="163">
        <v>0.05</v>
      </c>
      <c r="I168" s="235">
        <f t="shared" si="17"/>
        <v>2.7142857142857142E-2</v>
      </c>
      <c r="J168" s="148">
        <v>61695552</v>
      </c>
      <c r="K168" s="165">
        <f>VLOOKUP(EOMONTH(D168,0),CCI!D:S,16,0)</f>
        <v>1.8584801762115241E-3</v>
      </c>
      <c r="L168" s="115">
        <f t="shared" si="12"/>
        <v>61810211.960352428</v>
      </c>
      <c r="M168" s="94">
        <f t="shared" si="13"/>
        <v>7758814.5518294433</v>
      </c>
      <c r="N168" s="94">
        <f t="shared" si="14"/>
        <v>54051397.408522986</v>
      </c>
      <c r="O168" s="165">
        <v>0.05</v>
      </c>
      <c r="P168" s="94">
        <f t="shared" si="15"/>
        <v>51348827.538096838</v>
      </c>
    </row>
    <row r="169" spans="2:16" x14ac:dyDescent="0.25">
      <c r="B169" s="160">
        <v>165</v>
      </c>
      <c r="C169" s="150" t="s">
        <v>220</v>
      </c>
      <c r="D169" s="96">
        <v>42736</v>
      </c>
      <c r="E169" s="96">
        <v>44424</v>
      </c>
      <c r="F169" s="7">
        <f t="shared" si="16"/>
        <v>4.624657534246575</v>
      </c>
      <c r="G169" s="160">
        <v>20</v>
      </c>
      <c r="H169" s="163">
        <v>0.05</v>
      </c>
      <c r="I169" s="235">
        <f t="shared" si="17"/>
        <v>4.7500000000000001E-2</v>
      </c>
      <c r="J169" s="148">
        <v>77602867</v>
      </c>
      <c r="K169" s="165">
        <f>VLOOKUP(EOMONTH(D169,0),CCI!D:AB,25,0)</f>
        <v>1.8098892347788316E-3</v>
      </c>
      <c r="L169" s="115">
        <f t="shared" si="12"/>
        <v>77743319.593571275</v>
      </c>
      <c r="M169" s="94">
        <f t="shared" si="13"/>
        <v>17077970.863048065</v>
      </c>
      <c r="N169" s="94">
        <f t="shared" si="14"/>
        <v>60665348.730523214</v>
      </c>
      <c r="O169" s="165">
        <v>0.05</v>
      </c>
      <c r="P169" s="94">
        <f t="shared" si="15"/>
        <v>57632081.293997049</v>
      </c>
    </row>
    <row r="170" spans="2:16" x14ac:dyDescent="0.25">
      <c r="B170" s="160">
        <v>166</v>
      </c>
      <c r="C170" s="150" t="s">
        <v>221</v>
      </c>
      <c r="D170" s="96">
        <v>42736</v>
      </c>
      <c r="E170" s="96">
        <v>44424</v>
      </c>
      <c r="F170" s="7">
        <f t="shared" si="16"/>
        <v>4.624657534246575</v>
      </c>
      <c r="G170" s="160">
        <v>35</v>
      </c>
      <c r="H170" s="163">
        <v>0.05</v>
      </c>
      <c r="I170" s="235">
        <f t="shared" si="17"/>
        <v>2.7142857142857142E-2</v>
      </c>
      <c r="J170" s="148">
        <v>975114</v>
      </c>
      <c r="K170" s="165">
        <f>VLOOKUP(EOMONTH(D170,0),CCI!D:S,16,0)</f>
        <v>1.8584801762115241E-3</v>
      </c>
      <c r="L170" s="115">
        <f t="shared" si="12"/>
        <v>976926.23003854637</v>
      </c>
      <c r="M170" s="94">
        <f t="shared" si="13"/>
        <v>122630.0510755235</v>
      </c>
      <c r="N170" s="94">
        <f t="shared" si="14"/>
        <v>854296.17896302289</v>
      </c>
      <c r="O170" s="165">
        <v>0.05</v>
      </c>
      <c r="P170" s="94">
        <f t="shared" si="15"/>
        <v>811581.3700148717</v>
      </c>
    </row>
    <row r="171" spans="2:16" x14ac:dyDescent="0.25">
      <c r="B171" s="160">
        <v>167</v>
      </c>
      <c r="C171" s="150" t="s">
        <v>222</v>
      </c>
      <c r="D171" s="96">
        <v>42736</v>
      </c>
      <c r="E171" s="96">
        <v>44424</v>
      </c>
      <c r="F171" s="7">
        <f t="shared" si="16"/>
        <v>4.624657534246575</v>
      </c>
      <c r="G171" s="160">
        <v>35</v>
      </c>
      <c r="H171" s="163">
        <v>0.05</v>
      </c>
      <c r="I171" s="235">
        <f t="shared" si="17"/>
        <v>2.7142857142857142E-2</v>
      </c>
      <c r="J171" s="148">
        <v>2808799</v>
      </c>
      <c r="K171" s="165">
        <f>VLOOKUP(EOMONTH(D171,0),CCI!D:S,16,0)</f>
        <v>1.8584801762115241E-3</v>
      </c>
      <c r="L171" s="115">
        <f t="shared" si="12"/>
        <v>2814019.0972604631</v>
      </c>
      <c r="M171" s="94">
        <f t="shared" si="13"/>
        <v>353233.7396764679</v>
      </c>
      <c r="N171" s="94">
        <f t="shared" si="14"/>
        <v>2460785.357583995</v>
      </c>
      <c r="O171" s="165">
        <v>0.05</v>
      </c>
      <c r="P171" s="94">
        <f t="shared" si="15"/>
        <v>2337746.0897047953</v>
      </c>
    </row>
    <row r="172" spans="2:16" x14ac:dyDescent="0.25">
      <c r="B172" s="160">
        <v>168</v>
      </c>
      <c r="C172" s="150" t="s">
        <v>223</v>
      </c>
      <c r="D172" s="96">
        <v>42736</v>
      </c>
      <c r="E172" s="96">
        <v>44424</v>
      </c>
      <c r="F172" s="7">
        <f t="shared" si="16"/>
        <v>4.624657534246575</v>
      </c>
      <c r="G172" s="160">
        <v>35</v>
      </c>
      <c r="H172" s="163">
        <v>0.05</v>
      </c>
      <c r="I172" s="235">
        <f t="shared" si="17"/>
        <v>2.7142857142857142E-2</v>
      </c>
      <c r="J172" s="148">
        <v>957447</v>
      </c>
      <c r="K172" s="165">
        <f>VLOOKUP(EOMONTH(D172,0),CCI!D:S,16,0)</f>
        <v>1.8584801762115241E-3</v>
      </c>
      <c r="L172" s="115">
        <f t="shared" si="12"/>
        <v>959226.39626927325</v>
      </c>
      <c r="M172" s="94">
        <f t="shared" si="13"/>
        <v>120408.25432934688</v>
      </c>
      <c r="N172" s="94">
        <f t="shared" si="14"/>
        <v>838818.14193992643</v>
      </c>
      <c r="O172" s="165">
        <v>0.05</v>
      </c>
      <c r="P172" s="94">
        <f t="shared" si="15"/>
        <v>796877.23484293011</v>
      </c>
    </row>
    <row r="173" spans="2:16" x14ac:dyDescent="0.25">
      <c r="B173" s="160">
        <v>169</v>
      </c>
      <c r="C173" s="150" t="s">
        <v>224</v>
      </c>
      <c r="D173" s="96">
        <v>42736</v>
      </c>
      <c r="E173" s="96">
        <v>44424</v>
      </c>
      <c r="F173" s="7">
        <f t="shared" si="16"/>
        <v>4.624657534246575</v>
      </c>
      <c r="G173" s="160">
        <v>35</v>
      </c>
      <c r="H173" s="163">
        <v>0.05</v>
      </c>
      <c r="I173" s="235">
        <f t="shared" si="17"/>
        <v>2.7142857142857142E-2</v>
      </c>
      <c r="J173" s="148">
        <v>1292465</v>
      </c>
      <c r="K173" s="165">
        <f>VLOOKUP(EOMONTH(D173,0),CCI!D:S,16,0)</f>
        <v>1.8584801762115241E-3</v>
      </c>
      <c r="L173" s="115">
        <f t="shared" si="12"/>
        <v>1294867.0205809474</v>
      </c>
      <c r="M173" s="94">
        <f t="shared" si="13"/>
        <v>162540.0198985211</v>
      </c>
      <c r="N173" s="94">
        <f t="shared" si="14"/>
        <v>1132327.0006824264</v>
      </c>
      <c r="O173" s="165">
        <v>0.05</v>
      </c>
      <c r="P173" s="94">
        <f t="shared" si="15"/>
        <v>1075710.650648305</v>
      </c>
    </row>
    <row r="174" spans="2:16" x14ac:dyDescent="0.25">
      <c r="B174" s="160">
        <v>170</v>
      </c>
      <c r="C174" s="150" t="s">
        <v>225</v>
      </c>
      <c r="D174" s="96">
        <v>42736</v>
      </c>
      <c r="E174" s="96">
        <v>44424</v>
      </c>
      <c r="F174" s="7">
        <f t="shared" si="16"/>
        <v>4.624657534246575</v>
      </c>
      <c r="G174" s="160">
        <v>35</v>
      </c>
      <c r="H174" s="163">
        <v>0.05</v>
      </c>
      <c r="I174" s="235">
        <f t="shared" si="17"/>
        <v>2.7142857142857142E-2</v>
      </c>
      <c r="J174" s="148">
        <v>4045829</v>
      </c>
      <c r="K174" s="165">
        <f>VLOOKUP(EOMONTH(D174,0),CCI!D:S,16,0)</f>
        <v>1.8584801762115241E-3</v>
      </c>
      <c r="L174" s="115">
        <f t="shared" si="12"/>
        <v>4053348.0929928422</v>
      </c>
      <c r="M174" s="94">
        <f t="shared" si="13"/>
        <v>508802.27020926191</v>
      </c>
      <c r="N174" s="94">
        <f t="shared" si="14"/>
        <v>3544545.82278358</v>
      </c>
      <c r="O174" s="165">
        <v>0.05</v>
      </c>
      <c r="P174" s="94">
        <f t="shared" si="15"/>
        <v>3367318.5316444007</v>
      </c>
    </row>
    <row r="175" spans="2:16" x14ac:dyDescent="0.25">
      <c r="B175" s="160">
        <v>171</v>
      </c>
      <c r="C175" s="150" t="s">
        <v>177</v>
      </c>
      <c r="D175" s="96">
        <v>42674</v>
      </c>
      <c r="E175" s="96">
        <v>44424</v>
      </c>
      <c r="F175" s="7">
        <f t="shared" si="16"/>
        <v>4.7945205479452051</v>
      </c>
      <c r="G175" s="160">
        <v>35</v>
      </c>
      <c r="H175" s="163">
        <v>0.05</v>
      </c>
      <c r="I175" s="235">
        <f t="shared" si="17"/>
        <v>2.7142857142857142E-2</v>
      </c>
      <c r="J175" s="148">
        <v>3014718</v>
      </c>
      <c r="K175" s="165">
        <f>VLOOKUP(EOMONTH(D175,0),CCI!D:S,16,0)</f>
        <v>2.2724142680072478E-3</v>
      </c>
      <c r="L175" s="115">
        <f t="shared" si="12"/>
        <v>3021568.6881972183</v>
      </c>
      <c r="M175" s="94">
        <f t="shared" si="13"/>
        <v>393217.84298456943</v>
      </c>
      <c r="N175" s="94">
        <f t="shared" si="14"/>
        <v>2628350.8452126491</v>
      </c>
      <c r="O175" s="165">
        <v>0.05</v>
      </c>
      <c r="P175" s="94">
        <f t="shared" si="15"/>
        <v>2496933.3029520167</v>
      </c>
    </row>
    <row r="176" spans="2:16" x14ac:dyDescent="0.25">
      <c r="B176" s="160">
        <v>172</v>
      </c>
      <c r="C176" s="150" t="s">
        <v>177</v>
      </c>
      <c r="D176" s="96">
        <v>42825</v>
      </c>
      <c r="E176" s="96">
        <v>44424</v>
      </c>
      <c r="F176" s="7">
        <f t="shared" si="16"/>
        <v>4.3808219178082188</v>
      </c>
      <c r="G176" s="160">
        <v>35</v>
      </c>
      <c r="H176" s="163">
        <v>0.05</v>
      </c>
      <c r="I176" s="235">
        <f t="shared" si="17"/>
        <v>2.7142857142857142E-2</v>
      </c>
      <c r="J176" s="148">
        <v>274592</v>
      </c>
      <c r="K176" s="165">
        <f>VLOOKUP(EOMONTH(D176,0),CCI!D:S,16,0)</f>
        <v>1.8584801762115241E-3</v>
      </c>
      <c r="L176" s="115">
        <f t="shared" si="12"/>
        <v>275102.32378854632</v>
      </c>
      <c r="M176" s="94">
        <f t="shared" si="13"/>
        <v>32711.873577377006</v>
      </c>
      <c r="N176" s="94">
        <f t="shared" si="14"/>
        <v>242390.45021116931</v>
      </c>
      <c r="O176" s="165">
        <v>0.05</v>
      </c>
      <c r="P176" s="94">
        <f t="shared" si="15"/>
        <v>230270.92770061083</v>
      </c>
    </row>
    <row r="177" spans="2:16" x14ac:dyDescent="0.25">
      <c r="B177" s="160">
        <v>173</v>
      </c>
      <c r="C177" s="150" t="s">
        <v>217</v>
      </c>
      <c r="D177" s="96">
        <v>43190</v>
      </c>
      <c r="E177" s="96">
        <v>44424</v>
      </c>
      <c r="F177" s="7">
        <f t="shared" si="16"/>
        <v>3.3808219178082193</v>
      </c>
      <c r="G177" s="160">
        <v>35</v>
      </c>
      <c r="H177" s="163">
        <v>0.05</v>
      </c>
      <c r="I177" s="235">
        <f t="shared" si="17"/>
        <v>2.7142857142857142E-2</v>
      </c>
      <c r="J177" s="148">
        <v>76024</v>
      </c>
      <c r="K177" s="165">
        <f>VLOOKUP(EOMONTH(D177,0),CCI!D:S,16,0)</f>
        <v>7.5632563256335019E-4</v>
      </c>
      <c r="L177" s="115">
        <f t="shared" si="12"/>
        <v>76081.498899889993</v>
      </c>
      <c r="M177" s="94">
        <f t="shared" si="13"/>
        <v>6981.6314019836427</v>
      </c>
      <c r="N177" s="94">
        <f t="shared" si="14"/>
        <v>69099.867497906351</v>
      </c>
      <c r="O177" s="165">
        <v>0.05</v>
      </c>
      <c r="P177" s="94">
        <f t="shared" si="15"/>
        <v>65644.874123011032</v>
      </c>
    </row>
    <row r="178" spans="2:16" x14ac:dyDescent="0.25">
      <c r="B178" s="160">
        <v>174</v>
      </c>
      <c r="C178" s="150" t="s">
        <v>220</v>
      </c>
      <c r="D178" s="96">
        <v>43190</v>
      </c>
      <c r="E178" s="96">
        <v>44424</v>
      </c>
      <c r="F178" s="7">
        <f t="shared" si="16"/>
        <v>3.3808219178082193</v>
      </c>
      <c r="G178" s="160">
        <v>20</v>
      </c>
      <c r="H178" s="163">
        <v>0.05</v>
      </c>
      <c r="I178" s="235">
        <f t="shared" si="17"/>
        <v>4.7500000000000001E-2</v>
      </c>
      <c r="J178" s="148">
        <v>33772640</v>
      </c>
      <c r="K178" s="165">
        <f>VLOOKUP(EOMONTH(D178,0),CCI!D:AB,25,0)</f>
        <v>6.5080627666500414E-4</v>
      </c>
      <c r="L178" s="115">
        <f t="shared" si="12"/>
        <v>33794619.446091548</v>
      </c>
      <c r="M178" s="94">
        <f t="shared" si="13"/>
        <v>5427045.5310483733</v>
      </c>
      <c r="N178" s="94">
        <f t="shared" si="14"/>
        <v>28367573.915043175</v>
      </c>
      <c r="O178" s="165">
        <v>0.05</v>
      </c>
      <c r="P178" s="94">
        <f t="shared" si="15"/>
        <v>26949195.219291016</v>
      </c>
    </row>
    <row r="179" spans="2:16" x14ac:dyDescent="0.25">
      <c r="B179" s="160">
        <v>175</v>
      </c>
      <c r="C179" s="150" t="s">
        <v>223</v>
      </c>
      <c r="D179" s="96">
        <v>43190</v>
      </c>
      <c r="E179" s="96">
        <v>44424</v>
      </c>
      <c r="F179" s="7">
        <f t="shared" si="16"/>
        <v>3.3808219178082193</v>
      </c>
      <c r="G179" s="160">
        <v>35</v>
      </c>
      <c r="H179" s="163">
        <v>0.05</v>
      </c>
      <c r="I179" s="235">
        <f t="shared" si="17"/>
        <v>2.7142857142857142E-2</v>
      </c>
      <c r="J179" s="148">
        <v>1618173</v>
      </c>
      <c r="K179" s="165">
        <f>VLOOKUP(EOMONTH(D179,0),CCI!D:S,16,0)</f>
        <v>7.5632563256335019E-4</v>
      </c>
      <c r="L179" s="115">
        <f t="shared" si="12"/>
        <v>1619396.865717822</v>
      </c>
      <c r="M179" s="94">
        <f t="shared" si="13"/>
        <v>148604.22275389454</v>
      </c>
      <c r="N179" s="94">
        <f t="shared" si="14"/>
        <v>1470792.6429639275</v>
      </c>
      <c r="O179" s="165">
        <v>0.05</v>
      </c>
      <c r="P179" s="94">
        <f t="shared" si="15"/>
        <v>1397253.010815731</v>
      </c>
    </row>
    <row r="180" spans="2:16" x14ac:dyDescent="0.25">
      <c r="B180" s="160">
        <v>176</v>
      </c>
      <c r="C180" s="150" t="s">
        <v>220</v>
      </c>
      <c r="D180" s="96">
        <v>43473</v>
      </c>
      <c r="E180" s="96">
        <v>44424</v>
      </c>
      <c r="F180" s="7">
        <f t="shared" si="16"/>
        <v>2.6054794520547944</v>
      </c>
      <c r="G180" s="160">
        <v>20</v>
      </c>
      <c r="H180" s="163">
        <v>0.05</v>
      </c>
      <c r="I180" s="235">
        <f t="shared" si="17"/>
        <v>4.7500000000000001E-2</v>
      </c>
      <c r="J180" s="148">
        <v>1300182</v>
      </c>
      <c r="K180" s="165">
        <f>VLOOKUP(EOMONTH(D180,0),CCI!D:AB,25,0)</f>
        <v>3.6145449287922321E-4</v>
      </c>
      <c r="L180" s="115">
        <f t="shared" si="12"/>
        <v>1300651.9566254606</v>
      </c>
      <c r="M180" s="94">
        <f t="shared" si="13"/>
        <v>160969.0424949688</v>
      </c>
      <c r="N180" s="94">
        <f t="shared" si="14"/>
        <v>1139682.9141304919</v>
      </c>
      <c r="O180" s="165">
        <v>0.05</v>
      </c>
      <c r="P180" s="94">
        <f t="shared" si="15"/>
        <v>1082698.7684239673</v>
      </c>
    </row>
    <row r="181" spans="2:16" x14ac:dyDescent="0.25">
      <c r="B181" s="160">
        <v>177</v>
      </c>
      <c r="C181" s="116" t="s">
        <v>226</v>
      </c>
      <c r="D181" s="96">
        <v>43836</v>
      </c>
      <c r="E181" s="96">
        <v>44424</v>
      </c>
      <c r="F181" s="7">
        <f t="shared" si="16"/>
        <v>1.6109589041095891</v>
      </c>
      <c r="G181" s="160">
        <v>35</v>
      </c>
      <c r="H181" s="163">
        <v>0.05</v>
      </c>
      <c r="I181" s="235">
        <f t="shared" si="17"/>
        <v>2.7142857142857142E-2</v>
      </c>
      <c r="J181" s="148">
        <v>28603106</v>
      </c>
      <c r="K181" s="165">
        <v>0</v>
      </c>
      <c r="L181" s="115">
        <f t="shared" si="12"/>
        <v>28603106</v>
      </c>
      <c r="M181" s="94">
        <f t="shared" si="13"/>
        <v>1250700.1966027399</v>
      </c>
      <c r="N181" s="94">
        <f t="shared" si="14"/>
        <v>27352405.803397261</v>
      </c>
      <c r="O181" s="165">
        <v>0.05</v>
      </c>
      <c r="P181" s="94">
        <f t="shared" si="15"/>
        <v>25984785.513227396</v>
      </c>
    </row>
    <row r="182" spans="2:16" x14ac:dyDescent="0.25">
      <c r="B182" s="160">
        <v>178</v>
      </c>
      <c r="C182" s="116" t="s">
        <v>227</v>
      </c>
      <c r="D182" s="96">
        <v>43836</v>
      </c>
      <c r="E182" s="96">
        <v>44424</v>
      </c>
      <c r="F182" s="7">
        <f t="shared" si="16"/>
        <v>1.6109589041095891</v>
      </c>
      <c r="G182" s="160">
        <v>35</v>
      </c>
      <c r="H182" s="163">
        <v>0.05</v>
      </c>
      <c r="I182" s="235">
        <f t="shared" si="17"/>
        <v>2.7142857142857142E-2</v>
      </c>
      <c r="J182" s="148">
        <v>16445755</v>
      </c>
      <c r="K182" s="165">
        <v>0</v>
      </c>
      <c r="L182" s="115">
        <f t="shared" si="12"/>
        <v>16445755</v>
      </c>
      <c r="M182" s="94">
        <f t="shared" si="13"/>
        <v>719107.53369863017</v>
      </c>
      <c r="N182" s="94">
        <f t="shared" si="14"/>
        <v>15726647.46630137</v>
      </c>
      <c r="O182" s="165">
        <v>0.05</v>
      </c>
      <c r="P182" s="94">
        <f t="shared" si="15"/>
        <v>14940315.092986301</v>
      </c>
    </row>
    <row r="183" spans="2:16" x14ac:dyDescent="0.25">
      <c r="B183" s="160">
        <v>179</v>
      </c>
      <c r="C183" s="116" t="s">
        <v>228</v>
      </c>
      <c r="D183" s="96">
        <v>43836</v>
      </c>
      <c r="E183" s="96">
        <v>44424</v>
      </c>
      <c r="F183" s="7">
        <f t="shared" si="16"/>
        <v>1.6109589041095891</v>
      </c>
      <c r="G183" s="160">
        <v>35</v>
      </c>
      <c r="H183" s="163">
        <v>0.05</v>
      </c>
      <c r="I183" s="235">
        <f t="shared" si="17"/>
        <v>2.7142857142857142E-2</v>
      </c>
      <c r="J183" s="148">
        <v>32097394</v>
      </c>
      <c r="K183" s="165">
        <v>0</v>
      </c>
      <c r="L183" s="115">
        <f t="shared" si="12"/>
        <v>32097394</v>
      </c>
      <c r="M183" s="94">
        <f t="shared" si="13"/>
        <v>1403491.5294246576</v>
      </c>
      <c r="N183" s="94">
        <f t="shared" si="14"/>
        <v>30693902.470575344</v>
      </c>
      <c r="O183" s="165">
        <v>0.05</v>
      </c>
      <c r="P183" s="94">
        <f t="shared" si="15"/>
        <v>29159207.347046576</v>
      </c>
    </row>
    <row r="184" spans="2:16" x14ac:dyDescent="0.25">
      <c r="B184" s="160">
        <v>180</v>
      </c>
      <c r="C184" s="116" t="s">
        <v>229</v>
      </c>
      <c r="D184" s="96">
        <v>43836</v>
      </c>
      <c r="E184" s="96">
        <v>44424</v>
      </c>
      <c r="F184" s="7">
        <f t="shared" si="16"/>
        <v>1.6109589041095891</v>
      </c>
      <c r="G184" s="160">
        <v>35</v>
      </c>
      <c r="H184" s="163">
        <v>0.05</v>
      </c>
      <c r="I184" s="235">
        <f t="shared" si="17"/>
        <v>2.7142857142857142E-2</v>
      </c>
      <c r="J184" s="148">
        <v>57921798</v>
      </c>
      <c r="K184" s="165">
        <v>0</v>
      </c>
      <c r="L184" s="115">
        <f t="shared" si="12"/>
        <v>57921798</v>
      </c>
      <c r="M184" s="94">
        <f t="shared" si="13"/>
        <v>2532690.1262465753</v>
      </c>
      <c r="N184" s="94">
        <f t="shared" si="14"/>
        <v>55389107.873753428</v>
      </c>
      <c r="O184" s="165">
        <v>0.05</v>
      </c>
      <c r="P184" s="94">
        <f t="shared" si="15"/>
        <v>52619652.480065756</v>
      </c>
    </row>
    <row r="185" spans="2:16" x14ac:dyDescent="0.25">
      <c r="B185" s="160">
        <v>181</v>
      </c>
      <c r="C185" s="116" t="s">
        <v>230</v>
      </c>
      <c r="D185" s="96">
        <v>43836</v>
      </c>
      <c r="E185" s="96">
        <v>44424</v>
      </c>
      <c r="F185" s="7">
        <f t="shared" si="16"/>
        <v>1.6109589041095891</v>
      </c>
      <c r="G185" s="160">
        <v>35</v>
      </c>
      <c r="H185" s="163">
        <v>0.05</v>
      </c>
      <c r="I185" s="235">
        <f t="shared" si="17"/>
        <v>2.7142857142857142E-2</v>
      </c>
      <c r="J185" s="148">
        <v>79422726</v>
      </c>
      <c r="K185" s="165">
        <v>0</v>
      </c>
      <c r="L185" s="115">
        <f t="shared" si="12"/>
        <v>79422726</v>
      </c>
      <c r="M185" s="94">
        <f t="shared" si="13"/>
        <v>3472840.2930410961</v>
      </c>
      <c r="N185" s="94">
        <f t="shared" si="14"/>
        <v>75949885.706958905</v>
      </c>
      <c r="O185" s="165">
        <v>0.05</v>
      </c>
      <c r="P185" s="94">
        <f t="shared" si="15"/>
        <v>72152391.421610951</v>
      </c>
    </row>
    <row r="186" spans="2:16" x14ac:dyDescent="0.25">
      <c r="B186" s="160">
        <v>182</v>
      </c>
      <c r="C186" s="116" t="s">
        <v>231</v>
      </c>
      <c r="D186" s="96">
        <v>43836</v>
      </c>
      <c r="E186" s="96">
        <v>44424</v>
      </c>
      <c r="F186" s="7">
        <f t="shared" si="16"/>
        <v>1.6109589041095891</v>
      </c>
      <c r="G186" s="160">
        <v>35</v>
      </c>
      <c r="H186" s="163">
        <v>0.05</v>
      </c>
      <c r="I186" s="235">
        <f t="shared" si="17"/>
        <v>2.7142857142857142E-2</v>
      </c>
      <c r="J186" s="148">
        <v>114606074</v>
      </c>
      <c r="K186" s="165">
        <v>0</v>
      </c>
      <c r="L186" s="115">
        <f t="shared" si="12"/>
        <v>114606074</v>
      </c>
      <c r="M186" s="94">
        <f t="shared" si="13"/>
        <v>5011268.331616438</v>
      </c>
      <c r="N186" s="94">
        <f t="shared" si="14"/>
        <v>109594805.66838357</v>
      </c>
      <c r="O186" s="165">
        <v>0.05</v>
      </c>
      <c r="P186" s="94">
        <f t="shared" si="15"/>
        <v>104115065.38496439</v>
      </c>
    </row>
    <row r="187" spans="2:16" x14ac:dyDescent="0.25">
      <c r="B187" s="160">
        <v>183</v>
      </c>
      <c r="C187" s="116" t="s">
        <v>232</v>
      </c>
      <c r="D187" s="96">
        <v>43836</v>
      </c>
      <c r="E187" s="96">
        <v>44424</v>
      </c>
      <c r="F187" s="7">
        <f t="shared" si="16"/>
        <v>1.6109589041095891</v>
      </c>
      <c r="G187" s="160">
        <v>35</v>
      </c>
      <c r="H187" s="163">
        <v>0.05</v>
      </c>
      <c r="I187" s="235">
        <f t="shared" si="17"/>
        <v>2.7142857142857142E-2</v>
      </c>
      <c r="J187" s="148">
        <v>1527116</v>
      </c>
      <c r="K187" s="165">
        <v>0</v>
      </c>
      <c r="L187" s="115">
        <f t="shared" si="12"/>
        <v>1527116</v>
      </c>
      <c r="M187" s="94">
        <f t="shared" si="13"/>
        <v>66774.716054794524</v>
      </c>
      <c r="N187" s="94">
        <f t="shared" si="14"/>
        <v>1460341.2839452054</v>
      </c>
      <c r="O187" s="165">
        <v>0.05</v>
      </c>
      <c r="P187" s="94">
        <f t="shared" si="15"/>
        <v>1387324.219747945</v>
      </c>
    </row>
    <row r="188" spans="2:16" x14ac:dyDescent="0.25">
      <c r="B188" s="160">
        <v>184</v>
      </c>
      <c r="C188" s="116" t="s">
        <v>233</v>
      </c>
      <c r="D188" s="96">
        <v>43836</v>
      </c>
      <c r="E188" s="96">
        <v>44424</v>
      </c>
      <c r="F188" s="7">
        <f t="shared" si="16"/>
        <v>1.6109589041095891</v>
      </c>
      <c r="G188" s="160">
        <v>35</v>
      </c>
      <c r="H188" s="163">
        <v>0.05</v>
      </c>
      <c r="I188" s="235">
        <f t="shared" si="17"/>
        <v>2.7142857142857142E-2</v>
      </c>
      <c r="J188" s="148">
        <v>9315459</v>
      </c>
      <c r="K188" s="165">
        <v>0</v>
      </c>
      <c r="L188" s="115">
        <f t="shared" si="12"/>
        <v>9315459</v>
      </c>
      <c r="M188" s="94">
        <f t="shared" si="13"/>
        <v>407328.01545205479</v>
      </c>
      <c r="N188" s="94">
        <f t="shared" si="14"/>
        <v>8908130.9845479447</v>
      </c>
      <c r="O188" s="165">
        <v>0.05</v>
      </c>
      <c r="P188" s="94">
        <f t="shared" si="15"/>
        <v>8462724.4353205469</v>
      </c>
    </row>
    <row r="189" spans="2:16" x14ac:dyDescent="0.25">
      <c r="B189" s="160">
        <v>185</v>
      </c>
      <c r="C189" s="116" t="s">
        <v>234</v>
      </c>
      <c r="D189" s="96">
        <v>43836</v>
      </c>
      <c r="E189" s="96">
        <v>44424</v>
      </c>
      <c r="F189" s="7">
        <f t="shared" si="16"/>
        <v>1.6109589041095891</v>
      </c>
      <c r="G189" s="160">
        <v>35</v>
      </c>
      <c r="H189" s="163">
        <v>0.05</v>
      </c>
      <c r="I189" s="235">
        <f t="shared" si="17"/>
        <v>2.7142857142857142E-2</v>
      </c>
      <c r="J189" s="148">
        <v>5955461</v>
      </c>
      <c r="K189" s="165">
        <v>0</v>
      </c>
      <c r="L189" s="115">
        <f t="shared" si="12"/>
        <v>5955461</v>
      </c>
      <c r="M189" s="94">
        <f t="shared" si="13"/>
        <v>260408.65084931505</v>
      </c>
      <c r="N189" s="94">
        <f t="shared" si="14"/>
        <v>5695052.3491506847</v>
      </c>
      <c r="O189" s="165">
        <v>0.05</v>
      </c>
      <c r="P189" s="94">
        <f t="shared" si="15"/>
        <v>5410299.7316931505</v>
      </c>
    </row>
    <row r="190" spans="2:16" x14ac:dyDescent="0.25">
      <c r="B190" s="160">
        <v>186</v>
      </c>
      <c r="C190" s="116" t="s">
        <v>235</v>
      </c>
      <c r="D190" s="96">
        <v>43836</v>
      </c>
      <c r="E190" s="96">
        <v>44424</v>
      </c>
      <c r="F190" s="7">
        <f t="shared" si="16"/>
        <v>1.6109589041095891</v>
      </c>
      <c r="G190" s="160">
        <v>35</v>
      </c>
      <c r="H190" s="163">
        <v>0.05</v>
      </c>
      <c r="I190" s="235">
        <f t="shared" si="17"/>
        <v>2.7142857142857142E-2</v>
      </c>
      <c r="J190" s="148">
        <v>29483428</v>
      </c>
      <c r="K190" s="165">
        <v>0</v>
      </c>
      <c r="L190" s="115">
        <f t="shared" si="12"/>
        <v>29483428</v>
      </c>
      <c r="M190" s="94">
        <f t="shared" si="13"/>
        <v>1289193.1804931506</v>
      </c>
      <c r="N190" s="94">
        <f t="shared" si="14"/>
        <v>28194234.81950685</v>
      </c>
      <c r="O190" s="165">
        <v>0.05</v>
      </c>
      <c r="P190" s="94">
        <f t="shared" si="15"/>
        <v>26784523.078531507</v>
      </c>
    </row>
    <row r="191" spans="2:16" x14ac:dyDescent="0.25">
      <c r="B191" s="160">
        <v>187</v>
      </c>
      <c r="C191" s="150" t="s">
        <v>226</v>
      </c>
      <c r="D191" s="149">
        <v>44286</v>
      </c>
      <c r="E191" s="96">
        <v>44424</v>
      </c>
      <c r="F191" s="7">
        <f t="shared" si="16"/>
        <v>0.37808219178082192</v>
      </c>
      <c r="G191" s="160">
        <v>35</v>
      </c>
      <c r="H191" s="163">
        <v>0.05</v>
      </c>
      <c r="I191" s="235">
        <f t="shared" si="17"/>
        <v>2.7142857142857142E-2</v>
      </c>
      <c r="J191" s="148">
        <v>925207</v>
      </c>
      <c r="K191" s="165">
        <v>0</v>
      </c>
      <c r="L191" s="115">
        <f t="shared" si="12"/>
        <v>925207</v>
      </c>
      <c r="M191" s="94">
        <f t="shared" si="13"/>
        <v>9494.68788258317</v>
      </c>
      <c r="N191" s="94">
        <f t="shared" si="14"/>
        <v>915712.31211741688</v>
      </c>
      <c r="O191" s="165">
        <v>0.05</v>
      </c>
      <c r="P191" s="94">
        <f t="shared" si="15"/>
        <v>869926.69651154603</v>
      </c>
    </row>
    <row r="192" spans="2:16" x14ac:dyDescent="0.25">
      <c r="B192" s="160">
        <v>188</v>
      </c>
      <c r="C192" s="150" t="s">
        <v>227</v>
      </c>
      <c r="D192" s="149">
        <v>44286</v>
      </c>
      <c r="E192" s="96">
        <v>44424</v>
      </c>
      <c r="F192" s="7">
        <f t="shared" si="16"/>
        <v>0.37808219178082192</v>
      </c>
      <c r="G192" s="160">
        <v>35</v>
      </c>
      <c r="H192" s="163">
        <v>0.05</v>
      </c>
      <c r="I192" s="235">
        <f t="shared" si="17"/>
        <v>2.7142857142857142E-2</v>
      </c>
      <c r="J192" s="148">
        <v>686963</v>
      </c>
      <c r="K192" s="165">
        <v>0</v>
      </c>
      <c r="L192" s="115">
        <f t="shared" si="12"/>
        <v>686963</v>
      </c>
      <c r="M192" s="94">
        <f t="shared" si="13"/>
        <v>7049.7729393346381</v>
      </c>
      <c r="N192" s="94">
        <f t="shared" si="14"/>
        <v>679913.22706066538</v>
      </c>
      <c r="O192" s="165">
        <v>0.05</v>
      </c>
      <c r="P192" s="94">
        <f t="shared" si="15"/>
        <v>645917.56570763211</v>
      </c>
    </row>
    <row r="193" spans="2:16" x14ac:dyDescent="0.25">
      <c r="B193" s="160">
        <v>189</v>
      </c>
      <c r="C193" s="150" t="s">
        <v>229</v>
      </c>
      <c r="D193" s="149">
        <v>44286</v>
      </c>
      <c r="E193" s="96">
        <v>44424</v>
      </c>
      <c r="F193" s="7">
        <f t="shared" si="16"/>
        <v>0.37808219178082192</v>
      </c>
      <c r="G193" s="160">
        <v>35</v>
      </c>
      <c r="H193" s="163">
        <v>0.05</v>
      </c>
      <c r="I193" s="235">
        <f t="shared" si="17"/>
        <v>2.7142857142857142E-2</v>
      </c>
      <c r="J193" s="148">
        <v>1895979</v>
      </c>
      <c r="K193" s="165">
        <v>0</v>
      </c>
      <c r="L193" s="115">
        <f t="shared" si="12"/>
        <v>1895979</v>
      </c>
      <c r="M193" s="94">
        <f t="shared" si="13"/>
        <v>19456.974317025437</v>
      </c>
      <c r="N193" s="94">
        <f t="shared" si="14"/>
        <v>1876522.0256829746</v>
      </c>
      <c r="O193" s="165">
        <v>0.05</v>
      </c>
      <c r="P193" s="94">
        <f t="shared" si="15"/>
        <v>1782695.9243988257</v>
      </c>
    </row>
    <row r="194" spans="2:16" x14ac:dyDescent="0.25">
      <c r="B194" s="160">
        <v>190</v>
      </c>
      <c r="C194" s="150" t="s">
        <v>230</v>
      </c>
      <c r="D194" s="149">
        <v>44195</v>
      </c>
      <c r="E194" s="96">
        <v>44424</v>
      </c>
      <c r="F194" s="7">
        <f t="shared" si="16"/>
        <v>0.62739726027397258</v>
      </c>
      <c r="G194" s="160">
        <v>35</v>
      </c>
      <c r="H194" s="163">
        <v>0.05</v>
      </c>
      <c r="I194" s="235">
        <f t="shared" si="17"/>
        <v>2.7142857142857142E-2</v>
      </c>
      <c r="J194" s="148">
        <v>1742691</v>
      </c>
      <c r="K194" s="165">
        <v>0</v>
      </c>
      <c r="L194" s="115">
        <f t="shared" si="12"/>
        <v>1742691</v>
      </c>
      <c r="M194" s="94">
        <f t="shared" si="13"/>
        <v>29676.902313111543</v>
      </c>
      <c r="N194" s="94">
        <f t="shared" si="14"/>
        <v>1713014.0976868884</v>
      </c>
      <c r="O194" s="165">
        <v>0.05</v>
      </c>
      <c r="P194" s="94">
        <f t="shared" si="15"/>
        <v>1627363.3928025439</v>
      </c>
    </row>
    <row r="195" spans="2:16" x14ac:dyDescent="0.25">
      <c r="B195" s="160">
        <v>191</v>
      </c>
      <c r="C195" s="150" t="s">
        <v>236</v>
      </c>
      <c r="D195" s="149">
        <v>44286</v>
      </c>
      <c r="E195" s="96">
        <v>44424</v>
      </c>
      <c r="F195" s="7">
        <f t="shared" si="16"/>
        <v>0.37808219178082192</v>
      </c>
      <c r="G195" s="160">
        <v>35</v>
      </c>
      <c r="H195" s="163">
        <v>0.05</v>
      </c>
      <c r="I195" s="235">
        <f t="shared" si="17"/>
        <v>2.7142857142857142E-2</v>
      </c>
      <c r="J195" s="148">
        <v>3509883</v>
      </c>
      <c r="K195" s="165">
        <v>0</v>
      </c>
      <c r="L195" s="115">
        <f t="shared" si="12"/>
        <v>3509883</v>
      </c>
      <c r="M195" s="94">
        <f t="shared" si="13"/>
        <v>36019.229847358118</v>
      </c>
      <c r="N195" s="94">
        <f t="shared" si="14"/>
        <v>3473863.7701526419</v>
      </c>
      <c r="O195" s="165">
        <v>0.05</v>
      </c>
      <c r="P195" s="94">
        <f t="shared" si="15"/>
        <v>3300170.5816450096</v>
      </c>
    </row>
    <row r="196" spans="2:16" x14ac:dyDescent="0.25">
      <c r="B196" s="160">
        <v>192</v>
      </c>
      <c r="C196" s="150" t="s">
        <v>232</v>
      </c>
      <c r="D196" s="149">
        <v>44286</v>
      </c>
      <c r="E196" s="96">
        <v>44424</v>
      </c>
      <c r="F196" s="7">
        <f t="shared" si="16"/>
        <v>0.37808219178082192</v>
      </c>
      <c r="G196" s="160">
        <v>35</v>
      </c>
      <c r="H196" s="163">
        <v>0.05</v>
      </c>
      <c r="I196" s="235">
        <f t="shared" si="17"/>
        <v>2.7142857142857142E-2</v>
      </c>
      <c r="J196" s="148">
        <v>8837557</v>
      </c>
      <c r="K196" s="165">
        <v>0</v>
      </c>
      <c r="L196" s="115">
        <f t="shared" si="12"/>
        <v>8837557</v>
      </c>
      <c r="M196" s="94">
        <f t="shared" si="13"/>
        <v>90693.050700587075</v>
      </c>
      <c r="N196" s="94">
        <f t="shared" si="14"/>
        <v>8746863.9492994137</v>
      </c>
      <c r="O196" s="165">
        <v>0.05</v>
      </c>
      <c r="P196" s="94">
        <f t="shared" si="15"/>
        <v>8309520.7518344428</v>
      </c>
    </row>
    <row r="197" spans="2:16" x14ac:dyDescent="0.25">
      <c r="B197" s="160">
        <v>193</v>
      </c>
      <c r="C197" s="150" t="s">
        <v>237</v>
      </c>
      <c r="D197" s="149">
        <v>44286</v>
      </c>
      <c r="E197" s="96">
        <v>44424</v>
      </c>
      <c r="F197" s="7">
        <f t="shared" si="16"/>
        <v>0.37808219178082192</v>
      </c>
      <c r="G197" s="160">
        <v>35</v>
      </c>
      <c r="H197" s="163">
        <v>0.05</v>
      </c>
      <c r="I197" s="235">
        <f t="shared" si="17"/>
        <v>2.7142857142857142E-2</v>
      </c>
      <c r="J197" s="148">
        <v>446718</v>
      </c>
      <c r="K197" s="165">
        <v>0</v>
      </c>
      <c r="L197" s="115">
        <f t="shared" ref="L197:L212" si="18">J197*(1+K197)</f>
        <v>446718</v>
      </c>
      <c r="M197" s="94">
        <f t="shared" ref="M197:M212" si="19">L197*I197*F197</f>
        <v>4584.3232720156557</v>
      </c>
      <c r="N197" s="94">
        <f t="shared" ref="N197:N212" si="20">MAX(L197-M197,0)</f>
        <v>442133.67672798433</v>
      </c>
      <c r="O197" s="165">
        <v>0.05</v>
      </c>
      <c r="P197" s="94">
        <f t="shared" ref="P197:P212" si="21">IF(J197&lt;=0,0,IF(N197&lt;=H197*L197,H197*L197,N197*(1-O197)))</f>
        <v>420026.99289158511</v>
      </c>
    </row>
    <row r="198" spans="2:16" x14ac:dyDescent="0.25">
      <c r="B198" s="160">
        <v>194</v>
      </c>
      <c r="C198" s="150" t="s">
        <v>235</v>
      </c>
      <c r="D198" s="149">
        <v>44043</v>
      </c>
      <c r="E198" s="96">
        <v>44424</v>
      </c>
      <c r="F198" s="7">
        <f t="shared" ref="F198:F212" si="22">(E198-D198)/365</f>
        <v>1.0438356164383562</v>
      </c>
      <c r="G198" s="160">
        <v>35</v>
      </c>
      <c r="H198" s="163">
        <v>0.05</v>
      </c>
      <c r="I198" s="235">
        <f t="shared" ref="I198:I212" si="23">(1-H198)/G198</f>
        <v>2.7142857142857142E-2</v>
      </c>
      <c r="J198" s="148">
        <v>103717</v>
      </c>
      <c r="K198" s="165">
        <v>0</v>
      </c>
      <c r="L198" s="115">
        <f t="shared" si="18"/>
        <v>103717</v>
      </c>
      <c r="M198" s="94">
        <f t="shared" si="19"/>
        <v>2938.5806771037182</v>
      </c>
      <c r="N198" s="94">
        <f t="shared" si="20"/>
        <v>100778.41932289628</v>
      </c>
      <c r="O198" s="165">
        <v>0.05</v>
      </c>
      <c r="P198" s="94">
        <f t="shared" si="21"/>
        <v>95739.498356751457</v>
      </c>
    </row>
    <row r="199" spans="2:16" x14ac:dyDescent="0.25">
      <c r="B199" s="160">
        <v>195</v>
      </c>
      <c r="C199" s="150" t="s">
        <v>238</v>
      </c>
      <c r="D199" s="96">
        <v>43836</v>
      </c>
      <c r="E199" s="96">
        <v>44424</v>
      </c>
      <c r="F199" s="7">
        <f t="shared" si="22"/>
        <v>1.6109589041095891</v>
      </c>
      <c r="G199" s="160">
        <v>35</v>
      </c>
      <c r="H199" s="163">
        <v>0.05</v>
      </c>
      <c r="I199" s="235">
        <f t="shared" si="23"/>
        <v>2.7142857142857142E-2</v>
      </c>
      <c r="J199" s="148">
        <v>546300</v>
      </c>
      <c r="K199" s="165">
        <v>0</v>
      </c>
      <c r="L199" s="115">
        <f t="shared" si="18"/>
        <v>546300</v>
      </c>
      <c r="M199" s="94">
        <f t="shared" si="19"/>
        <v>23887.528767123287</v>
      </c>
      <c r="N199" s="94">
        <f t="shared" si="20"/>
        <v>522412.47123287671</v>
      </c>
      <c r="O199" s="165">
        <v>0.05</v>
      </c>
      <c r="P199" s="94">
        <f t="shared" si="21"/>
        <v>496291.84767123283</v>
      </c>
    </row>
    <row r="200" spans="2:16" x14ac:dyDescent="0.25">
      <c r="B200" s="160">
        <v>196</v>
      </c>
      <c r="C200" s="150" t="s">
        <v>181</v>
      </c>
      <c r="D200" s="96">
        <v>43836</v>
      </c>
      <c r="E200" s="96">
        <v>44424</v>
      </c>
      <c r="F200" s="7">
        <f t="shared" si="22"/>
        <v>1.6109589041095891</v>
      </c>
      <c r="G200" s="160">
        <v>35</v>
      </c>
      <c r="H200" s="163">
        <v>0.05</v>
      </c>
      <c r="I200" s="235">
        <f t="shared" si="23"/>
        <v>2.7142857142857142E-2</v>
      </c>
      <c r="J200" s="148">
        <v>8581376</v>
      </c>
      <c r="K200" s="165">
        <v>0</v>
      </c>
      <c r="L200" s="115">
        <f t="shared" si="18"/>
        <v>8581376</v>
      </c>
      <c r="M200" s="94">
        <f t="shared" si="19"/>
        <v>375229.4820821918</v>
      </c>
      <c r="N200" s="94">
        <f t="shared" si="20"/>
        <v>8206146.5179178081</v>
      </c>
      <c r="O200" s="165">
        <v>0.05</v>
      </c>
      <c r="P200" s="94">
        <f t="shared" si="21"/>
        <v>7795839.1920219176</v>
      </c>
    </row>
    <row r="201" spans="2:16" x14ac:dyDescent="0.25">
      <c r="B201" s="160">
        <v>197</v>
      </c>
      <c r="C201" s="150" t="s">
        <v>239</v>
      </c>
      <c r="D201" s="96">
        <v>43836</v>
      </c>
      <c r="E201" s="96">
        <v>44424</v>
      </c>
      <c r="F201" s="7">
        <f t="shared" si="22"/>
        <v>1.6109589041095891</v>
      </c>
      <c r="G201" s="160">
        <v>20</v>
      </c>
      <c r="H201" s="163">
        <v>0.05</v>
      </c>
      <c r="I201" s="235">
        <f t="shared" si="23"/>
        <v>4.7500000000000001E-2</v>
      </c>
      <c r="J201" s="148">
        <v>1461154</v>
      </c>
      <c r="K201" s="165">
        <v>0</v>
      </c>
      <c r="L201" s="115">
        <f t="shared" si="18"/>
        <v>1461154</v>
      </c>
      <c r="M201" s="94">
        <f t="shared" si="19"/>
        <v>111808.30471232877</v>
      </c>
      <c r="N201" s="94">
        <f t="shared" si="20"/>
        <v>1349345.6952876712</v>
      </c>
      <c r="O201" s="165">
        <v>0.05</v>
      </c>
      <c r="P201" s="94">
        <f t="shared" si="21"/>
        <v>1281878.4105232875</v>
      </c>
    </row>
    <row r="202" spans="2:16" x14ac:dyDescent="0.25">
      <c r="B202" s="160">
        <v>198</v>
      </c>
      <c r="C202" s="150" t="s">
        <v>183</v>
      </c>
      <c r="D202" s="96">
        <v>43836</v>
      </c>
      <c r="E202" s="96">
        <v>44424</v>
      </c>
      <c r="F202" s="7">
        <f t="shared" si="22"/>
        <v>1.6109589041095891</v>
      </c>
      <c r="G202" s="160">
        <v>20</v>
      </c>
      <c r="H202" s="163">
        <v>0.05</v>
      </c>
      <c r="I202" s="235">
        <f t="shared" si="23"/>
        <v>4.7500000000000001E-2</v>
      </c>
      <c r="J202" s="148">
        <v>3662786</v>
      </c>
      <c r="K202" s="165">
        <v>0</v>
      </c>
      <c r="L202" s="115">
        <f t="shared" si="18"/>
        <v>3662786</v>
      </c>
      <c r="M202" s="94">
        <f t="shared" si="19"/>
        <v>280278.39172602742</v>
      </c>
      <c r="N202" s="94">
        <f t="shared" si="20"/>
        <v>3382507.6082739728</v>
      </c>
      <c r="O202" s="165">
        <v>0.05</v>
      </c>
      <c r="P202" s="94">
        <f t="shared" si="21"/>
        <v>3213382.2278602738</v>
      </c>
    </row>
    <row r="203" spans="2:16" x14ac:dyDescent="0.25">
      <c r="B203" s="160">
        <v>199</v>
      </c>
      <c r="C203" s="150" t="s">
        <v>240</v>
      </c>
      <c r="D203" s="96">
        <v>43836</v>
      </c>
      <c r="E203" s="96">
        <v>44424</v>
      </c>
      <c r="F203" s="7">
        <f t="shared" si="22"/>
        <v>1.6109589041095891</v>
      </c>
      <c r="G203" s="160">
        <v>45</v>
      </c>
      <c r="H203" s="163">
        <v>0.05</v>
      </c>
      <c r="I203" s="235">
        <f t="shared" si="23"/>
        <v>2.1111111111111112E-2</v>
      </c>
      <c r="J203" s="148">
        <v>218165874</v>
      </c>
      <c r="K203" s="165">
        <v>0</v>
      </c>
      <c r="L203" s="115">
        <f t="shared" si="18"/>
        <v>218165874</v>
      </c>
      <c r="M203" s="94">
        <f t="shared" si="19"/>
        <v>7419632.0984109594</v>
      </c>
      <c r="N203" s="94">
        <f t="shared" si="20"/>
        <v>210746241.90158904</v>
      </c>
      <c r="O203" s="165">
        <v>0.05</v>
      </c>
      <c r="P203" s="94">
        <f t="shared" si="21"/>
        <v>200208929.80650958</v>
      </c>
    </row>
    <row r="204" spans="2:16" x14ac:dyDescent="0.25">
      <c r="B204" s="160">
        <v>200</v>
      </c>
      <c r="C204" s="150" t="s">
        <v>181</v>
      </c>
      <c r="D204" s="149">
        <v>44286</v>
      </c>
      <c r="E204" s="96">
        <v>44424</v>
      </c>
      <c r="F204" s="7">
        <f t="shared" si="22"/>
        <v>0.37808219178082192</v>
      </c>
      <c r="G204" s="160">
        <v>35</v>
      </c>
      <c r="H204" s="163">
        <v>0.05</v>
      </c>
      <c r="I204" s="235">
        <f t="shared" si="23"/>
        <v>2.7142857142857142E-2</v>
      </c>
      <c r="J204" s="148">
        <v>67115056</v>
      </c>
      <c r="K204" s="165">
        <v>0</v>
      </c>
      <c r="L204" s="115">
        <f t="shared" si="18"/>
        <v>67115056</v>
      </c>
      <c r="M204" s="94">
        <f t="shared" si="19"/>
        <v>688750.20286497066</v>
      </c>
      <c r="N204" s="94">
        <f t="shared" si="20"/>
        <v>66426305.797135033</v>
      </c>
      <c r="O204" s="165">
        <v>0.05</v>
      </c>
      <c r="P204" s="94">
        <f t="shared" si="21"/>
        <v>63104990.507278278</v>
      </c>
    </row>
    <row r="205" spans="2:16" x14ac:dyDescent="0.25">
      <c r="B205" s="160">
        <v>201</v>
      </c>
      <c r="C205" s="150" t="s">
        <v>239</v>
      </c>
      <c r="D205" s="149">
        <v>44286</v>
      </c>
      <c r="E205" s="96">
        <v>44424</v>
      </c>
      <c r="F205" s="7">
        <f t="shared" si="22"/>
        <v>0.37808219178082192</v>
      </c>
      <c r="G205" s="160">
        <v>20</v>
      </c>
      <c r="H205" s="163">
        <v>0.05</v>
      </c>
      <c r="I205" s="235">
        <f t="shared" si="23"/>
        <v>4.7500000000000001E-2</v>
      </c>
      <c r="J205" s="148">
        <v>1203284</v>
      </c>
      <c r="K205" s="165">
        <v>0</v>
      </c>
      <c r="L205" s="115">
        <f t="shared" si="18"/>
        <v>1203284</v>
      </c>
      <c r="M205" s="94">
        <f t="shared" si="19"/>
        <v>21609.661972602738</v>
      </c>
      <c r="N205" s="94">
        <f t="shared" si="20"/>
        <v>1181674.3380273972</v>
      </c>
      <c r="O205" s="165">
        <v>0.05</v>
      </c>
      <c r="P205" s="94">
        <f t="shared" si="21"/>
        <v>1122590.6211260273</v>
      </c>
    </row>
    <row r="206" spans="2:16" x14ac:dyDescent="0.25">
      <c r="B206" s="160">
        <v>202</v>
      </c>
      <c r="C206" s="150" t="s">
        <v>183</v>
      </c>
      <c r="D206" s="149">
        <v>44074</v>
      </c>
      <c r="E206" s="96">
        <v>44424</v>
      </c>
      <c r="F206" s="7">
        <f t="shared" si="22"/>
        <v>0.95890410958904104</v>
      </c>
      <c r="G206" s="160">
        <v>20</v>
      </c>
      <c r="H206" s="163">
        <v>0.05</v>
      </c>
      <c r="I206" s="235">
        <f t="shared" si="23"/>
        <v>4.7500000000000001E-2</v>
      </c>
      <c r="J206" s="148">
        <v>708000</v>
      </c>
      <c r="K206" s="165">
        <v>0</v>
      </c>
      <c r="L206" s="115">
        <f t="shared" si="18"/>
        <v>708000</v>
      </c>
      <c r="M206" s="94">
        <f t="shared" si="19"/>
        <v>32247.945205479449</v>
      </c>
      <c r="N206" s="94">
        <f t="shared" si="20"/>
        <v>675752.05479452061</v>
      </c>
      <c r="O206" s="165">
        <v>0.05</v>
      </c>
      <c r="P206" s="94">
        <f t="shared" si="21"/>
        <v>641964.45205479453</v>
      </c>
    </row>
    <row r="207" spans="2:16" x14ac:dyDescent="0.25">
      <c r="B207" s="160">
        <v>203</v>
      </c>
      <c r="C207" s="150" t="s">
        <v>241</v>
      </c>
      <c r="D207" s="149">
        <v>44273</v>
      </c>
      <c r="E207" s="96">
        <v>44424</v>
      </c>
      <c r="F207" s="7">
        <f t="shared" si="22"/>
        <v>0.41369863013698632</v>
      </c>
      <c r="G207" s="160">
        <v>35</v>
      </c>
      <c r="H207" s="163">
        <v>0.05</v>
      </c>
      <c r="I207" s="235">
        <f t="shared" si="23"/>
        <v>2.7142857142857142E-2</v>
      </c>
      <c r="J207" s="148">
        <v>3873860</v>
      </c>
      <c r="K207" s="165">
        <v>0</v>
      </c>
      <c r="L207" s="115">
        <f t="shared" si="18"/>
        <v>3873860</v>
      </c>
      <c r="M207" s="94">
        <f t="shared" si="19"/>
        <v>43499.429902152639</v>
      </c>
      <c r="N207" s="94">
        <f t="shared" si="20"/>
        <v>3830360.5700978474</v>
      </c>
      <c r="O207" s="165">
        <v>0.05</v>
      </c>
      <c r="P207" s="94">
        <f t="shared" si="21"/>
        <v>3638842.5415929547</v>
      </c>
    </row>
    <row r="208" spans="2:16" x14ac:dyDescent="0.25">
      <c r="B208" s="160">
        <v>204</v>
      </c>
      <c r="C208" s="150" t="s">
        <v>242</v>
      </c>
      <c r="D208" s="149">
        <v>44196</v>
      </c>
      <c r="E208" s="96">
        <v>44424</v>
      </c>
      <c r="F208" s="7">
        <f t="shared" si="22"/>
        <v>0.62465753424657533</v>
      </c>
      <c r="G208" s="160">
        <v>35</v>
      </c>
      <c r="H208" s="163">
        <v>0.05</v>
      </c>
      <c r="I208" s="235">
        <f t="shared" si="23"/>
        <v>2.7142857142857142E-2</v>
      </c>
      <c r="J208" s="148">
        <v>6888</v>
      </c>
      <c r="K208" s="165">
        <v>0</v>
      </c>
      <c r="L208" s="115">
        <f t="shared" si="18"/>
        <v>6888</v>
      </c>
      <c r="M208" s="94">
        <f t="shared" si="19"/>
        <v>116.78597260273973</v>
      </c>
      <c r="N208" s="94">
        <f t="shared" si="20"/>
        <v>6771.21402739726</v>
      </c>
      <c r="O208" s="165">
        <v>0.05</v>
      </c>
      <c r="P208" s="94">
        <f t="shared" si="21"/>
        <v>6432.6533260273964</v>
      </c>
    </row>
    <row r="209" spans="2:16" x14ac:dyDescent="0.25">
      <c r="B209" s="160">
        <v>205</v>
      </c>
      <c r="C209" s="150" t="s">
        <v>243</v>
      </c>
      <c r="D209" s="149">
        <v>44196</v>
      </c>
      <c r="E209" s="96">
        <v>44424</v>
      </c>
      <c r="F209" s="7">
        <f t="shared" si="22"/>
        <v>0.62465753424657533</v>
      </c>
      <c r="G209" s="160">
        <v>35</v>
      </c>
      <c r="H209" s="163">
        <v>0.05</v>
      </c>
      <c r="I209" s="235">
        <f t="shared" si="23"/>
        <v>2.7142857142857142E-2</v>
      </c>
      <c r="J209" s="148">
        <v>1267511</v>
      </c>
      <c r="K209" s="165">
        <v>0</v>
      </c>
      <c r="L209" s="115">
        <f t="shared" si="18"/>
        <v>1267511</v>
      </c>
      <c r="M209" s="94">
        <f t="shared" si="19"/>
        <v>21490.636602739727</v>
      </c>
      <c r="N209" s="94">
        <f t="shared" si="20"/>
        <v>1246020.3633972602</v>
      </c>
      <c r="O209" s="165">
        <v>0.05</v>
      </c>
      <c r="P209" s="94">
        <f t="shared" si="21"/>
        <v>1183719.345227397</v>
      </c>
    </row>
    <row r="210" spans="2:16" x14ac:dyDescent="0.25">
      <c r="B210" s="160">
        <v>206</v>
      </c>
      <c r="C210" s="150" t="s">
        <v>244</v>
      </c>
      <c r="D210" s="149">
        <v>44135</v>
      </c>
      <c r="E210" s="96">
        <v>44424</v>
      </c>
      <c r="F210" s="7">
        <f t="shared" si="22"/>
        <v>0.79178082191780819</v>
      </c>
      <c r="G210" s="160">
        <v>35</v>
      </c>
      <c r="H210" s="163">
        <v>0.05</v>
      </c>
      <c r="I210" s="235">
        <f t="shared" si="23"/>
        <v>2.7142857142857142E-2</v>
      </c>
      <c r="J210" s="148">
        <v>1151330</v>
      </c>
      <c r="K210" s="165">
        <v>0</v>
      </c>
      <c r="L210" s="115">
        <f t="shared" si="18"/>
        <v>1151330</v>
      </c>
      <c r="M210" s="94">
        <f t="shared" si="19"/>
        <v>24743.456086105674</v>
      </c>
      <c r="N210" s="94">
        <f t="shared" si="20"/>
        <v>1126586.5439138943</v>
      </c>
      <c r="O210" s="165">
        <v>0.05</v>
      </c>
      <c r="P210" s="94">
        <f t="shared" si="21"/>
        <v>1070257.2167181997</v>
      </c>
    </row>
    <row r="211" spans="2:16" x14ac:dyDescent="0.25">
      <c r="B211" s="160">
        <v>207</v>
      </c>
      <c r="C211" s="150" t="s">
        <v>245</v>
      </c>
      <c r="D211" s="149">
        <v>44236</v>
      </c>
      <c r="E211" s="96">
        <v>44424</v>
      </c>
      <c r="F211" s="7">
        <f t="shared" si="22"/>
        <v>0.51506849315068493</v>
      </c>
      <c r="G211" s="160">
        <v>45</v>
      </c>
      <c r="H211" s="163">
        <v>0.05</v>
      </c>
      <c r="I211" s="235">
        <f t="shared" si="23"/>
        <v>2.1111111111111112E-2</v>
      </c>
      <c r="J211" s="148">
        <v>56133654</v>
      </c>
      <c r="K211" s="165">
        <v>0</v>
      </c>
      <c r="L211" s="115">
        <f t="shared" si="18"/>
        <v>56133654</v>
      </c>
      <c r="M211" s="94">
        <f t="shared" si="19"/>
        <v>610378.72781735158</v>
      </c>
      <c r="N211" s="94">
        <f t="shared" si="20"/>
        <v>55523275.272182651</v>
      </c>
      <c r="O211" s="165">
        <v>0.05</v>
      </c>
      <c r="P211" s="94">
        <f t="shared" si="21"/>
        <v>52747111.508573517</v>
      </c>
    </row>
    <row r="212" spans="2:16" x14ac:dyDescent="0.25">
      <c r="B212" s="160">
        <v>208</v>
      </c>
      <c r="C212" s="150" t="s">
        <v>246</v>
      </c>
      <c r="D212" s="149">
        <v>44286</v>
      </c>
      <c r="E212" s="96">
        <v>44424</v>
      </c>
      <c r="F212" s="7">
        <f t="shared" si="22"/>
        <v>0.37808219178082192</v>
      </c>
      <c r="G212" s="160">
        <v>35</v>
      </c>
      <c r="H212" s="163">
        <v>0.05</v>
      </c>
      <c r="I212" s="235">
        <f t="shared" si="23"/>
        <v>2.7142857142857142E-2</v>
      </c>
      <c r="J212" s="148">
        <v>1868155</v>
      </c>
      <c r="K212" s="165">
        <v>0</v>
      </c>
      <c r="L212" s="115">
        <f t="shared" si="18"/>
        <v>1868155</v>
      </c>
      <c r="M212" s="94">
        <f t="shared" si="19"/>
        <v>19171.438003913892</v>
      </c>
      <c r="N212" s="94">
        <f t="shared" si="20"/>
        <v>1848983.561996086</v>
      </c>
      <c r="O212" s="165">
        <v>0.05</v>
      </c>
      <c r="P212" s="94">
        <f t="shared" si="21"/>
        <v>1756534.3838962817</v>
      </c>
    </row>
    <row r="213" spans="2:16" s="93" customFormat="1" x14ac:dyDescent="0.25">
      <c r="B213" s="238" t="s">
        <v>11</v>
      </c>
      <c r="C213" s="239"/>
      <c r="D213" s="239"/>
      <c r="E213" s="239"/>
      <c r="F213" s="239"/>
      <c r="G213" s="239"/>
      <c r="H213" s="239"/>
      <c r="I213" s="240"/>
      <c r="J213" s="236">
        <f>SUM(J5:J212)</f>
        <v>4386316495.5810871</v>
      </c>
      <c r="K213" s="24"/>
      <c r="L213" s="237">
        <f>SUM(L5:L212)</f>
        <v>4564652621.8839312</v>
      </c>
      <c r="M213" s="237"/>
      <c r="N213" s="237"/>
      <c r="O213" s="24"/>
      <c r="P213" s="237">
        <f>SUM(P5:P212)</f>
        <v>3560768596.0035968</v>
      </c>
    </row>
  </sheetData>
  <autoFilter ref="B4:P213"/>
  <mergeCells count="2">
    <mergeCell ref="B3:P3"/>
    <mergeCell ref="B213:I213"/>
  </mergeCells>
  <pageMargins left="0.56999999999999995" right="0.41" top="0.74803149606299213" bottom="0.74803149606299213" header="0.31496062992125984" footer="0.31496062992125984"/>
  <pageSetup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Q11"/>
  <sheetViews>
    <sheetView topLeftCell="C1" workbookViewId="0">
      <selection activeCell="C4" sqref="C4:Q11"/>
    </sheetView>
  </sheetViews>
  <sheetFormatPr defaultRowHeight="15" x14ac:dyDescent="0.25"/>
  <cols>
    <col min="3" max="3" width="6.85546875" bestFit="1" customWidth="1"/>
    <col min="4" max="4" width="30.7109375" customWidth="1"/>
    <col min="5" max="5" width="13.42578125" customWidth="1"/>
    <col min="6" max="6" width="10.42578125" bestFit="1" customWidth="1"/>
    <col min="7" max="7" width="11.140625" customWidth="1"/>
    <col min="8" max="8" width="13.28515625" customWidth="1"/>
    <col min="9" max="9" width="7.7109375" bestFit="1" customWidth="1"/>
    <col min="10" max="10" width="12.7109375" customWidth="1"/>
    <col min="11" max="11" width="13.28515625" bestFit="1" customWidth="1"/>
    <col min="12" max="12" width="8.5703125" bestFit="1" customWidth="1"/>
    <col min="13" max="13" width="16.140625" customWidth="1"/>
    <col min="14" max="14" width="13.28515625" bestFit="1" customWidth="1"/>
    <col min="15" max="15" width="14.28515625" bestFit="1" customWidth="1"/>
    <col min="16" max="16" width="13.42578125" hidden="1" customWidth="1"/>
    <col min="17" max="17" width="14.28515625" bestFit="1" customWidth="1"/>
  </cols>
  <sheetData>
    <row r="4" spans="3:17" ht="15.75" x14ac:dyDescent="0.25">
      <c r="C4" s="189" t="s">
        <v>2876</v>
      </c>
      <c r="D4" s="189"/>
      <c r="E4" s="189"/>
      <c r="F4" s="189"/>
      <c r="G4" s="189"/>
      <c r="H4" s="189"/>
      <c r="I4" s="189"/>
      <c r="J4" s="189"/>
      <c r="K4" s="189"/>
      <c r="L4" s="189"/>
      <c r="M4" s="189"/>
      <c r="N4" s="189"/>
      <c r="O4" s="189"/>
      <c r="P4" s="189"/>
      <c r="Q4" s="189"/>
    </row>
    <row r="5" spans="3:17" ht="60" x14ac:dyDescent="0.25">
      <c r="C5" s="4" t="s">
        <v>1</v>
      </c>
      <c r="D5" s="4" t="s">
        <v>2</v>
      </c>
      <c r="E5" s="4" t="s">
        <v>3</v>
      </c>
      <c r="F5" s="4" t="s">
        <v>4</v>
      </c>
      <c r="G5" s="4" t="s">
        <v>5</v>
      </c>
      <c r="H5" s="4" t="s">
        <v>12</v>
      </c>
      <c r="I5" s="4" t="s">
        <v>26</v>
      </c>
      <c r="J5" s="4" t="s">
        <v>6</v>
      </c>
      <c r="K5" s="47" t="s">
        <v>7</v>
      </c>
      <c r="L5" s="5" t="s">
        <v>8</v>
      </c>
      <c r="M5" s="47" t="s">
        <v>2871</v>
      </c>
      <c r="N5" s="47" t="s">
        <v>9</v>
      </c>
      <c r="O5" s="47" t="s">
        <v>27</v>
      </c>
      <c r="P5" s="5" t="s">
        <v>60</v>
      </c>
      <c r="Q5" s="47" t="s">
        <v>10</v>
      </c>
    </row>
    <row r="6" spans="3:17" ht="30" x14ac:dyDescent="0.25">
      <c r="C6" s="120">
        <v>1</v>
      </c>
      <c r="D6" s="150" t="s">
        <v>2832</v>
      </c>
      <c r="E6" s="98">
        <v>41278</v>
      </c>
      <c r="F6" s="98">
        <v>44424</v>
      </c>
      <c r="G6" s="7">
        <f>(F6-E6)/365</f>
        <v>8.6191780821917803</v>
      </c>
      <c r="H6" s="46">
        <v>35</v>
      </c>
      <c r="I6" s="72">
        <v>0.05</v>
      </c>
      <c r="J6" s="147">
        <f>(1-I6)/H6</f>
        <v>2.7142857142857142E-2</v>
      </c>
      <c r="K6" s="151">
        <v>34696836.94444444</v>
      </c>
      <c r="L6" s="45">
        <f>VLOOKUP(EOMONTH(E6,0),CCI!D:W,20,0)</f>
        <v>3.900043333814824E-2</v>
      </c>
      <c r="M6" s="50">
        <f>K6*(1+L6)</f>
        <v>36050028.620740846</v>
      </c>
      <c r="N6" s="68">
        <f>M6*J6*G6</f>
        <v>8433872.4492217731</v>
      </c>
      <c r="O6" s="68">
        <f>MAX(M6-N6,0)</f>
        <v>27616156.171519071</v>
      </c>
      <c r="P6" s="45">
        <v>0.05</v>
      </c>
      <c r="Q6" s="68">
        <f>IF(K6&lt;=0,0,IF(O6&lt;=I6*M6,I6*M6,O6*(1-P6)))</f>
        <v>26235348.362943117</v>
      </c>
    </row>
    <row r="7" spans="3:17" ht="30" x14ac:dyDescent="0.25">
      <c r="C7" s="120">
        <v>2</v>
      </c>
      <c r="D7" s="150" t="s">
        <v>2833</v>
      </c>
      <c r="E7" s="98">
        <v>41278</v>
      </c>
      <c r="F7" s="98">
        <v>44424</v>
      </c>
      <c r="G7" s="7">
        <f>(F7-E7)/365</f>
        <v>8.6191780821917803</v>
      </c>
      <c r="H7" s="46">
        <v>35</v>
      </c>
      <c r="I7" s="72">
        <v>0.05</v>
      </c>
      <c r="J7" s="147">
        <f>(1-I7)/H7</f>
        <v>2.7142857142857142E-2</v>
      </c>
      <c r="K7" s="151">
        <v>373081.38888888888</v>
      </c>
      <c r="L7" s="45">
        <f>VLOOKUP(EOMONTH(E7,0),CCI!D:W,20,0)</f>
        <v>3.900043333814824E-2</v>
      </c>
      <c r="M7" s="50">
        <f>K7*(1+L7)</f>
        <v>387631.72472595371</v>
      </c>
      <c r="N7" s="68">
        <f>M7*J7*G7</f>
        <v>90686.100640975157</v>
      </c>
      <c r="O7" s="68">
        <f>MAX(M7-N7,0)</f>
        <v>296945.62408497854</v>
      </c>
      <c r="P7" s="45">
        <v>0.05</v>
      </c>
      <c r="Q7" s="68">
        <f>IF(K7&lt;=0,0,IF(O7&lt;=I7*M7,I7*M7,O7*(1-P7)))</f>
        <v>282098.34288072959</v>
      </c>
    </row>
    <row r="8" spans="3:17" x14ac:dyDescent="0.25">
      <c r="C8" s="120">
        <v>3</v>
      </c>
      <c r="D8" s="150" t="s">
        <v>2834</v>
      </c>
      <c r="E8" s="98">
        <v>41278</v>
      </c>
      <c r="F8" s="98">
        <v>44424</v>
      </c>
      <c r="G8" s="7">
        <f>(F8-E8)/365</f>
        <v>8.6191780821917803</v>
      </c>
      <c r="H8" s="46">
        <v>35</v>
      </c>
      <c r="I8" s="72">
        <v>0.05</v>
      </c>
      <c r="J8" s="147">
        <f>(1-I8)/H8</f>
        <v>2.7142857142857142E-2</v>
      </c>
      <c r="K8" s="151">
        <v>112373482.34444442</v>
      </c>
      <c r="L8" s="45">
        <f>VLOOKUP(EOMONTH(E8,0),CCI!D:W,20,0)</f>
        <v>3.900043333814824E-2</v>
      </c>
      <c r="M8" s="50">
        <f>K8*(1+L8)</f>
        <v>116756096.85159449</v>
      </c>
      <c r="N8" s="68">
        <f>M8*J8*G8</f>
        <v>27314986.039949935</v>
      </c>
      <c r="O8" s="68">
        <f>MAX(M8-N8,0)</f>
        <v>89441110.811644554</v>
      </c>
      <c r="P8" s="45">
        <v>0.05</v>
      </c>
      <c r="Q8" s="68">
        <f>IF(K8&lt;=0,0,IF(O8&lt;=I8*M8,I8*M8,O8*(1-P8)))</f>
        <v>84969055.271062329</v>
      </c>
    </row>
    <row r="9" spans="3:17" ht="30" x14ac:dyDescent="0.25">
      <c r="C9" s="120">
        <v>4</v>
      </c>
      <c r="D9" s="150" t="s">
        <v>2835</v>
      </c>
      <c r="E9" s="98">
        <v>41278</v>
      </c>
      <c r="F9" s="98">
        <v>44424</v>
      </c>
      <c r="G9" s="7">
        <f>(F9-E9)/365</f>
        <v>8.6191780821917803</v>
      </c>
      <c r="H9" s="46">
        <v>35</v>
      </c>
      <c r="I9" s="72">
        <v>0.05</v>
      </c>
      <c r="J9" s="147">
        <f>(1-I9)/H9</f>
        <v>2.7142857142857142E-2</v>
      </c>
      <c r="K9" s="151">
        <v>6290100</v>
      </c>
      <c r="L9" s="45">
        <f>VLOOKUP(EOMONTH(E9,0),CCI!D:W,20,0)</f>
        <v>3.900043333814824E-2</v>
      </c>
      <c r="M9" s="50">
        <f>K9*(1+L9)</f>
        <v>6535416.625740286</v>
      </c>
      <c r="N9" s="68">
        <f>M9*J9*G9</f>
        <v>1528954.9643326805</v>
      </c>
      <c r="O9" s="68">
        <f>MAX(M9-N9,0)</f>
        <v>5006461.6614076057</v>
      </c>
      <c r="P9" s="45">
        <v>0.05</v>
      </c>
      <c r="Q9" s="68">
        <f>IF(K9&lt;=0,0,IF(O9&lt;=I9*M9,I9*M9,O9*(1-P9)))</f>
        <v>4756138.5783372251</v>
      </c>
    </row>
    <row r="10" spans="3:17" x14ac:dyDescent="0.25">
      <c r="C10" s="120">
        <v>5</v>
      </c>
      <c r="D10" s="150" t="s">
        <v>2836</v>
      </c>
      <c r="E10" s="98">
        <v>44277</v>
      </c>
      <c r="F10" s="98">
        <v>44424</v>
      </c>
      <c r="G10" s="7">
        <f>(F10-E10)/365</f>
        <v>0.40273972602739727</v>
      </c>
      <c r="H10" s="46">
        <v>35</v>
      </c>
      <c r="I10" s="72">
        <v>0.05</v>
      </c>
      <c r="J10" s="147">
        <f>(1-I10)/H10</f>
        <v>2.7142857142857142E-2</v>
      </c>
      <c r="K10" s="151">
        <v>141972167.47668883</v>
      </c>
      <c r="L10" s="45">
        <v>0</v>
      </c>
      <c r="M10" s="50">
        <f>K10*(1+L10)</f>
        <v>141972167.47668883</v>
      </c>
      <c r="N10" s="68">
        <f>M10*J10*G10</f>
        <v>1551969.7211835301</v>
      </c>
      <c r="O10" s="68">
        <f>MAX(M10-N10,0)</f>
        <v>140420197.75550529</v>
      </c>
      <c r="P10" s="45">
        <v>0.05</v>
      </c>
      <c r="Q10" s="68">
        <f>IF(K10&lt;=0,0,IF(O10&lt;=I10*M10,I10*M10,O10*(1-P10)))</f>
        <v>133399187.86773002</v>
      </c>
    </row>
    <row r="11" spans="3:17" s="93" customFormat="1" x14ac:dyDescent="0.25">
      <c r="C11" s="190" t="s">
        <v>11</v>
      </c>
      <c r="D11" s="191"/>
      <c r="E11" s="191"/>
      <c r="F11" s="191"/>
      <c r="G11" s="191"/>
      <c r="H11" s="191"/>
      <c r="I11" s="191"/>
      <c r="J11" s="192"/>
      <c r="K11" s="152">
        <f>SUM(K6:K10)</f>
        <v>295705668.15446663</v>
      </c>
      <c r="L11" s="42"/>
      <c r="M11" s="152">
        <f>SUM(M6:M10)</f>
        <v>301701341.29949045</v>
      </c>
      <c r="N11" s="42"/>
      <c r="O11" s="42"/>
      <c r="P11" s="42"/>
      <c r="Q11" s="152">
        <f>SUM(Q6:Q10)</f>
        <v>249641828.42295343</v>
      </c>
    </row>
  </sheetData>
  <mergeCells count="2">
    <mergeCell ref="C4:Q4"/>
    <mergeCell ref="C11:J11"/>
  </mergeCells>
  <pageMargins left="0.7" right="0.7" top="0.75" bottom="0.75" header="0.3" footer="0.3"/>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Q25"/>
  <sheetViews>
    <sheetView workbookViewId="0">
      <pane xSplit="1" ySplit="5" topLeftCell="C6" activePane="bottomRight" state="frozen"/>
      <selection pane="topRight" activeCell="B1" sqref="B1"/>
      <selection pane="bottomLeft" activeCell="A6" sqref="A6"/>
      <selection pane="bottomRight" activeCell="C4" sqref="C4:Q4"/>
    </sheetView>
  </sheetViews>
  <sheetFormatPr defaultRowHeight="15" x14ac:dyDescent="0.25"/>
  <cols>
    <col min="3" max="3" width="7" bestFit="1" customWidth="1"/>
    <col min="4" max="4" width="35" customWidth="1"/>
    <col min="5" max="5" width="13.5703125" customWidth="1"/>
    <col min="6" max="6" width="10.5703125" bestFit="1" customWidth="1"/>
    <col min="7" max="7" width="10.140625" customWidth="1"/>
    <col min="8" max="8" width="14.28515625" customWidth="1"/>
    <col min="9" max="9" width="7.85546875" bestFit="1" customWidth="1"/>
    <col min="10" max="10" width="12.28515625" customWidth="1"/>
    <col min="11" max="11" width="14.42578125" customWidth="1"/>
    <col min="12" max="12" width="8.5703125" bestFit="1" customWidth="1"/>
    <col min="13" max="13" width="16" customWidth="1"/>
    <col min="14" max="14" width="13.42578125" bestFit="1" customWidth="1"/>
    <col min="15" max="15" width="14.140625" customWidth="1"/>
    <col min="16" max="16" width="13" hidden="1" customWidth="1"/>
    <col min="17" max="17" width="14.85546875" customWidth="1"/>
  </cols>
  <sheetData>
    <row r="4" spans="3:17" ht="15.75" x14ac:dyDescent="0.25">
      <c r="C4" s="189" t="s">
        <v>2877</v>
      </c>
      <c r="D4" s="189"/>
      <c r="E4" s="189"/>
      <c r="F4" s="189"/>
      <c r="G4" s="189"/>
      <c r="H4" s="189"/>
      <c r="I4" s="189"/>
      <c r="J4" s="189"/>
      <c r="K4" s="189"/>
      <c r="L4" s="189"/>
      <c r="M4" s="189"/>
      <c r="N4" s="189"/>
      <c r="O4" s="189"/>
      <c r="P4" s="189"/>
      <c r="Q4" s="189"/>
    </row>
    <row r="5" spans="3:17" ht="60" x14ac:dyDescent="0.25">
      <c r="C5" s="4" t="s">
        <v>1</v>
      </c>
      <c r="D5" s="4" t="s">
        <v>2</v>
      </c>
      <c r="E5" s="4" t="s">
        <v>3</v>
      </c>
      <c r="F5" s="4" t="s">
        <v>4</v>
      </c>
      <c r="G5" s="4" t="s">
        <v>5</v>
      </c>
      <c r="H5" s="4" t="s">
        <v>12</v>
      </c>
      <c r="I5" s="4" t="s">
        <v>26</v>
      </c>
      <c r="J5" s="4" t="s">
        <v>6</v>
      </c>
      <c r="K5" s="47" t="s">
        <v>7</v>
      </c>
      <c r="L5" s="5" t="s">
        <v>8</v>
      </c>
      <c r="M5" s="47" t="s">
        <v>2871</v>
      </c>
      <c r="N5" s="47" t="s">
        <v>9</v>
      </c>
      <c r="O5" s="47" t="s">
        <v>27</v>
      </c>
      <c r="P5" s="5" t="s">
        <v>60</v>
      </c>
      <c r="Q5" s="47" t="s">
        <v>10</v>
      </c>
    </row>
    <row r="6" spans="3:17" x14ac:dyDescent="0.25">
      <c r="C6" s="46">
        <v>1</v>
      </c>
      <c r="D6" s="116" t="s">
        <v>2837</v>
      </c>
      <c r="E6" s="96">
        <v>42657</v>
      </c>
      <c r="F6" s="98">
        <v>44424</v>
      </c>
      <c r="G6" s="7">
        <f>(F6-E6)/365</f>
        <v>4.8410958904109593</v>
      </c>
      <c r="H6" s="46">
        <v>35</v>
      </c>
      <c r="I6" s="72">
        <v>0.05</v>
      </c>
      <c r="J6" s="147">
        <f>(1-I6)/H6</f>
        <v>2.7142857142857142E-2</v>
      </c>
      <c r="K6" s="153">
        <v>106201338.27034532</v>
      </c>
      <c r="L6" s="45">
        <f>VLOOKUP(EOMONTH(E6,0),CCI!D:W,20,0)</f>
        <v>2.2991709050373616E-3</v>
      </c>
      <c r="M6" s="50">
        <f>K6*(1+L6)</f>
        <v>106445513.29737252</v>
      </c>
      <c r="N6" s="68">
        <f>M6*J6*G6</f>
        <v>13987065.432221871</v>
      </c>
      <c r="O6" s="68">
        <f>MAX(M6-N6,0)</f>
        <v>92458447.865150645</v>
      </c>
      <c r="P6" s="45">
        <v>0.05</v>
      </c>
      <c r="Q6" s="68">
        <f>IF(K6&lt;=0,0,IF(O6&lt;=I6*M6,I6*M6,O6*(1-P6)))</f>
        <v>87835525.471893102</v>
      </c>
    </row>
    <row r="7" spans="3:17" x14ac:dyDescent="0.25">
      <c r="C7" s="46">
        <v>2</v>
      </c>
      <c r="D7" s="116" t="s">
        <v>2838</v>
      </c>
      <c r="E7" s="96">
        <v>42657</v>
      </c>
      <c r="F7" s="98">
        <v>44424</v>
      </c>
      <c r="G7" s="7">
        <f t="shared" ref="G7:G24" si="0">(F7-E7)/365</f>
        <v>4.8410958904109593</v>
      </c>
      <c r="H7" s="46">
        <v>35</v>
      </c>
      <c r="I7" s="72">
        <v>0.05</v>
      </c>
      <c r="J7" s="147">
        <f t="shared" ref="J7:J24" si="1">(1-I7)/H7</f>
        <v>2.7142857142857142E-2</v>
      </c>
      <c r="K7" s="153">
        <v>17122839.316971943</v>
      </c>
      <c r="L7" s="45">
        <f>VLOOKUP(EOMONTH(E7,0),CCI!D:W,20,0)</f>
        <v>2.2991709050373616E-3</v>
      </c>
      <c r="M7" s="50">
        <f t="shared" ref="M7:M24" si="2">K7*(1+L7)</f>
        <v>17162207.650941152</v>
      </c>
      <c r="N7" s="68">
        <f t="shared" ref="N7:N24" si="3">M7*J7*G7</f>
        <v>2255134.2366538057</v>
      </c>
      <c r="O7" s="68">
        <f t="shared" ref="O7:O24" si="4">MAX(M7-N7,0)</f>
        <v>14907073.414287347</v>
      </c>
      <c r="P7" s="45">
        <v>0.05</v>
      </c>
      <c r="Q7" s="68">
        <f t="shared" ref="Q7:Q24" si="5">IF(K7&lt;=0,0,IF(O7&lt;=I7*M7,I7*M7,O7*(1-P7)))</f>
        <v>14161719.74357298</v>
      </c>
    </row>
    <row r="8" spans="3:17" x14ac:dyDescent="0.25">
      <c r="C8" s="46">
        <v>3</v>
      </c>
      <c r="D8" s="116" t="s">
        <v>2839</v>
      </c>
      <c r="E8" s="96">
        <v>42657</v>
      </c>
      <c r="F8" s="98">
        <v>44424</v>
      </c>
      <c r="G8" s="7">
        <f t="shared" si="0"/>
        <v>4.8410958904109593</v>
      </c>
      <c r="H8" s="46">
        <v>35</v>
      </c>
      <c r="I8" s="72">
        <v>0.05</v>
      </c>
      <c r="J8" s="147">
        <f t="shared" si="1"/>
        <v>2.7142857142857142E-2</v>
      </c>
      <c r="K8" s="153">
        <v>23876527.937917143</v>
      </c>
      <c r="L8" s="45">
        <f>VLOOKUP(EOMONTH(E8,0),CCI!D:W,20,0)</f>
        <v>2.2991709050373616E-3</v>
      </c>
      <c r="M8" s="50">
        <f t="shared" si="2"/>
        <v>23931424.156265311</v>
      </c>
      <c r="N8" s="68">
        <f t="shared" si="3"/>
        <v>3144617.2336528189</v>
      </c>
      <c r="O8" s="68">
        <f t="shared" si="4"/>
        <v>20786806.922612492</v>
      </c>
      <c r="P8" s="45">
        <v>0.05</v>
      </c>
      <c r="Q8" s="68">
        <f t="shared" si="5"/>
        <v>19747466.576481868</v>
      </c>
    </row>
    <row r="9" spans="3:17" x14ac:dyDescent="0.25">
      <c r="C9" s="46">
        <v>4</v>
      </c>
      <c r="D9" s="116" t="s">
        <v>2840</v>
      </c>
      <c r="E9" s="96">
        <v>42657</v>
      </c>
      <c r="F9" s="98">
        <v>44424</v>
      </c>
      <c r="G9" s="7">
        <f t="shared" si="0"/>
        <v>4.8410958904109593</v>
      </c>
      <c r="H9" s="46">
        <v>35</v>
      </c>
      <c r="I9" s="72">
        <v>0.05</v>
      </c>
      <c r="J9" s="147">
        <f t="shared" si="1"/>
        <v>2.7142857142857142E-2</v>
      </c>
      <c r="K9" s="153">
        <v>11150044.048327222</v>
      </c>
      <c r="L9" s="45">
        <f>VLOOKUP(EOMONTH(E9,0),CCI!D:W,20,0)</f>
        <v>2.2991709050373616E-3</v>
      </c>
      <c r="M9" s="50">
        <f t="shared" si="2"/>
        <v>11175679.90519302</v>
      </c>
      <c r="N9" s="68">
        <f t="shared" si="3"/>
        <v>1468497.4616714101</v>
      </c>
      <c r="O9" s="68">
        <f t="shared" si="4"/>
        <v>9707182.4435216095</v>
      </c>
      <c r="P9" s="45">
        <v>0.05</v>
      </c>
      <c r="Q9" s="68">
        <f t="shared" si="5"/>
        <v>9221823.3213455286</v>
      </c>
    </row>
    <row r="10" spans="3:17" x14ac:dyDescent="0.25">
      <c r="C10" s="46">
        <v>5</v>
      </c>
      <c r="D10" s="116" t="s">
        <v>2841</v>
      </c>
      <c r="E10" s="96">
        <v>42657</v>
      </c>
      <c r="F10" s="98">
        <v>44424</v>
      </c>
      <c r="G10" s="7">
        <f t="shared" si="0"/>
        <v>4.8410958904109593</v>
      </c>
      <c r="H10" s="46">
        <v>35</v>
      </c>
      <c r="I10" s="72">
        <v>0.05</v>
      </c>
      <c r="J10" s="147">
        <f t="shared" si="1"/>
        <v>2.7142857142857142E-2</v>
      </c>
      <c r="K10" s="153">
        <v>38754069.855607525</v>
      </c>
      <c r="L10" s="45">
        <f>VLOOKUP(EOMONTH(E10,0),CCI!D:W,20,0)</f>
        <v>2.2991709050373616E-3</v>
      </c>
      <c r="M10" s="50">
        <f t="shared" si="2"/>
        <v>38843172.085471317</v>
      </c>
      <c r="N10" s="68">
        <f t="shared" si="3"/>
        <v>5104038.4204521673</v>
      </c>
      <c r="O10" s="68">
        <f t="shared" si="4"/>
        <v>33739133.665019147</v>
      </c>
      <c r="P10" s="45">
        <v>0.05</v>
      </c>
      <c r="Q10" s="68">
        <f t="shared" si="5"/>
        <v>32052176.981768187</v>
      </c>
    </row>
    <row r="11" spans="3:17" x14ac:dyDescent="0.25">
      <c r="C11" s="46">
        <v>6</v>
      </c>
      <c r="D11" s="116" t="s">
        <v>2842</v>
      </c>
      <c r="E11" s="96">
        <v>42657</v>
      </c>
      <c r="F11" s="98">
        <v>44424</v>
      </c>
      <c r="G11" s="7">
        <f t="shared" si="0"/>
        <v>4.8410958904109593</v>
      </c>
      <c r="H11" s="46">
        <v>35</v>
      </c>
      <c r="I11" s="72">
        <v>0.05</v>
      </c>
      <c r="J11" s="147">
        <f t="shared" si="1"/>
        <v>2.7142857142857142E-2</v>
      </c>
      <c r="K11" s="153">
        <v>7372466.154109085</v>
      </c>
      <c r="L11" s="45">
        <f>VLOOKUP(EOMONTH(E11,0),CCI!D:W,20,0)</f>
        <v>2.2991709050373616E-3</v>
      </c>
      <c r="M11" s="50">
        <f t="shared" si="2"/>
        <v>7389416.7137889843</v>
      </c>
      <c r="N11" s="68">
        <f t="shared" si="3"/>
        <v>970978.03261071455</v>
      </c>
      <c r="O11" s="68">
        <f t="shared" si="4"/>
        <v>6418438.6811782699</v>
      </c>
      <c r="P11" s="45">
        <v>0.05</v>
      </c>
      <c r="Q11" s="68">
        <f t="shared" si="5"/>
        <v>6097516.7471193559</v>
      </c>
    </row>
    <row r="12" spans="3:17" x14ac:dyDescent="0.25">
      <c r="C12" s="46">
        <v>7</v>
      </c>
      <c r="D12" s="116" t="s">
        <v>2843</v>
      </c>
      <c r="E12" s="96">
        <v>42657</v>
      </c>
      <c r="F12" s="98">
        <v>44424</v>
      </c>
      <c r="G12" s="7">
        <f t="shared" si="0"/>
        <v>4.8410958904109593</v>
      </c>
      <c r="H12" s="46">
        <v>35</v>
      </c>
      <c r="I12" s="72">
        <v>0.05</v>
      </c>
      <c r="J12" s="147">
        <f t="shared" si="1"/>
        <v>2.7142857142857142E-2</v>
      </c>
      <c r="K12" s="153">
        <v>18142766.564193666</v>
      </c>
      <c r="L12" s="45">
        <f>VLOOKUP(EOMONTH(E12,0),CCI!D:W,20,0)</f>
        <v>2.2991709050373616E-3</v>
      </c>
      <c r="M12" s="50">
        <f t="shared" si="2"/>
        <v>18184479.885214943</v>
      </c>
      <c r="N12" s="68">
        <f t="shared" si="3"/>
        <v>2389462.0085570305</v>
      </c>
      <c r="O12" s="68">
        <f t="shared" si="4"/>
        <v>15795017.876657913</v>
      </c>
      <c r="P12" s="45">
        <v>0.05</v>
      </c>
      <c r="Q12" s="68">
        <f t="shared" si="5"/>
        <v>15005266.982825017</v>
      </c>
    </row>
    <row r="13" spans="3:17" x14ac:dyDescent="0.25">
      <c r="C13" s="46">
        <v>8</v>
      </c>
      <c r="D13" s="116" t="s">
        <v>2844</v>
      </c>
      <c r="E13" s="96">
        <v>42657</v>
      </c>
      <c r="F13" s="98">
        <v>44424</v>
      </c>
      <c r="G13" s="7">
        <f t="shared" si="0"/>
        <v>4.8410958904109593</v>
      </c>
      <c r="H13" s="46">
        <v>35</v>
      </c>
      <c r="I13" s="72">
        <v>0.05</v>
      </c>
      <c r="J13" s="147">
        <f t="shared" si="1"/>
        <v>2.7142857142857142E-2</v>
      </c>
      <c r="K13" s="153">
        <v>24760788.380135484</v>
      </c>
      <c r="L13" s="45">
        <f>VLOOKUP(EOMONTH(E13,0),CCI!D:W,20,0)</f>
        <v>2.2991709050373616E-3</v>
      </c>
      <c r="M13" s="50">
        <f t="shared" si="2"/>
        <v>24817717.664364878</v>
      </c>
      <c r="N13" s="68">
        <f t="shared" si="3"/>
        <v>3261077.2412748421</v>
      </c>
      <c r="O13" s="68">
        <f t="shared" si="4"/>
        <v>21556640.423090037</v>
      </c>
      <c r="P13" s="45">
        <v>0.05</v>
      </c>
      <c r="Q13" s="68">
        <f t="shared" si="5"/>
        <v>20478808.401935533</v>
      </c>
    </row>
    <row r="14" spans="3:17" x14ac:dyDescent="0.25">
      <c r="C14" s="46">
        <v>9</v>
      </c>
      <c r="D14" s="116" t="s">
        <v>2845</v>
      </c>
      <c r="E14" s="96">
        <v>42657</v>
      </c>
      <c r="F14" s="98">
        <v>44424</v>
      </c>
      <c r="G14" s="7">
        <f t="shared" si="0"/>
        <v>4.8410958904109593</v>
      </c>
      <c r="H14" s="46">
        <v>35</v>
      </c>
      <c r="I14" s="72">
        <v>0.05</v>
      </c>
      <c r="J14" s="147">
        <f t="shared" si="1"/>
        <v>2.7142857142857142E-2</v>
      </c>
      <c r="K14" s="153">
        <v>8401714.9863748197</v>
      </c>
      <c r="L14" s="45">
        <f>VLOOKUP(EOMONTH(E14,0),CCI!D:W,20,0)</f>
        <v>2.2991709050373616E-3</v>
      </c>
      <c r="M14" s="50">
        <f t="shared" si="2"/>
        <v>8421031.9650239088</v>
      </c>
      <c r="N14" s="68">
        <f t="shared" si="3"/>
        <v>1106533.4879129068</v>
      </c>
      <c r="O14" s="68">
        <f t="shared" si="4"/>
        <v>7314498.4771110024</v>
      </c>
      <c r="P14" s="45">
        <v>0.05</v>
      </c>
      <c r="Q14" s="68">
        <f t="shared" si="5"/>
        <v>6948773.5532554518</v>
      </c>
    </row>
    <row r="15" spans="3:17" x14ac:dyDescent="0.25">
      <c r="C15" s="46">
        <v>10</v>
      </c>
      <c r="D15" s="116" t="s">
        <v>2846</v>
      </c>
      <c r="E15" s="96">
        <v>42657</v>
      </c>
      <c r="F15" s="98">
        <v>44424</v>
      </c>
      <c r="G15" s="7">
        <f t="shared" si="0"/>
        <v>4.8410958904109593</v>
      </c>
      <c r="H15" s="46">
        <v>35</v>
      </c>
      <c r="I15" s="72">
        <v>0.05</v>
      </c>
      <c r="J15" s="147">
        <f t="shared" si="1"/>
        <v>2.7142857142857142E-2</v>
      </c>
      <c r="K15" s="153">
        <v>2393353.7960517858</v>
      </c>
      <c r="L15" s="45">
        <f>VLOOKUP(EOMONTH(E15,0),CCI!D:W,20,0)</f>
        <v>2.2991709050373616E-3</v>
      </c>
      <c r="M15" s="50">
        <f t="shared" si="2"/>
        <v>2398856.5254651285</v>
      </c>
      <c r="N15" s="68">
        <f t="shared" si="3"/>
        <v>315212.56410740025</v>
      </c>
      <c r="O15" s="68">
        <f t="shared" si="4"/>
        <v>2083643.9613577281</v>
      </c>
      <c r="P15" s="45">
        <v>0.05</v>
      </c>
      <c r="Q15" s="68">
        <f t="shared" si="5"/>
        <v>1979461.7632898416</v>
      </c>
    </row>
    <row r="16" spans="3:17" x14ac:dyDescent="0.25">
      <c r="C16" s="46">
        <v>11</v>
      </c>
      <c r="D16" s="116" t="s">
        <v>2837</v>
      </c>
      <c r="E16" s="96">
        <v>43190</v>
      </c>
      <c r="F16" s="98">
        <v>44424</v>
      </c>
      <c r="G16" s="7">
        <f t="shared" si="0"/>
        <v>3.3808219178082193</v>
      </c>
      <c r="H16" s="46">
        <v>35</v>
      </c>
      <c r="I16" s="72">
        <v>0.05</v>
      </c>
      <c r="J16" s="147">
        <f t="shared" si="1"/>
        <v>2.7142857142857142E-2</v>
      </c>
      <c r="K16" s="153">
        <v>2520011.38</v>
      </c>
      <c r="L16" s="45">
        <f>VLOOKUP(EOMONTH(E16,0),CCI!D:W,20,0)</f>
        <v>7.6521739130444274E-4</v>
      </c>
      <c r="M16" s="50">
        <f t="shared" si="2"/>
        <v>2521939.7365342611</v>
      </c>
      <c r="N16" s="68">
        <f t="shared" si="3"/>
        <v>231426.21942380542</v>
      </c>
      <c r="O16" s="68">
        <f t="shared" si="4"/>
        <v>2290513.5171104558</v>
      </c>
      <c r="P16" s="45">
        <v>0.05</v>
      </c>
      <c r="Q16" s="68">
        <f t="shared" si="5"/>
        <v>2175987.8412549328</v>
      </c>
    </row>
    <row r="17" spans="3:17" x14ac:dyDescent="0.25">
      <c r="C17" s="46">
        <v>12</v>
      </c>
      <c r="D17" s="116" t="s">
        <v>2837</v>
      </c>
      <c r="E17" s="96">
        <v>43554</v>
      </c>
      <c r="F17" s="98">
        <v>44424</v>
      </c>
      <c r="G17" s="7">
        <f t="shared" si="0"/>
        <v>2.3835616438356166</v>
      </c>
      <c r="H17" s="46">
        <v>35</v>
      </c>
      <c r="I17" s="72">
        <v>0.05</v>
      </c>
      <c r="J17" s="147">
        <f t="shared" si="1"/>
        <v>2.7142857142857142E-2</v>
      </c>
      <c r="K17" s="153">
        <v>114036</v>
      </c>
      <c r="L17" s="45">
        <f>VLOOKUP(EOMONTH(E17,0),CCI!D:W,20,0)</f>
        <v>2.781254345711338E-4</v>
      </c>
      <c r="M17" s="50">
        <f t="shared" si="2"/>
        <v>114067.71631205676</v>
      </c>
      <c r="N17" s="68">
        <f t="shared" si="3"/>
        <v>7379.8017637506782</v>
      </c>
      <c r="O17" s="68">
        <f t="shared" si="4"/>
        <v>106687.91454830609</v>
      </c>
      <c r="P17" s="45">
        <v>0.05</v>
      </c>
      <c r="Q17" s="68">
        <f t="shared" si="5"/>
        <v>101353.51882089078</v>
      </c>
    </row>
    <row r="18" spans="3:17" x14ac:dyDescent="0.25">
      <c r="C18" s="46">
        <v>13</v>
      </c>
      <c r="D18" s="116" t="s">
        <v>2847</v>
      </c>
      <c r="E18" s="96">
        <v>44122</v>
      </c>
      <c r="F18" s="98">
        <v>44424</v>
      </c>
      <c r="G18" s="7">
        <f t="shared" si="0"/>
        <v>0.82739726027397265</v>
      </c>
      <c r="H18" s="46">
        <v>35</v>
      </c>
      <c r="I18" s="72">
        <v>0.05</v>
      </c>
      <c r="J18" s="147">
        <f t="shared" si="1"/>
        <v>2.7142857142857142E-2</v>
      </c>
      <c r="K18" s="153">
        <v>113666131.08543772</v>
      </c>
      <c r="L18" s="45">
        <v>0</v>
      </c>
      <c r="M18" s="50">
        <f t="shared" si="2"/>
        <v>113666131.08543772</v>
      </c>
      <c r="N18" s="68">
        <f t="shared" si="3"/>
        <v>2552705.5192494779</v>
      </c>
      <c r="O18" s="68">
        <f t="shared" si="4"/>
        <v>111113425.56618823</v>
      </c>
      <c r="P18" s="45">
        <v>0.05</v>
      </c>
      <c r="Q18" s="68">
        <f t="shared" si="5"/>
        <v>105557754.28787881</v>
      </c>
    </row>
    <row r="19" spans="3:17" x14ac:dyDescent="0.25">
      <c r="C19" s="46">
        <v>14</v>
      </c>
      <c r="D19" s="116" t="s">
        <v>2848</v>
      </c>
      <c r="E19" s="96">
        <v>44122</v>
      </c>
      <c r="F19" s="98">
        <v>44424</v>
      </c>
      <c r="G19" s="7">
        <f t="shared" si="0"/>
        <v>0.82739726027397265</v>
      </c>
      <c r="H19" s="46">
        <v>35</v>
      </c>
      <c r="I19" s="72">
        <v>0.05</v>
      </c>
      <c r="J19" s="147">
        <f t="shared" si="1"/>
        <v>2.7142857142857142E-2</v>
      </c>
      <c r="K19" s="153">
        <v>14560408.504918056</v>
      </c>
      <c r="L19" s="45">
        <v>0</v>
      </c>
      <c r="M19" s="50">
        <f t="shared" si="2"/>
        <v>14560408.504918056</v>
      </c>
      <c r="N19" s="68">
        <f t="shared" si="3"/>
        <v>326996.57143334561</v>
      </c>
      <c r="O19" s="68">
        <f t="shared" si="4"/>
        <v>14233411.933484711</v>
      </c>
      <c r="P19" s="45">
        <v>0.05</v>
      </c>
      <c r="Q19" s="68">
        <f t="shared" si="5"/>
        <v>13521741.336810475</v>
      </c>
    </row>
    <row r="20" spans="3:17" x14ac:dyDescent="0.25">
      <c r="C20" s="46">
        <v>15</v>
      </c>
      <c r="D20" s="116" t="s">
        <v>2849</v>
      </c>
      <c r="E20" s="96">
        <v>44122</v>
      </c>
      <c r="F20" s="98">
        <v>44424</v>
      </c>
      <c r="G20" s="7">
        <f t="shared" si="0"/>
        <v>0.82739726027397265</v>
      </c>
      <c r="H20" s="46">
        <v>35</v>
      </c>
      <c r="I20" s="72">
        <v>0.05</v>
      </c>
      <c r="J20" s="147">
        <f t="shared" si="1"/>
        <v>2.7142857142857142E-2</v>
      </c>
      <c r="K20" s="153">
        <v>8796206.7300194576</v>
      </c>
      <c r="L20" s="45">
        <v>0</v>
      </c>
      <c r="M20" s="50">
        <f t="shared" si="2"/>
        <v>8796206.7300194576</v>
      </c>
      <c r="N20" s="68">
        <f t="shared" si="3"/>
        <v>197544.55662172855</v>
      </c>
      <c r="O20" s="68">
        <f t="shared" si="4"/>
        <v>8598662.1733977292</v>
      </c>
      <c r="P20" s="45">
        <v>0.05</v>
      </c>
      <c r="Q20" s="68">
        <f t="shared" si="5"/>
        <v>8168729.0647278419</v>
      </c>
    </row>
    <row r="21" spans="3:17" x14ac:dyDescent="0.25">
      <c r="C21" s="46">
        <v>16</v>
      </c>
      <c r="D21" s="116" t="s">
        <v>2850</v>
      </c>
      <c r="E21" s="96">
        <v>44122</v>
      </c>
      <c r="F21" s="98">
        <v>44424</v>
      </c>
      <c r="G21" s="7">
        <f t="shared" si="0"/>
        <v>0.82739726027397265</v>
      </c>
      <c r="H21" s="46">
        <v>35</v>
      </c>
      <c r="I21" s="72">
        <v>0.05</v>
      </c>
      <c r="J21" s="147">
        <f t="shared" si="1"/>
        <v>2.7142857142857142E-2</v>
      </c>
      <c r="K21" s="153">
        <v>28761987.451724306</v>
      </c>
      <c r="L21" s="45">
        <v>0</v>
      </c>
      <c r="M21" s="50">
        <f t="shared" si="2"/>
        <v>28761987.451724306</v>
      </c>
      <c r="N21" s="68">
        <f t="shared" si="3"/>
        <v>645934.57533461484</v>
      </c>
      <c r="O21" s="68">
        <f t="shared" si="4"/>
        <v>28116052.87638969</v>
      </c>
      <c r="P21" s="45">
        <v>0.05</v>
      </c>
      <c r="Q21" s="68">
        <f t="shared" si="5"/>
        <v>26710250.232570205</v>
      </c>
    </row>
    <row r="22" spans="3:17" x14ac:dyDescent="0.25">
      <c r="C22" s="46">
        <v>17</v>
      </c>
      <c r="D22" s="116" t="s">
        <v>2851</v>
      </c>
      <c r="E22" s="96">
        <v>44122</v>
      </c>
      <c r="F22" s="98">
        <v>44424</v>
      </c>
      <c r="G22" s="7">
        <f t="shared" si="0"/>
        <v>0.82739726027397265</v>
      </c>
      <c r="H22" s="46">
        <v>35</v>
      </c>
      <c r="I22" s="72">
        <v>0.05</v>
      </c>
      <c r="J22" s="147">
        <f t="shared" si="1"/>
        <v>2.7142857142857142E-2</v>
      </c>
      <c r="K22" s="153">
        <v>22387434.614283033</v>
      </c>
      <c r="L22" s="45">
        <v>0</v>
      </c>
      <c r="M22" s="50">
        <f t="shared" si="2"/>
        <v>22387434.614283033</v>
      </c>
      <c r="N22" s="68">
        <f t="shared" si="3"/>
        <v>502775.34174855595</v>
      </c>
      <c r="O22" s="68">
        <f t="shared" si="4"/>
        <v>21884659.272534478</v>
      </c>
      <c r="P22" s="45">
        <v>0.05</v>
      </c>
      <c r="Q22" s="68">
        <f t="shared" si="5"/>
        <v>20790426.308907755</v>
      </c>
    </row>
    <row r="23" spans="3:17" x14ac:dyDescent="0.25">
      <c r="C23" s="46">
        <v>18</v>
      </c>
      <c r="D23" s="116" t="s">
        <v>2852</v>
      </c>
      <c r="E23" s="96">
        <v>44122</v>
      </c>
      <c r="F23" s="98">
        <v>44424</v>
      </c>
      <c r="G23" s="7">
        <f t="shared" si="0"/>
        <v>0.82739726027397265</v>
      </c>
      <c r="H23" s="46">
        <v>35</v>
      </c>
      <c r="I23" s="72">
        <v>0.05</v>
      </c>
      <c r="J23" s="147">
        <f t="shared" si="1"/>
        <v>2.7142857142857142E-2</v>
      </c>
      <c r="K23" s="153">
        <v>5087409.8202364063</v>
      </c>
      <c r="L23" s="45">
        <v>0</v>
      </c>
      <c r="M23" s="50">
        <f t="shared" si="2"/>
        <v>5087409.8202364063</v>
      </c>
      <c r="N23" s="68">
        <f t="shared" si="3"/>
        <v>114252.67142276517</v>
      </c>
      <c r="O23" s="68">
        <f t="shared" si="4"/>
        <v>4973157.1488136407</v>
      </c>
      <c r="P23" s="45">
        <v>0.05</v>
      </c>
      <c r="Q23" s="68">
        <f t="shared" si="5"/>
        <v>4724499.2913729586</v>
      </c>
    </row>
    <row r="24" spans="3:17" x14ac:dyDescent="0.25">
      <c r="C24" s="46">
        <v>19</v>
      </c>
      <c r="D24" s="116" t="s">
        <v>2853</v>
      </c>
      <c r="E24" s="96">
        <v>44122</v>
      </c>
      <c r="F24" s="98">
        <v>44424</v>
      </c>
      <c r="G24" s="7">
        <f t="shared" si="0"/>
        <v>0.82739726027397265</v>
      </c>
      <c r="H24" s="46">
        <v>35</v>
      </c>
      <c r="I24" s="72">
        <v>0.05</v>
      </c>
      <c r="J24" s="147">
        <f t="shared" si="1"/>
        <v>2.7142857142857142E-2</v>
      </c>
      <c r="K24" s="153">
        <v>559671.6684551012</v>
      </c>
      <c r="L24" s="45">
        <v>0</v>
      </c>
      <c r="M24" s="50">
        <f t="shared" si="2"/>
        <v>559671.6684551012</v>
      </c>
      <c r="N24" s="68">
        <f t="shared" si="3"/>
        <v>12569.064710745091</v>
      </c>
      <c r="O24" s="68">
        <f t="shared" si="4"/>
        <v>547102.60374435608</v>
      </c>
      <c r="P24" s="45">
        <v>0.05</v>
      </c>
      <c r="Q24" s="68">
        <f t="shared" si="5"/>
        <v>519747.47355713823</v>
      </c>
    </row>
    <row r="25" spans="3:17" s="93" customFormat="1" x14ac:dyDescent="0.25">
      <c r="C25" s="190" t="s">
        <v>2872</v>
      </c>
      <c r="D25" s="191"/>
      <c r="E25" s="191"/>
      <c r="F25" s="191"/>
      <c r="G25" s="191"/>
      <c r="H25" s="191"/>
      <c r="I25" s="191"/>
      <c r="J25" s="192"/>
      <c r="K25" s="154">
        <f>SUM(K6:K24)</f>
        <v>454629206.565108</v>
      </c>
      <c r="L25" s="154"/>
      <c r="M25" s="154">
        <f>SUM(M6:M24)</f>
        <v>455224757.17702156</v>
      </c>
      <c r="N25" s="154"/>
      <c r="O25" s="154"/>
      <c r="P25" s="154"/>
      <c r="Q25" s="154">
        <f>SUM(Q6:Q24)</f>
        <v>395799028.89938784</v>
      </c>
    </row>
  </sheetData>
  <mergeCells count="2">
    <mergeCell ref="C4:Q4"/>
    <mergeCell ref="C25:J25"/>
  </mergeCells>
  <pageMargins left="0.7" right="0.7" top="0.75" bottom="0.75" header="0.3" footer="0.3"/>
  <pageSetup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J14"/>
  <sheetViews>
    <sheetView workbookViewId="0">
      <selection activeCell="I6" sqref="I6"/>
    </sheetView>
  </sheetViews>
  <sheetFormatPr defaultRowHeight="15" x14ac:dyDescent="0.25"/>
  <cols>
    <col min="4" max="4" width="5.85546875" customWidth="1"/>
    <col min="5" max="5" width="19.140625" bestFit="1" customWidth="1"/>
    <col min="6" max="6" width="22.28515625" customWidth="1"/>
    <col min="7" max="7" width="10.140625" bestFit="1" customWidth="1"/>
    <col min="8" max="8" width="18.85546875" customWidth="1"/>
    <col min="9" max="9" width="17.85546875" customWidth="1"/>
    <col min="10" max="10" width="18" customWidth="1"/>
  </cols>
  <sheetData>
    <row r="2" spans="4:10" ht="30.75" customHeight="1" x14ac:dyDescent="0.25">
      <c r="D2" s="193" t="s">
        <v>2862</v>
      </c>
      <c r="E2" s="193"/>
      <c r="F2" s="193"/>
      <c r="G2" s="193"/>
      <c r="H2" s="193"/>
      <c r="I2" s="193"/>
      <c r="J2" s="193"/>
    </row>
    <row r="3" spans="4:10" ht="45" x14ac:dyDescent="0.25">
      <c r="D3" s="17" t="s">
        <v>18</v>
      </c>
      <c r="E3" s="17" t="s">
        <v>2854</v>
      </c>
      <c r="F3" s="17" t="s">
        <v>19</v>
      </c>
      <c r="G3" s="17" t="s">
        <v>30</v>
      </c>
      <c r="H3" s="17" t="s">
        <v>20</v>
      </c>
      <c r="I3" s="17" t="s">
        <v>28</v>
      </c>
      <c r="J3" s="17" t="s">
        <v>21</v>
      </c>
    </row>
    <row r="4" spans="4:10" x14ac:dyDescent="0.25">
      <c r="D4" s="144">
        <v>1</v>
      </c>
      <c r="E4" s="40" t="s">
        <v>2855</v>
      </c>
      <c r="F4" s="89" t="s">
        <v>33</v>
      </c>
      <c r="G4" s="12" t="s">
        <v>50</v>
      </c>
      <c r="H4" s="52">
        <f>'Factory Building'!J213</f>
        <v>4386316495.5810871</v>
      </c>
      <c r="I4" s="52">
        <f>'Factory Building'!L213</f>
        <v>4564652621.8839312</v>
      </c>
      <c r="J4" s="52">
        <f>'Factory Building'!P213</f>
        <v>3560768596.0035968</v>
      </c>
    </row>
    <row r="5" spans="4:10" x14ac:dyDescent="0.25">
      <c r="D5" s="144">
        <v>2</v>
      </c>
      <c r="E5" s="197" t="s">
        <v>247</v>
      </c>
      <c r="F5" s="89" t="s">
        <v>2856</v>
      </c>
      <c r="G5" s="12" t="s">
        <v>31</v>
      </c>
      <c r="H5" s="52">
        <f>'CPP-Thermal Building'!K11</f>
        <v>295705668.15446663</v>
      </c>
      <c r="I5" s="52">
        <f>'CPP-Thermal Building'!M11</f>
        <v>301701341.29949045</v>
      </c>
      <c r="J5" s="52">
        <f>'CPP-Thermal Building'!Q11</f>
        <v>249641828.42295343</v>
      </c>
    </row>
    <row r="6" spans="4:10" ht="31.5" customHeight="1" x14ac:dyDescent="0.25">
      <c r="D6" s="144">
        <v>3</v>
      </c>
      <c r="E6" s="197"/>
      <c r="F6" s="89" t="s">
        <v>2857</v>
      </c>
      <c r="G6" s="12" t="s">
        <v>51</v>
      </c>
      <c r="H6" s="156">
        <f>'CPP-WHRS Building'!K25</f>
        <v>454629206.565108</v>
      </c>
      <c r="I6" s="156">
        <f>'CPP-WHRS Building'!M25</f>
        <v>455224757.17702156</v>
      </c>
      <c r="J6" s="156">
        <f>'CPP-WHRS Building'!Q25</f>
        <v>395799028.89938784</v>
      </c>
    </row>
    <row r="7" spans="4:10" ht="15.75" x14ac:dyDescent="0.25">
      <c r="D7" s="196" t="s">
        <v>11</v>
      </c>
      <c r="E7" s="196"/>
      <c r="F7" s="196"/>
      <c r="G7" s="155"/>
      <c r="H7" s="53">
        <f>SUM(H4:H4)</f>
        <v>4386316495.5810871</v>
      </c>
      <c r="I7" s="53">
        <f>SUM(I4:I4)</f>
        <v>4564652621.8839312</v>
      </c>
      <c r="J7" s="53">
        <f>SUM(J4:J4)</f>
        <v>3560768596.0035968</v>
      </c>
    </row>
    <row r="8" spans="4:10" x14ac:dyDescent="0.25">
      <c r="D8" s="194" t="s">
        <v>22</v>
      </c>
      <c r="E8" s="194"/>
      <c r="F8" s="194"/>
      <c r="G8" s="194"/>
      <c r="H8" s="194"/>
      <c r="I8" s="194"/>
      <c r="J8" s="194"/>
    </row>
    <row r="9" spans="4:10" ht="26.25" customHeight="1" x14ac:dyDescent="0.25">
      <c r="D9" s="195" t="s">
        <v>23</v>
      </c>
      <c r="E9" s="195"/>
      <c r="F9" s="195"/>
      <c r="G9" s="195"/>
      <c r="H9" s="195"/>
      <c r="I9" s="195"/>
      <c r="J9" s="195"/>
    </row>
    <row r="10" spans="4:10" ht="15" customHeight="1" x14ac:dyDescent="0.25">
      <c r="D10" s="195" t="s">
        <v>29</v>
      </c>
      <c r="E10" s="195"/>
      <c r="F10" s="195"/>
      <c r="G10" s="195"/>
      <c r="H10" s="195"/>
      <c r="I10" s="195"/>
      <c r="J10" s="195"/>
    </row>
    <row r="11" spans="4:10" ht="32.25" customHeight="1" x14ac:dyDescent="0.25">
      <c r="D11" s="195" t="s">
        <v>24</v>
      </c>
      <c r="E11" s="195"/>
      <c r="F11" s="195"/>
      <c r="G11" s="195"/>
      <c r="H11" s="195"/>
      <c r="I11" s="195"/>
      <c r="J11" s="195"/>
    </row>
    <row r="14" spans="4:10" x14ac:dyDescent="0.25">
      <c r="H14" s="1"/>
      <c r="I14" s="1"/>
      <c r="J14" s="1"/>
    </row>
  </sheetData>
  <mergeCells count="7">
    <mergeCell ref="D2:J2"/>
    <mergeCell ref="D8:J8"/>
    <mergeCell ref="D9:J9"/>
    <mergeCell ref="D10:J10"/>
    <mergeCell ref="D11:J11"/>
    <mergeCell ref="D7:F7"/>
    <mergeCell ref="E5:E6"/>
  </mergeCells>
  <pageMargins left="0.7" right="0.7" top="0.75" bottom="0.75" header="0.3" footer="0.3"/>
  <pageSetup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AC84"/>
  <sheetViews>
    <sheetView topLeftCell="J1" workbookViewId="0">
      <selection activeCell="AD84" sqref="AD84"/>
    </sheetView>
  </sheetViews>
  <sheetFormatPr defaultRowHeight="15" x14ac:dyDescent="0.25"/>
  <cols>
    <col min="4" max="4" width="10.42578125" customWidth="1"/>
    <col min="5" max="5" width="10.42578125" bestFit="1" customWidth="1"/>
    <col min="6" max="6" width="10.85546875" bestFit="1" customWidth="1"/>
    <col min="7" max="7" width="11.5703125" bestFit="1" customWidth="1"/>
    <col min="8" max="8" width="8.7109375" bestFit="1" customWidth="1"/>
    <col min="9" max="9" width="10" bestFit="1" customWidth="1"/>
    <col min="10" max="10" width="8.28515625" bestFit="1" customWidth="1"/>
    <col min="11" max="11" width="10" bestFit="1" customWidth="1"/>
    <col min="12" max="12" width="11.140625" bestFit="1" customWidth="1"/>
    <col min="13" max="13" width="16.28515625" bestFit="1" customWidth="1"/>
    <col min="14" max="14" width="19.7109375" bestFit="1" customWidth="1"/>
    <col min="15" max="15" width="16" bestFit="1" customWidth="1"/>
    <col min="16" max="16" width="14.28515625" bestFit="1" customWidth="1"/>
    <col min="17" max="17" width="16" bestFit="1" customWidth="1"/>
    <col min="19" max="19" width="11.5703125" bestFit="1" customWidth="1"/>
    <col min="20" max="20" width="8.7109375" bestFit="1" customWidth="1"/>
    <col min="21" max="21" width="10" bestFit="1" customWidth="1"/>
    <col min="22" max="22" width="8.28515625" bestFit="1" customWidth="1"/>
    <col min="23" max="23" width="10" bestFit="1" customWidth="1"/>
    <col min="24" max="24" width="11.140625" bestFit="1" customWidth="1"/>
    <col min="25" max="25" width="16.28515625" bestFit="1" customWidth="1"/>
    <col min="26" max="26" width="19.7109375" bestFit="1" customWidth="1"/>
    <col min="27" max="27" width="16" bestFit="1" customWidth="1"/>
    <col min="28" max="28" width="14.28515625" bestFit="1" customWidth="1"/>
    <col min="29" max="29" width="16" bestFit="1" customWidth="1"/>
  </cols>
  <sheetData>
    <row r="2" spans="4:29" x14ac:dyDescent="0.25">
      <c r="D2" s="84"/>
    </row>
    <row r="3" spans="4:29" x14ac:dyDescent="0.25">
      <c r="D3" s="84"/>
    </row>
    <row r="4" spans="4:29" x14ac:dyDescent="0.25">
      <c r="D4" s="84"/>
    </row>
    <row r="5" spans="4:29" x14ac:dyDescent="0.25">
      <c r="D5" s="84"/>
    </row>
    <row r="6" spans="4:29" x14ac:dyDescent="0.25">
      <c r="D6" s="84"/>
    </row>
    <row r="7" spans="4:29" x14ac:dyDescent="0.25">
      <c r="D7" s="84"/>
      <c r="H7" s="32"/>
      <c r="I7" s="32"/>
      <c r="J7" s="32"/>
      <c r="K7" s="32"/>
    </row>
    <row r="8" spans="4:29" x14ac:dyDescent="0.25">
      <c r="D8" s="84"/>
      <c r="G8" s="32"/>
    </row>
    <row r="9" spans="4:29" x14ac:dyDescent="0.25">
      <c r="D9" s="84"/>
    </row>
    <row r="10" spans="4:29" x14ac:dyDescent="0.25">
      <c r="D10" s="84"/>
      <c r="H10" s="14"/>
      <c r="I10" s="14"/>
      <c r="J10" s="14"/>
      <c r="K10" s="14"/>
    </row>
    <row r="11" spans="4:29" x14ac:dyDescent="0.25">
      <c r="D11" s="84"/>
      <c r="H11" s="14"/>
      <c r="I11" s="14"/>
      <c r="J11" s="14"/>
      <c r="K11" s="14"/>
    </row>
    <row r="12" spans="4:29" x14ac:dyDescent="0.25">
      <c r="D12" s="84"/>
    </row>
    <row r="13" spans="4:29" x14ac:dyDescent="0.25">
      <c r="D13" s="84"/>
      <c r="F13" t="s">
        <v>76</v>
      </c>
      <c r="G13" t="s">
        <v>77</v>
      </c>
      <c r="H13" t="s">
        <v>78</v>
      </c>
      <c r="I13" t="s">
        <v>79</v>
      </c>
      <c r="J13" t="s">
        <v>80</v>
      </c>
      <c r="K13" t="s">
        <v>81</v>
      </c>
      <c r="L13" t="s">
        <v>82</v>
      </c>
      <c r="M13" t="s">
        <v>83</v>
      </c>
      <c r="N13" t="s">
        <v>84</v>
      </c>
      <c r="O13" t="s">
        <v>85</v>
      </c>
      <c r="P13" t="s">
        <v>86</v>
      </c>
      <c r="Q13" t="s">
        <v>87</v>
      </c>
      <c r="S13" t="s">
        <v>77</v>
      </c>
      <c r="T13" t="s">
        <v>78</v>
      </c>
      <c r="U13" t="s">
        <v>79</v>
      </c>
      <c r="V13" t="s">
        <v>80</v>
      </c>
      <c r="W13" t="s">
        <v>81</v>
      </c>
      <c r="X13" t="s">
        <v>82</v>
      </c>
      <c r="Y13" t="s">
        <v>83</v>
      </c>
      <c r="Z13" t="s">
        <v>84</v>
      </c>
      <c r="AA13" t="s">
        <v>85</v>
      </c>
      <c r="AB13" t="s">
        <v>86</v>
      </c>
      <c r="AC13" t="s">
        <v>87</v>
      </c>
    </row>
    <row r="14" spans="4:29" x14ac:dyDescent="0.25">
      <c r="D14" s="84"/>
      <c r="E14">
        <v>2019</v>
      </c>
      <c r="F14" t="s">
        <v>88</v>
      </c>
      <c r="G14">
        <v>145.55000000000001</v>
      </c>
      <c r="H14">
        <v>146.76</v>
      </c>
      <c r="I14">
        <v>141.32</v>
      </c>
      <c r="J14">
        <v>146.01</v>
      </c>
      <c r="K14">
        <v>143.86000000000001</v>
      </c>
      <c r="L14">
        <v>145.35</v>
      </c>
      <c r="M14">
        <v>143.5</v>
      </c>
      <c r="N14">
        <v>139.78</v>
      </c>
      <c r="O14">
        <v>142.22</v>
      </c>
      <c r="P14">
        <v>138.38</v>
      </c>
      <c r="Q14">
        <v>137.19999999999999</v>
      </c>
      <c r="S14" s="55">
        <f>($G$14-G14)/G14</f>
        <v>0</v>
      </c>
      <c r="T14" s="55">
        <f>($H$14-H14)/H14</f>
        <v>0</v>
      </c>
      <c r="U14" s="55">
        <f>($I$14-I14)/I14</f>
        <v>0</v>
      </c>
      <c r="V14" s="55">
        <f>($J$14-J14)/J14</f>
        <v>0</v>
      </c>
      <c r="W14" s="55">
        <f>($K$14-K14)/K14</f>
        <v>0</v>
      </c>
      <c r="X14" s="55">
        <f>($L$14-L14)/L14</f>
        <v>0</v>
      </c>
      <c r="Y14" s="55">
        <f>($M$14-M14)/M14</f>
        <v>0</v>
      </c>
      <c r="Z14" s="55">
        <f>($N$14-N14)/N14</f>
        <v>0</v>
      </c>
      <c r="AA14" s="55">
        <f>($O$14-O14)/O14</f>
        <v>0</v>
      </c>
      <c r="AB14" s="55">
        <f>($P$14-P14)/P14</f>
        <v>0</v>
      </c>
      <c r="AC14" s="55">
        <f>($Q$14-Q14)/Q14</f>
        <v>0</v>
      </c>
    </row>
    <row r="15" spans="4:29" x14ac:dyDescent="0.25">
      <c r="D15" s="84"/>
      <c r="E15">
        <v>2018</v>
      </c>
      <c r="F15" t="s">
        <v>88</v>
      </c>
      <c r="G15">
        <v>145.44999999999999</v>
      </c>
      <c r="H15">
        <v>146.66</v>
      </c>
      <c r="I15">
        <v>141.22999999999999</v>
      </c>
      <c r="J15">
        <v>145.91</v>
      </c>
      <c r="K15">
        <v>143.76</v>
      </c>
      <c r="L15">
        <v>145.25</v>
      </c>
      <c r="M15">
        <v>143.4</v>
      </c>
      <c r="N15">
        <v>139.69</v>
      </c>
      <c r="O15">
        <v>142.13</v>
      </c>
      <c r="P15">
        <v>138.30000000000001</v>
      </c>
      <c r="Q15">
        <v>137.12</v>
      </c>
      <c r="S15" s="55">
        <f t="shared" ref="S15:S63" si="0">($G$14-G15)/G15</f>
        <v>6.8752148504656408E-4</v>
      </c>
      <c r="T15" s="55">
        <f t="shared" ref="T15:T63" si="1">($H$14-H15)/H15</f>
        <v>6.8184917496245956E-4</v>
      </c>
      <c r="U15" s="55">
        <f t="shared" ref="U15:U63" si="2">($I$14-I15)/I15</f>
        <v>6.3725837286697886E-4</v>
      </c>
      <c r="V15" s="55">
        <f t="shared" ref="V15:V63" si="3">($J$14-J15)/J15</f>
        <v>6.8535398533338572E-4</v>
      </c>
      <c r="W15" s="55">
        <f t="shared" ref="W15:W63" si="4">($K$14-K15)/K15</f>
        <v>6.9560378408474368E-4</v>
      </c>
      <c r="X15" s="55">
        <f t="shared" ref="X15:X63" si="5">($L$14-L15)/L15</f>
        <v>6.8846815834763733E-4</v>
      </c>
      <c r="Y15" s="55">
        <f t="shared" ref="Y15:Y63" si="6">($M$14-M15)/M15</f>
        <v>6.9735006973496727E-4</v>
      </c>
      <c r="Z15" s="55">
        <f t="shared" ref="Z15:Z63" si="7">($N$14-N15)/N15</f>
        <v>6.4428377120769856E-4</v>
      </c>
      <c r="AA15" s="55">
        <f t="shared" ref="AA15:AA63" si="8">($O$14-O15)/O15</f>
        <v>6.3322310560756645E-4</v>
      </c>
      <c r="AB15" s="55">
        <f t="shared" ref="AB15:AB63" si="9">($P$14-P15)/P15</f>
        <v>5.7845263919005117E-4</v>
      </c>
      <c r="AC15" s="55">
        <f t="shared" ref="AC15:AC63" si="10">($Q$14-Q15)/Q15</f>
        <v>5.8343057176184427E-4</v>
      </c>
    </row>
    <row r="16" spans="4:29" x14ac:dyDescent="0.25">
      <c r="D16" s="84">
        <f>EOMONTH(E16,0)</f>
        <v>42825</v>
      </c>
      <c r="E16" s="32">
        <v>42795</v>
      </c>
      <c r="F16" t="s">
        <v>88</v>
      </c>
      <c r="G16">
        <v>145.28</v>
      </c>
      <c r="H16">
        <v>146.49</v>
      </c>
      <c r="I16">
        <v>141.06</v>
      </c>
      <c r="J16">
        <v>145.74</v>
      </c>
      <c r="K16">
        <v>143.59</v>
      </c>
      <c r="L16">
        <v>145.08000000000001</v>
      </c>
      <c r="M16">
        <v>143.22999999999999</v>
      </c>
      <c r="N16">
        <v>139.52000000000001</v>
      </c>
      <c r="O16">
        <v>141.96</v>
      </c>
      <c r="P16">
        <v>138.13</v>
      </c>
      <c r="Q16">
        <v>136.96</v>
      </c>
      <c r="S16" s="55">
        <f t="shared" si="0"/>
        <v>1.8584801762115241E-3</v>
      </c>
      <c r="T16" s="55">
        <f t="shared" si="1"/>
        <v>1.8431292238376804E-3</v>
      </c>
      <c r="U16" s="55">
        <f t="shared" si="2"/>
        <v>1.8431872961859556E-3</v>
      </c>
      <c r="V16" s="55">
        <f t="shared" si="3"/>
        <v>1.8526142445449553E-3</v>
      </c>
      <c r="W16" s="55">
        <f t="shared" si="4"/>
        <v>1.8803537850825979E-3</v>
      </c>
      <c r="X16" s="55">
        <f t="shared" si="5"/>
        <v>1.8610421836227032E-3</v>
      </c>
      <c r="Y16" s="55">
        <f t="shared" si="6"/>
        <v>1.88507994135314E-3</v>
      </c>
      <c r="Z16" s="55">
        <f t="shared" si="7"/>
        <v>1.8635321100916777E-3</v>
      </c>
      <c r="AA16" s="55">
        <f t="shared" si="8"/>
        <v>1.8315018315017673E-3</v>
      </c>
      <c r="AB16" s="55">
        <f t="shared" si="9"/>
        <v>1.8098892347788316E-3</v>
      </c>
      <c r="AC16" s="55">
        <f t="shared" si="10"/>
        <v>1.7523364485979897E-3</v>
      </c>
    </row>
    <row r="17" spans="4:29" x14ac:dyDescent="0.25">
      <c r="D17" s="84">
        <f t="shared" ref="D17:D80" si="11">EOMONTH(E17,0)</f>
        <v>42855</v>
      </c>
      <c r="E17" s="32">
        <v>42826</v>
      </c>
      <c r="F17" t="s">
        <v>88</v>
      </c>
      <c r="G17">
        <v>145.31</v>
      </c>
      <c r="H17">
        <v>146.52000000000001</v>
      </c>
      <c r="I17">
        <v>141.09</v>
      </c>
      <c r="J17">
        <v>145.77000000000001</v>
      </c>
      <c r="K17">
        <v>143.62</v>
      </c>
      <c r="L17">
        <v>145.11000000000001</v>
      </c>
      <c r="M17">
        <v>143.26</v>
      </c>
      <c r="N17">
        <v>139.55000000000001</v>
      </c>
      <c r="O17">
        <v>141.99</v>
      </c>
      <c r="P17">
        <v>138.16</v>
      </c>
      <c r="Q17">
        <v>136.99</v>
      </c>
      <c r="S17" s="55">
        <f t="shared" si="0"/>
        <v>1.651641318560382E-3</v>
      </c>
      <c r="T17" s="55">
        <f t="shared" si="1"/>
        <v>1.638001638001506E-3</v>
      </c>
      <c r="U17" s="55">
        <f t="shared" si="2"/>
        <v>1.6301651428165694E-3</v>
      </c>
      <c r="V17" s="55">
        <f t="shared" si="3"/>
        <v>1.6464293064415219E-3</v>
      </c>
      <c r="W17" s="55">
        <f t="shared" si="4"/>
        <v>1.6710764517477307E-3</v>
      </c>
      <c r="X17" s="55">
        <f t="shared" si="5"/>
        <v>1.6539177175934163E-3</v>
      </c>
      <c r="Y17" s="55">
        <f t="shared" si="6"/>
        <v>1.6752757224627189E-3</v>
      </c>
      <c r="Z17" s="55">
        <f t="shared" si="7"/>
        <v>1.6481547832317431E-3</v>
      </c>
      <c r="AA17" s="55">
        <f t="shared" si="8"/>
        <v>1.6198323825620802E-3</v>
      </c>
      <c r="AB17" s="55">
        <f t="shared" si="9"/>
        <v>1.592356687898081E-3</v>
      </c>
      <c r="AC17" s="55">
        <f t="shared" si="10"/>
        <v>1.5329586101173773E-3</v>
      </c>
    </row>
    <row r="18" spans="4:29" x14ac:dyDescent="0.25">
      <c r="D18" s="84">
        <f t="shared" si="11"/>
        <v>42947</v>
      </c>
      <c r="E18" s="32">
        <v>42917</v>
      </c>
      <c r="F18" t="s">
        <v>88</v>
      </c>
      <c r="G18">
        <v>145.33000000000001</v>
      </c>
      <c r="H18">
        <v>146.54</v>
      </c>
      <c r="I18">
        <v>141.11000000000001</v>
      </c>
      <c r="J18">
        <v>145.79</v>
      </c>
      <c r="K18">
        <v>143.63999999999999</v>
      </c>
      <c r="L18">
        <v>145.13</v>
      </c>
      <c r="M18">
        <v>143.28</v>
      </c>
      <c r="N18">
        <v>139.57</v>
      </c>
      <c r="O18">
        <v>142.01</v>
      </c>
      <c r="P18">
        <v>138.18</v>
      </c>
      <c r="Q18">
        <v>137.01</v>
      </c>
      <c r="S18" s="55">
        <f t="shared" si="0"/>
        <v>1.5137961879859551E-3</v>
      </c>
      <c r="T18" s="55">
        <f t="shared" si="1"/>
        <v>1.5012965743141727E-3</v>
      </c>
      <c r="U18" s="55">
        <f t="shared" si="2"/>
        <v>1.4882006944935122E-3</v>
      </c>
      <c r="V18" s="55">
        <f t="shared" si="3"/>
        <v>1.509019823033122E-3</v>
      </c>
      <c r="W18" s="55">
        <f t="shared" si="4"/>
        <v>1.5316067947648796E-3</v>
      </c>
      <c r="X18" s="55">
        <f t="shared" si="5"/>
        <v>1.515882312409556E-3</v>
      </c>
      <c r="Y18" s="55">
        <f t="shared" si="6"/>
        <v>1.5354550530429847E-3</v>
      </c>
      <c r="Z18" s="55">
        <f t="shared" si="7"/>
        <v>1.5046213369635879E-3</v>
      </c>
      <c r="AA18" s="55">
        <f t="shared" si="8"/>
        <v>1.4787691007676078E-3</v>
      </c>
      <c r="AB18" s="55">
        <f t="shared" si="9"/>
        <v>1.4473874656244653E-3</v>
      </c>
      <c r="AC18" s="55">
        <f t="shared" si="10"/>
        <v>1.3867600905043262E-3</v>
      </c>
    </row>
    <row r="19" spans="4:29" x14ac:dyDescent="0.25">
      <c r="D19" s="84">
        <f t="shared" si="11"/>
        <v>43008</v>
      </c>
      <c r="E19" s="32">
        <v>42979</v>
      </c>
      <c r="F19" t="s">
        <v>88</v>
      </c>
      <c r="G19">
        <v>145.34</v>
      </c>
      <c r="H19">
        <v>146.55000000000001</v>
      </c>
      <c r="I19">
        <v>141.12</v>
      </c>
      <c r="J19">
        <v>145.80000000000001</v>
      </c>
      <c r="K19">
        <v>143.65</v>
      </c>
      <c r="L19">
        <v>145.13999999999999</v>
      </c>
      <c r="M19">
        <v>143.29</v>
      </c>
      <c r="N19">
        <v>139.58000000000001</v>
      </c>
      <c r="O19">
        <v>142.02000000000001</v>
      </c>
      <c r="P19">
        <v>138.19</v>
      </c>
      <c r="Q19">
        <v>137.02000000000001</v>
      </c>
      <c r="S19" s="55">
        <f t="shared" si="0"/>
        <v>1.4448878491812849E-3</v>
      </c>
      <c r="T19" s="55">
        <f t="shared" si="1"/>
        <v>1.4329580348002697E-3</v>
      </c>
      <c r="U19" s="55">
        <f t="shared" si="2"/>
        <v>1.4172335600906223E-3</v>
      </c>
      <c r="V19" s="55">
        <f t="shared" si="3"/>
        <v>1.4403292181068555E-3</v>
      </c>
      <c r="W19" s="55">
        <f t="shared" si="4"/>
        <v>1.4618865297598882E-3</v>
      </c>
      <c r="X19" s="55">
        <f t="shared" si="5"/>
        <v>1.4468788755684716E-3</v>
      </c>
      <c r="Y19" s="55">
        <f t="shared" si="6"/>
        <v>1.4655593551539394E-3</v>
      </c>
      <c r="Z19" s="55">
        <f t="shared" si="7"/>
        <v>1.4328700386874095E-3</v>
      </c>
      <c r="AA19" s="55">
        <f t="shared" si="8"/>
        <v>1.4082523588226209E-3</v>
      </c>
      <c r="AB19" s="55">
        <f t="shared" si="9"/>
        <v>1.3749185903466077E-3</v>
      </c>
      <c r="AC19" s="55">
        <f t="shared" si="10"/>
        <v>1.3136768354983096E-3</v>
      </c>
    </row>
    <row r="20" spans="4:29" x14ac:dyDescent="0.25">
      <c r="D20" s="84">
        <f t="shared" si="11"/>
        <v>41425</v>
      </c>
      <c r="E20" s="32">
        <v>41395</v>
      </c>
      <c r="F20" t="s">
        <v>88</v>
      </c>
      <c r="G20">
        <v>141.58000000000001</v>
      </c>
      <c r="H20">
        <v>141.08000000000001</v>
      </c>
      <c r="I20">
        <v>137.27000000000001</v>
      </c>
      <c r="J20">
        <v>141.65</v>
      </c>
      <c r="K20">
        <v>140.05000000000001</v>
      </c>
      <c r="L20">
        <v>141.4</v>
      </c>
      <c r="M20">
        <v>139.38999999999999</v>
      </c>
      <c r="N20">
        <v>136.19999999999999</v>
      </c>
      <c r="O20">
        <v>138.47</v>
      </c>
      <c r="P20">
        <v>135.5</v>
      </c>
      <c r="Q20">
        <v>134.19999999999999</v>
      </c>
      <c r="S20" s="55">
        <f t="shared" si="0"/>
        <v>2.8040683712388745E-2</v>
      </c>
      <c r="T20" s="55">
        <f t="shared" si="1"/>
        <v>4.0260844910688813E-2</v>
      </c>
      <c r="U20" s="55">
        <f t="shared" si="2"/>
        <v>2.9503897428425605E-2</v>
      </c>
      <c r="V20" s="55">
        <f t="shared" si="3"/>
        <v>3.0780091775502894E-2</v>
      </c>
      <c r="W20" s="55">
        <f t="shared" si="4"/>
        <v>2.7204569796501262E-2</v>
      </c>
      <c r="X20" s="55">
        <f t="shared" si="5"/>
        <v>2.7934936350777852E-2</v>
      </c>
      <c r="Y20" s="55">
        <f t="shared" si="6"/>
        <v>2.948561589784069E-2</v>
      </c>
      <c r="Z20" s="55">
        <f t="shared" si="7"/>
        <v>2.6284875183553692E-2</v>
      </c>
      <c r="AA20" s="55">
        <f t="shared" si="8"/>
        <v>2.7081678341879106E-2</v>
      </c>
      <c r="AB20" s="55">
        <f t="shared" si="9"/>
        <v>2.1254612546125429E-2</v>
      </c>
      <c r="AC20" s="55">
        <f t="shared" si="10"/>
        <v>2.2354694485842028E-2</v>
      </c>
    </row>
    <row r="21" spans="4:29" x14ac:dyDescent="0.25">
      <c r="D21" s="84">
        <f t="shared" si="11"/>
        <v>41639</v>
      </c>
      <c r="E21" s="32">
        <v>41609</v>
      </c>
      <c r="F21" t="s">
        <v>88</v>
      </c>
      <c r="G21">
        <v>142.61000000000001</v>
      </c>
      <c r="H21" s="82">
        <v>143.72</v>
      </c>
      <c r="I21">
        <v>138.43</v>
      </c>
      <c r="J21">
        <v>143.02000000000001</v>
      </c>
      <c r="K21">
        <v>140.88999999999999</v>
      </c>
      <c r="L21">
        <v>142.37</v>
      </c>
      <c r="M21">
        <v>140.54</v>
      </c>
      <c r="N21">
        <v>136.9</v>
      </c>
      <c r="O21">
        <v>139.30000000000001</v>
      </c>
      <c r="P21">
        <v>135.57</v>
      </c>
      <c r="Q21">
        <v>134.41999999999999</v>
      </c>
      <c r="S21" s="55">
        <f t="shared" si="0"/>
        <v>2.0615665100624063E-2</v>
      </c>
      <c r="T21" s="55">
        <f t="shared" si="1"/>
        <v>2.1152240467575786E-2</v>
      </c>
      <c r="U21" s="55">
        <f t="shared" si="2"/>
        <v>2.0876977533771483E-2</v>
      </c>
      <c r="V21" s="55">
        <f t="shared" si="3"/>
        <v>2.0906166969654458E-2</v>
      </c>
      <c r="W21" s="55">
        <f t="shared" si="4"/>
        <v>2.10802753921501E-2</v>
      </c>
      <c r="X21" s="55">
        <f t="shared" si="5"/>
        <v>2.09313759921331E-2</v>
      </c>
      <c r="Y21" s="55">
        <f t="shared" si="6"/>
        <v>2.1061619467767242E-2</v>
      </c>
      <c r="Z21" s="55">
        <f t="shared" si="7"/>
        <v>2.1037253469685869E-2</v>
      </c>
      <c r="AA21" s="55">
        <f t="shared" si="8"/>
        <v>2.0961952620243987E-2</v>
      </c>
      <c r="AB21" s="55">
        <f t="shared" si="9"/>
        <v>2.0727299550047963E-2</v>
      </c>
      <c r="AC21" s="55">
        <f t="shared" si="10"/>
        <v>2.0681446213361116E-2</v>
      </c>
    </row>
    <row r="22" spans="4:29" x14ac:dyDescent="0.25">
      <c r="D22" s="84">
        <f t="shared" si="11"/>
        <v>41759</v>
      </c>
      <c r="E22" s="32">
        <v>41730</v>
      </c>
      <c r="F22" t="s">
        <v>88</v>
      </c>
      <c r="G22">
        <v>142.80000000000001</v>
      </c>
      <c r="H22" s="83">
        <v>143.97</v>
      </c>
      <c r="I22" s="81">
        <v>138.63999999999999</v>
      </c>
      <c r="J22">
        <v>143.24</v>
      </c>
      <c r="K22">
        <v>141.11000000000001</v>
      </c>
      <c r="L22">
        <v>142.6</v>
      </c>
      <c r="M22">
        <v>140.76</v>
      </c>
      <c r="N22">
        <v>137.1</v>
      </c>
      <c r="O22">
        <v>139.52000000000001</v>
      </c>
      <c r="P22">
        <v>135.76</v>
      </c>
      <c r="Q22">
        <v>134.6</v>
      </c>
      <c r="S22" s="55">
        <f t="shared" si="0"/>
        <v>1.925770308123249E-2</v>
      </c>
      <c r="T22" s="55">
        <f t="shared" si="1"/>
        <v>1.9379037299437327E-2</v>
      </c>
      <c r="U22" s="55">
        <f t="shared" si="2"/>
        <v>1.9330640507790011E-2</v>
      </c>
      <c r="V22" s="55">
        <f t="shared" si="3"/>
        <v>1.9338173694498615E-2</v>
      </c>
      <c r="W22" s="55">
        <f t="shared" si="4"/>
        <v>1.9488342427893129E-2</v>
      </c>
      <c r="X22" s="55">
        <f t="shared" si="5"/>
        <v>1.9284712482468443E-2</v>
      </c>
      <c r="Y22" s="55">
        <f t="shared" si="6"/>
        <v>1.9465757317419789E-2</v>
      </c>
      <c r="Z22" s="55">
        <f t="shared" si="7"/>
        <v>1.9547775346462487E-2</v>
      </c>
      <c r="AA22" s="55">
        <f t="shared" si="8"/>
        <v>1.9352064220183405E-2</v>
      </c>
      <c r="AB22" s="55">
        <f t="shared" si="9"/>
        <v>1.9298762522097855E-2</v>
      </c>
      <c r="AC22" s="55">
        <f t="shared" si="10"/>
        <v>1.9316493313521504E-2</v>
      </c>
    </row>
    <row r="23" spans="4:29" x14ac:dyDescent="0.25">
      <c r="D23" s="84">
        <f t="shared" si="11"/>
        <v>42216</v>
      </c>
      <c r="E23" s="32">
        <v>42186</v>
      </c>
      <c r="F23" t="s">
        <v>88</v>
      </c>
      <c r="G23">
        <v>144.09</v>
      </c>
      <c r="H23">
        <v>145.28</v>
      </c>
      <c r="I23">
        <v>139.9</v>
      </c>
      <c r="J23">
        <v>144.54</v>
      </c>
      <c r="K23">
        <v>142.4</v>
      </c>
      <c r="L23">
        <v>143.88999999999999</v>
      </c>
      <c r="M23">
        <v>142.04</v>
      </c>
      <c r="N23">
        <v>138.36000000000001</v>
      </c>
      <c r="O23">
        <v>140.79</v>
      </c>
      <c r="P23">
        <v>137</v>
      </c>
      <c r="Q23">
        <v>135.83000000000001</v>
      </c>
      <c r="S23" s="55">
        <f t="shared" si="0"/>
        <v>1.0132556041363093E-2</v>
      </c>
      <c r="T23" s="55">
        <f t="shared" si="1"/>
        <v>1.0187224669603454E-2</v>
      </c>
      <c r="U23" s="55">
        <f t="shared" si="2"/>
        <v>1.0150107219442369E-2</v>
      </c>
      <c r="V23" s="55">
        <f t="shared" si="3"/>
        <v>1.0170195101701944E-2</v>
      </c>
      <c r="W23" s="55">
        <f t="shared" si="4"/>
        <v>1.0252808988764101E-2</v>
      </c>
      <c r="X23" s="55">
        <f t="shared" si="5"/>
        <v>1.0146639794287359E-2</v>
      </c>
      <c r="Y23" s="55">
        <f t="shared" si="6"/>
        <v>1.0278794705716757E-2</v>
      </c>
      <c r="Z23" s="55">
        <f t="shared" si="7"/>
        <v>1.0263081815553536E-2</v>
      </c>
      <c r="AA23" s="55">
        <f t="shared" si="8"/>
        <v>1.015697137580799E-2</v>
      </c>
      <c r="AB23" s="55">
        <f t="shared" si="9"/>
        <v>1.0072992700729894E-2</v>
      </c>
      <c r="AC23" s="55">
        <f t="shared" si="10"/>
        <v>1.0086137083118427E-2</v>
      </c>
    </row>
    <row r="24" spans="4:29" x14ac:dyDescent="0.25">
      <c r="D24" s="84">
        <f t="shared" si="11"/>
        <v>42460</v>
      </c>
      <c r="E24" s="32">
        <v>42430</v>
      </c>
      <c r="F24" t="s">
        <v>88</v>
      </c>
      <c r="G24">
        <v>144.28</v>
      </c>
      <c r="H24">
        <v>145.47</v>
      </c>
      <c r="I24">
        <v>140.09</v>
      </c>
      <c r="J24">
        <v>144.72999999999999</v>
      </c>
      <c r="K24">
        <v>142.59</v>
      </c>
      <c r="L24">
        <v>144.08000000000001</v>
      </c>
      <c r="M24">
        <v>142.22999999999999</v>
      </c>
      <c r="N24">
        <v>138.55000000000001</v>
      </c>
      <c r="O24">
        <v>140.97999999999999</v>
      </c>
      <c r="P24">
        <v>137.18</v>
      </c>
      <c r="Q24">
        <v>136.01</v>
      </c>
      <c r="S24" s="55">
        <f t="shared" si="0"/>
        <v>8.8023288051012633E-3</v>
      </c>
      <c r="T24" s="55">
        <f t="shared" si="1"/>
        <v>8.8678077954216818E-3</v>
      </c>
      <c r="U24" s="55">
        <f t="shared" si="2"/>
        <v>8.780069955028837E-3</v>
      </c>
      <c r="V24" s="55">
        <f t="shared" si="3"/>
        <v>8.8440544462101926E-3</v>
      </c>
      <c r="W24" s="55">
        <f t="shared" si="4"/>
        <v>8.9066554456835E-3</v>
      </c>
      <c r="X24" s="55">
        <f t="shared" si="5"/>
        <v>8.8145474736256359E-3</v>
      </c>
      <c r="Y24" s="55">
        <f t="shared" si="6"/>
        <v>8.9291991844196745E-3</v>
      </c>
      <c r="Z24" s="55">
        <f t="shared" si="7"/>
        <v>8.8776614940453968E-3</v>
      </c>
      <c r="AA24" s="55">
        <f t="shared" si="8"/>
        <v>8.7955738402610943E-3</v>
      </c>
      <c r="AB24" s="55">
        <f t="shared" si="9"/>
        <v>8.7476308499780473E-3</v>
      </c>
      <c r="AC24" s="55">
        <f t="shared" si="10"/>
        <v>8.7493566649510905E-3</v>
      </c>
    </row>
    <row r="25" spans="4:29" x14ac:dyDescent="0.25">
      <c r="D25" s="84">
        <f t="shared" si="11"/>
        <v>40329</v>
      </c>
      <c r="E25" s="32">
        <v>40299</v>
      </c>
      <c r="F25" t="s">
        <v>89</v>
      </c>
      <c r="G25">
        <v>115.2</v>
      </c>
      <c r="H25">
        <v>114.34</v>
      </c>
      <c r="I25" s="85">
        <v>115.01</v>
      </c>
      <c r="J25">
        <v>114.3</v>
      </c>
      <c r="K25">
        <v>113.6</v>
      </c>
      <c r="L25">
        <v>113.79</v>
      </c>
      <c r="M25">
        <v>112.84</v>
      </c>
      <c r="N25">
        <v>114.07</v>
      </c>
      <c r="O25">
        <v>115.97</v>
      </c>
      <c r="P25">
        <v>115.61</v>
      </c>
      <c r="Q25">
        <v>115.03</v>
      </c>
      <c r="S25" s="55">
        <f t="shared" si="0"/>
        <v>0.26345486111111116</v>
      </c>
      <c r="T25" s="55">
        <f t="shared" si="1"/>
        <v>0.28354031834878424</v>
      </c>
      <c r="U25" s="55">
        <f t="shared" si="2"/>
        <v>0.22876271628554026</v>
      </c>
      <c r="V25" s="55">
        <f t="shared" si="3"/>
        <v>0.27742782152230966</v>
      </c>
      <c r="W25" s="55">
        <f t="shared" si="4"/>
        <v>0.26637323943661989</v>
      </c>
      <c r="X25" s="55">
        <f t="shared" si="5"/>
        <v>0.27735301871869222</v>
      </c>
      <c r="Y25" s="55">
        <f t="shared" si="6"/>
        <v>0.27171215880893296</v>
      </c>
      <c r="Z25" s="55">
        <f t="shared" si="7"/>
        <v>0.22538791969843086</v>
      </c>
      <c r="AA25" s="55">
        <f t="shared" si="8"/>
        <v>0.22635164266620678</v>
      </c>
      <c r="AB25" s="55">
        <f t="shared" si="9"/>
        <v>0.19695528068506182</v>
      </c>
      <c r="AC25" s="55">
        <f t="shared" si="10"/>
        <v>0.19273233069633997</v>
      </c>
    </row>
    <row r="26" spans="4:29" x14ac:dyDescent="0.25">
      <c r="D26" s="84">
        <f t="shared" si="11"/>
        <v>40359</v>
      </c>
      <c r="E26" s="32">
        <v>40330</v>
      </c>
      <c r="F26" t="s">
        <v>90</v>
      </c>
      <c r="G26">
        <v>115.78</v>
      </c>
      <c r="H26">
        <v>114.91</v>
      </c>
      <c r="I26" s="82">
        <v>115.59</v>
      </c>
      <c r="J26">
        <v>114.87</v>
      </c>
      <c r="K26">
        <v>114.17</v>
      </c>
      <c r="L26">
        <v>114.36</v>
      </c>
      <c r="M26">
        <v>113.4</v>
      </c>
      <c r="N26">
        <v>114.64</v>
      </c>
      <c r="O26">
        <v>116.55</v>
      </c>
      <c r="P26">
        <v>116.19</v>
      </c>
      <c r="Q26">
        <v>115.61</v>
      </c>
      <c r="S26" s="55">
        <f t="shared" si="0"/>
        <v>0.25712558300224575</v>
      </c>
      <c r="T26" s="55">
        <f t="shared" si="1"/>
        <v>0.27717344008354361</v>
      </c>
      <c r="U26" s="55">
        <f t="shared" si="2"/>
        <v>0.22259711047668473</v>
      </c>
      <c r="V26" s="55">
        <f t="shared" si="3"/>
        <v>0.27108905719508997</v>
      </c>
      <c r="W26" s="55">
        <f t="shared" si="4"/>
        <v>0.26005080143645454</v>
      </c>
      <c r="X26" s="55">
        <f t="shared" si="5"/>
        <v>0.27098635886673655</v>
      </c>
      <c r="Y26" s="55">
        <f t="shared" si="6"/>
        <v>0.26543209876543206</v>
      </c>
      <c r="Z26" s="55">
        <f t="shared" si="7"/>
        <v>0.21929518492672714</v>
      </c>
      <c r="AA26" s="55">
        <f t="shared" si="8"/>
        <v>0.22024882024882028</v>
      </c>
      <c r="AB26" s="55">
        <f t="shared" si="9"/>
        <v>0.19098029090283156</v>
      </c>
      <c r="AC26" s="55">
        <f t="shared" si="10"/>
        <v>0.18674855116339409</v>
      </c>
    </row>
    <row r="27" spans="4:29" x14ac:dyDescent="0.25">
      <c r="D27" s="84">
        <f t="shared" si="11"/>
        <v>40451</v>
      </c>
      <c r="E27" s="32">
        <v>40422</v>
      </c>
      <c r="F27" t="s">
        <v>91</v>
      </c>
      <c r="G27">
        <v>117.52</v>
      </c>
      <c r="H27">
        <v>116.64</v>
      </c>
      <c r="I27">
        <v>117.33</v>
      </c>
      <c r="J27">
        <v>116.6</v>
      </c>
      <c r="K27">
        <v>115.89</v>
      </c>
      <c r="L27">
        <v>116.08</v>
      </c>
      <c r="M27">
        <v>115.11</v>
      </c>
      <c r="N27">
        <v>116.37</v>
      </c>
      <c r="O27">
        <v>118.31</v>
      </c>
      <c r="P27">
        <v>117.94</v>
      </c>
      <c r="Q27">
        <v>117.35</v>
      </c>
      <c r="S27" s="55">
        <f t="shared" si="0"/>
        <v>0.23851259360108931</v>
      </c>
      <c r="T27" s="55">
        <f t="shared" si="1"/>
        <v>0.25823045267489703</v>
      </c>
      <c r="U27" s="55">
        <f t="shared" si="2"/>
        <v>0.20446603596693083</v>
      </c>
      <c r="V27" s="55">
        <f t="shared" si="3"/>
        <v>0.25222984562607204</v>
      </c>
      <c r="W27" s="55">
        <f t="shared" si="4"/>
        <v>0.2413495556130815</v>
      </c>
      <c r="X27" s="55">
        <f t="shared" si="5"/>
        <v>0.25215368711233627</v>
      </c>
      <c r="Y27" s="55">
        <f t="shared" si="6"/>
        <v>0.2466336547650074</v>
      </c>
      <c r="Z27" s="55">
        <f t="shared" si="7"/>
        <v>0.20116868608747956</v>
      </c>
      <c r="AA27" s="55">
        <f t="shared" si="8"/>
        <v>0.20209618798072856</v>
      </c>
      <c r="AB27" s="55">
        <f t="shared" si="9"/>
        <v>0.17330846192979479</v>
      </c>
      <c r="AC27" s="55">
        <f t="shared" si="10"/>
        <v>0.16915210907541539</v>
      </c>
    </row>
    <row r="28" spans="4:29" x14ac:dyDescent="0.25">
      <c r="D28" s="84">
        <f t="shared" si="11"/>
        <v>40663</v>
      </c>
      <c r="E28" s="32">
        <v>40634</v>
      </c>
      <c r="F28" t="s">
        <v>92</v>
      </c>
      <c r="G28">
        <v>120.27</v>
      </c>
      <c r="H28">
        <v>119.39</v>
      </c>
      <c r="I28">
        <v>120.49</v>
      </c>
      <c r="J28">
        <v>119.5</v>
      </c>
      <c r="K28">
        <v>119.17</v>
      </c>
      <c r="L28">
        <v>119.48</v>
      </c>
      <c r="M28">
        <v>117.93</v>
      </c>
      <c r="N28">
        <v>119.19</v>
      </c>
      <c r="O28">
        <v>121.17</v>
      </c>
      <c r="P28">
        <v>120.82</v>
      </c>
      <c r="Q28">
        <v>119.84</v>
      </c>
      <c r="S28" s="55">
        <f t="shared" si="0"/>
        <v>0.21019373077242884</v>
      </c>
      <c r="T28" s="55">
        <f t="shared" si="1"/>
        <v>0.22924868079403626</v>
      </c>
      <c r="U28" s="55">
        <f t="shared" si="2"/>
        <v>0.17287741721304672</v>
      </c>
      <c r="V28" s="55">
        <f t="shared" si="3"/>
        <v>0.22184100418410035</v>
      </c>
      <c r="W28" s="55">
        <f t="shared" si="4"/>
        <v>0.20718301585969634</v>
      </c>
      <c r="X28" s="55">
        <f t="shared" si="5"/>
        <v>0.21652159357214587</v>
      </c>
      <c r="Y28" s="55">
        <f t="shared" si="6"/>
        <v>0.21682353938777232</v>
      </c>
      <c r="Z28" s="55">
        <f t="shared" si="7"/>
        <v>0.17274939172749396</v>
      </c>
      <c r="AA28" s="55">
        <f t="shared" si="8"/>
        <v>0.17372286869687215</v>
      </c>
      <c r="AB28" s="55">
        <f t="shared" si="9"/>
        <v>0.14534017546763783</v>
      </c>
      <c r="AC28" s="55">
        <f t="shared" si="10"/>
        <v>0.14485981308411203</v>
      </c>
    </row>
    <row r="29" spans="4:29" x14ac:dyDescent="0.25">
      <c r="D29" s="84">
        <f t="shared" si="11"/>
        <v>40694</v>
      </c>
      <c r="E29" s="32">
        <v>40664</v>
      </c>
      <c r="F29" t="s">
        <v>89</v>
      </c>
      <c r="G29">
        <v>120.69</v>
      </c>
      <c r="H29">
        <v>119.81</v>
      </c>
      <c r="I29">
        <v>120.96</v>
      </c>
      <c r="J29">
        <v>119.96</v>
      </c>
      <c r="K29">
        <v>119.67</v>
      </c>
      <c r="L29">
        <v>119.99</v>
      </c>
      <c r="M29">
        <v>118.39</v>
      </c>
      <c r="N29">
        <v>119.63</v>
      </c>
      <c r="O29">
        <v>121.61</v>
      </c>
      <c r="P29">
        <v>121.27</v>
      </c>
      <c r="Q29">
        <v>120.23</v>
      </c>
      <c r="S29" s="55">
        <f t="shared" si="0"/>
        <v>0.20598226862208976</v>
      </c>
      <c r="T29" s="55">
        <f t="shared" si="1"/>
        <v>0.22493948752190959</v>
      </c>
      <c r="U29" s="55">
        <f t="shared" si="2"/>
        <v>0.16832010582010581</v>
      </c>
      <c r="V29" s="55">
        <f t="shared" si="3"/>
        <v>0.21715571857285762</v>
      </c>
      <c r="W29" s="55">
        <f t="shared" si="4"/>
        <v>0.20213921617782243</v>
      </c>
      <c r="X29" s="55">
        <f t="shared" si="5"/>
        <v>0.21135094591215936</v>
      </c>
      <c r="Y29" s="55">
        <f t="shared" si="6"/>
        <v>0.2120956161837993</v>
      </c>
      <c r="Z29" s="55">
        <f t="shared" si="7"/>
        <v>0.16843601103402162</v>
      </c>
      <c r="AA29" s="55">
        <f t="shared" si="8"/>
        <v>0.16947619439190856</v>
      </c>
      <c r="AB29" s="55">
        <f t="shared" si="9"/>
        <v>0.14109012946318134</v>
      </c>
      <c r="AC29" s="55">
        <f t="shared" si="10"/>
        <v>0.14114613657157102</v>
      </c>
    </row>
    <row r="30" spans="4:29" x14ac:dyDescent="0.25">
      <c r="D30" s="84">
        <f t="shared" si="11"/>
        <v>40786</v>
      </c>
      <c r="E30" s="32">
        <v>40756</v>
      </c>
      <c r="F30" t="s">
        <v>93</v>
      </c>
      <c r="G30">
        <v>121.94</v>
      </c>
      <c r="H30">
        <v>121.07</v>
      </c>
      <c r="I30">
        <v>122.36</v>
      </c>
      <c r="J30">
        <v>121.33</v>
      </c>
      <c r="K30">
        <v>121.17</v>
      </c>
      <c r="L30">
        <v>121.5</v>
      </c>
      <c r="M30">
        <v>119.76</v>
      </c>
      <c r="N30">
        <v>120.93</v>
      </c>
      <c r="O30">
        <v>122.92</v>
      </c>
      <c r="P30">
        <v>122.61</v>
      </c>
      <c r="Q30">
        <v>121.4</v>
      </c>
      <c r="S30" s="55">
        <f t="shared" si="0"/>
        <v>0.19361981302279821</v>
      </c>
      <c r="T30" s="55">
        <f t="shared" si="1"/>
        <v>0.21219129429255801</v>
      </c>
      <c r="U30" s="55">
        <f t="shared" si="2"/>
        <v>0.15495259888852561</v>
      </c>
      <c r="V30" s="55">
        <f t="shared" si="3"/>
        <v>0.20341218165334207</v>
      </c>
      <c r="W30" s="55">
        <f t="shared" si="4"/>
        <v>0.18725757200627227</v>
      </c>
      <c r="X30" s="55">
        <f t="shared" si="5"/>
        <v>0.19629629629629625</v>
      </c>
      <c r="Y30" s="55">
        <f t="shared" si="6"/>
        <v>0.19822979291917162</v>
      </c>
      <c r="Z30" s="55">
        <f t="shared" si="7"/>
        <v>0.15587529976019179</v>
      </c>
      <c r="AA30" s="55">
        <f t="shared" si="8"/>
        <v>0.15701269118125608</v>
      </c>
      <c r="AB30" s="55">
        <f t="shared" si="9"/>
        <v>0.12861919908653452</v>
      </c>
      <c r="AC30" s="55">
        <f t="shared" si="10"/>
        <v>0.13014827018121897</v>
      </c>
    </row>
    <row r="31" spans="4:29" x14ac:dyDescent="0.25">
      <c r="D31" s="84">
        <f t="shared" si="11"/>
        <v>40847</v>
      </c>
      <c r="E31" s="32">
        <v>40817</v>
      </c>
      <c r="F31" t="s">
        <v>94</v>
      </c>
      <c r="G31">
        <v>122.78</v>
      </c>
      <c r="H31">
        <v>121.92</v>
      </c>
      <c r="I31">
        <v>123.29</v>
      </c>
      <c r="J31">
        <v>122.25</v>
      </c>
      <c r="K31">
        <v>122.18</v>
      </c>
      <c r="L31">
        <v>122.52</v>
      </c>
      <c r="M31">
        <v>120.67</v>
      </c>
      <c r="N31">
        <v>121.8</v>
      </c>
      <c r="O31">
        <v>123.79</v>
      </c>
      <c r="P31">
        <v>123.5</v>
      </c>
      <c r="Q31">
        <v>122.17</v>
      </c>
      <c r="S31" s="55">
        <f t="shared" si="0"/>
        <v>0.18545365694738564</v>
      </c>
      <c r="T31" s="55">
        <f t="shared" si="1"/>
        <v>0.20374015748031488</v>
      </c>
      <c r="U31" s="55">
        <f t="shared" si="2"/>
        <v>0.14624057101143634</v>
      </c>
      <c r="V31" s="55">
        <f t="shared" si="3"/>
        <v>0.19435582822085881</v>
      </c>
      <c r="W31" s="55">
        <f t="shared" si="4"/>
        <v>0.17744311671304638</v>
      </c>
      <c r="X31" s="55">
        <f t="shared" si="5"/>
        <v>0.18633692458374143</v>
      </c>
      <c r="Y31" s="55">
        <f t="shared" si="6"/>
        <v>0.18919366868318552</v>
      </c>
      <c r="Z31" s="55">
        <f t="shared" si="7"/>
        <v>0.14761904761904765</v>
      </c>
      <c r="AA31" s="55">
        <f t="shared" si="8"/>
        <v>0.14888116972291779</v>
      </c>
      <c r="AB31" s="55">
        <f t="shared" si="9"/>
        <v>0.12048582995951414</v>
      </c>
      <c r="AC31" s="55">
        <f t="shared" si="10"/>
        <v>0.12302529262503059</v>
      </c>
    </row>
    <row r="32" spans="4:29" x14ac:dyDescent="0.25">
      <c r="D32" s="84">
        <f t="shared" si="11"/>
        <v>40877</v>
      </c>
      <c r="E32" s="32">
        <v>40848</v>
      </c>
      <c r="F32" t="s">
        <v>95</v>
      </c>
      <c r="G32">
        <v>123.2</v>
      </c>
      <c r="H32">
        <v>122.33</v>
      </c>
      <c r="I32">
        <v>123.76</v>
      </c>
      <c r="J32">
        <v>122.7</v>
      </c>
      <c r="K32">
        <v>122.67</v>
      </c>
      <c r="L32">
        <v>123.02</v>
      </c>
      <c r="M32">
        <v>121.12</v>
      </c>
      <c r="N32">
        <v>122.23</v>
      </c>
      <c r="O32">
        <v>124.23</v>
      </c>
      <c r="P32">
        <v>123.94</v>
      </c>
      <c r="Q32">
        <v>122.56</v>
      </c>
      <c r="S32" s="55">
        <f t="shared" si="0"/>
        <v>0.18141233766233772</v>
      </c>
      <c r="T32" s="55">
        <f t="shared" si="1"/>
        <v>0.19970571405215395</v>
      </c>
      <c r="U32" s="55">
        <f t="shared" si="2"/>
        <v>0.1418875242404653</v>
      </c>
      <c r="V32" s="55">
        <f t="shared" si="3"/>
        <v>0.18997555012224929</v>
      </c>
      <c r="W32" s="55">
        <f t="shared" si="4"/>
        <v>0.1727398711991523</v>
      </c>
      <c r="X32" s="55">
        <f t="shared" si="5"/>
        <v>0.1815152007803609</v>
      </c>
      <c r="Y32" s="55">
        <f t="shared" si="6"/>
        <v>0.18477542932628793</v>
      </c>
      <c r="Z32" s="55">
        <f t="shared" si="7"/>
        <v>0.14358177206905012</v>
      </c>
      <c r="AA32" s="55">
        <f t="shared" si="8"/>
        <v>0.14481204217982768</v>
      </c>
      <c r="AB32" s="55">
        <f t="shared" si="9"/>
        <v>0.11650798773600128</v>
      </c>
      <c r="AC32" s="55">
        <f t="shared" si="10"/>
        <v>0.11945169712793723</v>
      </c>
    </row>
    <row r="33" spans="4:29" x14ac:dyDescent="0.25">
      <c r="D33" s="84">
        <f t="shared" si="11"/>
        <v>40908</v>
      </c>
      <c r="E33" s="32">
        <v>40878</v>
      </c>
      <c r="F33" t="s">
        <v>96</v>
      </c>
      <c r="G33">
        <v>123.62</v>
      </c>
      <c r="H33">
        <v>122.77</v>
      </c>
      <c r="I33">
        <v>124.24</v>
      </c>
      <c r="J33">
        <v>123.17</v>
      </c>
      <c r="K33">
        <v>123.19</v>
      </c>
      <c r="L33">
        <v>123.54</v>
      </c>
      <c r="M33">
        <v>121.59</v>
      </c>
      <c r="N33">
        <v>122.68</v>
      </c>
      <c r="O33">
        <v>124.68</v>
      </c>
      <c r="P33">
        <v>124.4</v>
      </c>
      <c r="Q33">
        <v>122.96</v>
      </c>
      <c r="S33" s="55">
        <f t="shared" si="0"/>
        <v>0.17739847921048379</v>
      </c>
      <c r="T33" s="55">
        <f t="shared" si="1"/>
        <v>0.19540604382178053</v>
      </c>
      <c r="U33" s="55">
        <f t="shared" si="2"/>
        <v>0.13747585318737926</v>
      </c>
      <c r="V33" s="55">
        <f t="shared" si="3"/>
        <v>0.18543476495899966</v>
      </c>
      <c r="W33" s="55">
        <f t="shared" si="4"/>
        <v>0.16778959331114551</v>
      </c>
      <c r="X33" s="55">
        <f t="shared" si="5"/>
        <v>0.17654201068479833</v>
      </c>
      <c r="Y33" s="55">
        <f t="shared" si="6"/>
        <v>0.18019573978123199</v>
      </c>
      <c r="Z33" s="55">
        <f t="shared" si="7"/>
        <v>0.13938702314965759</v>
      </c>
      <c r="AA33" s="55">
        <f t="shared" si="8"/>
        <v>0.14068014116137303</v>
      </c>
      <c r="AB33" s="55">
        <f t="shared" si="9"/>
        <v>0.11237942122186487</v>
      </c>
      <c r="AC33" s="55">
        <f t="shared" si="10"/>
        <v>0.11581001951854258</v>
      </c>
    </row>
    <row r="34" spans="4:29" x14ac:dyDescent="0.25">
      <c r="D34" s="84">
        <f t="shared" si="11"/>
        <v>40939</v>
      </c>
      <c r="E34" s="32">
        <v>40909</v>
      </c>
      <c r="F34" t="s">
        <v>97</v>
      </c>
      <c r="G34">
        <v>124.06</v>
      </c>
      <c r="H34">
        <v>123.2</v>
      </c>
      <c r="I34">
        <v>124.72</v>
      </c>
      <c r="J34">
        <v>123.64</v>
      </c>
      <c r="K34">
        <v>123.71</v>
      </c>
      <c r="L34">
        <v>124.07</v>
      </c>
      <c r="M34">
        <v>122.06</v>
      </c>
      <c r="N34">
        <v>123.13</v>
      </c>
      <c r="O34">
        <v>125.13</v>
      </c>
      <c r="P34">
        <v>124.86</v>
      </c>
      <c r="Q34">
        <v>123.36</v>
      </c>
      <c r="S34" s="55">
        <f t="shared" si="0"/>
        <v>0.17322263420925366</v>
      </c>
      <c r="T34" s="55">
        <f t="shared" si="1"/>
        <v>0.19123376623376614</v>
      </c>
      <c r="U34" s="55">
        <f t="shared" si="2"/>
        <v>0.13309813983322638</v>
      </c>
      <c r="V34" s="55">
        <f t="shared" si="3"/>
        <v>0.18092850210287925</v>
      </c>
      <c r="W34" s="55">
        <f t="shared" si="4"/>
        <v>0.16288093121008829</v>
      </c>
      <c r="X34" s="55">
        <f t="shared" si="5"/>
        <v>0.17151607963246557</v>
      </c>
      <c r="Y34" s="55">
        <f t="shared" si="6"/>
        <v>0.17565131902343109</v>
      </c>
      <c r="Z34" s="55">
        <f t="shared" si="7"/>
        <v>0.13522293510923419</v>
      </c>
      <c r="AA34" s="55">
        <f t="shared" si="8"/>
        <v>0.1365779589227204</v>
      </c>
      <c r="AB34" s="55">
        <f t="shared" si="9"/>
        <v>0.10828127502803137</v>
      </c>
      <c r="AC34" s="55">
        <f t="shared" si="10"/>
        <v>0.11219195849546035</v>
      </c>
    </row>
    <row r="35" spans="4:29" x14ac:dyDescent="0.25">
      <c r="D35" s="84">
        <f t="shared" si="11"/>
        <v>40968</v>
      </c>
      <c r="E35" s="32">
        <v>40940</v>
      </c>
      <c r="F35" t="s">
        <v>98</v>
      </c>
      <c r="G35">
        <v>124.45</v>
      </c>
      <c r="H35">
        <v>123.59</v>
      </c>
      <c r="I35">
        <v>125.16</v>
      </c>
      <c r="J35">
        <v>124.07</v>
      </c>
      <c r="K35">
        <v>124.18</v>
      </c>
      <c r="L35">
        <v>124.54</v>
      </c>
      <c r="M35">
        <v>122.49</v>
      </c>
      <c r="N35">
        <v>123.53</v>
      </c>
      <c r="O35">
        <v>125.53</v>
      </c>
      <c r="P35">
        <v>125.28</v>
      </c>
      <c r="Q35">
        <v>123.72</v>
      </c>
      <c r="S35" s="55">
        <f t="shared" si="0"/>
        <v>0.16954600241060674</v>
      </c>
      <c r="T35" s="55">
        <f t="shared" si="1"/>
        <v>0.1874747147827493</v>
      </c>
      <c r="U35" s="55">
        <f t="shared" si="2"/>
        <v>0.12911473314157876</v>
      </c>
      <c r="V35" s="55">
        <f t="shared" si="3"/>
        <v>0.17683565729023937</v>
      </c>
      <c r="W35" s="55">
        <f t="shared" si="4"/>
        <v>0.15847962634884849</v>
      </c>
      <c r="X35" s="55">
        <f t="shared" si="5"/>
        <v>0.16709490926609913</v>
      </c>
      <c r="Y35" s="55">
        <f t="shared" si="6"/>
        <v>0.17152420605763741</v>
      </c>
      <c r="Z35" s="55">
        <f t="shared" si="7"/>
        <v>0.13154699263336841</v>
      </c>
      <c r="AA35" s="55">
        <f t="shared" si="8"/>
        <v>0.13295626543455746</v>
      </c>
      <c r="AB35" s="55">
        <f t="shared" si="9"/>
        <v>0.1045657726692209</v>
      </c>
      <c r="AC35" s="55">
        <f t="shared" si="10"/>
        <v>0.10895570643388287</v>
      </c>
    </row>
    <row r="36" spans="4:29" x14ac:dyDescent="0.25">
      <c r="D36" s="84">
        <f t="shared" si="11"/>
        <v>40999</v>
      </c>
      <c r="E36" s="32">
        <v>40969</v>
      </c>
      <c r="F36" t="s">
        <v>99</v>
      </c>
      <c r="G36">
        <v>124.89</v>
      </c>
      <c r="H36">
        <v>124.04</v>
      </c>
      <c r="I36">
        <v>125.66</v>
      </c>
      <c r="J36">
        <v>124.56</v>
      </c>
      <c r="K36">
        <v>124.72</v>
      </c>
      <c r="L36">
        <v>125.08</v>
      </c>
      <c r="M36">
        <v>122.98</v>
      </c>
      <c r="N36">
        <v>124</v>
      </c>
      <c r="O36">
        <v>126</v>
      </c>
      <c r="P36">
        <v>125.76</v>
      </c>
      <c r="Q36">
        <v>124.14</v>
      </c>
      <c r="S36" s="55">
        <f t="shared" si="0"/>
        <v>0.16542557450556497</v>
      </c>
      <c r="T36" s="55">
        <f t="shared" si="1"/>
        <v>0.18316672041276993</v>
      </c>
      <c r="U36" s="55">
        <f t="shared" si="2"/>
        <v>0.12462199586184941</v>
      </c>
      <c r="V36" s="55">
        <f t="shared" si="3"/>
        <v>0.17220616570327543</v>
      </c>
      <c r="W36" s="55">
        <f t="shared" si="4"/>
        <v>0.15346375881975638</v>
      </c>
      <c r="X36" s="55">
        <f t="shared" si="5"/>
        <v>0.16205628397825389</v>
      </c>
      <c r="Y36" s="55">
        <f t="shared" si="6"/>
        <v>0.16685639941453892</v>
      </c>
      <c r="Z36" s="55">
        <f t="shared" si="7"/>
        <v>0.12725806451612903</v>
      </c>
      <c r="AA36" s="55">
        <f t="shared" si="8"/>
        <v>0.12873015873015872</v>
      </c>
      <c r="AB36" s="55">
        <f t="shared" si="9"/>
        <v>0.10034987277353681</v>
      </c>
      <c r="AC36" s="55">
        <f t="shared" si="10"/>
        <v>0.1052038021588528</v>
      </c>
    </row>
    <row r="37" spans="4:29" x14ac:dyDescent="0.25">
      <c r="D37" s="84">
        <f t="shared" si="11"/>
        <v>41029</v>
      </c>
      <c r="E37" s="32">
        <v>41000</v>
      </c>
      <c r="F37" t="s">
        <v>92</v>
      </c>
      <c r="G37">
        <v>125.31</v>
      </c>
      <c r="H37">
        <v>124.47</v>
      </c>
      <c r="I37">
        <v>126.14</v>
      </c>
      <c r="J37">
        <v>125.02</v>
      </c>
      <c r="K37">
        <v>125.23</v>
      </c>
      <c r="L37">
        <v>125.6</v>
      </c>
      <c r="M37">
        <v>123.44</v>
      </c>
      <c r="N37">
        <v>124.44</v>
      </c>
      <c r="O37">
        <v>126.44</v>
      </c>
      <c r="P37">
        <v>126.21</v>
      </c>
      <c r="Q37">
        <v>124.53</v>
      </c>
      <c r="S37" s="55">
        <f t="shared" si="0"/>
        <v>0.16151943180911346</v>
      </c>
      <c r="T37" s="55">
        <f t="shared" si="1"/>
        <v>0.17907929621595559</v>
      </c>
      <c r="U37" s="55">
        <f t="shared" si="2"/>
        <v>0.12034247661328676</v>
      </c>
      <c r="V37" s="55">
        <f t="shared" si="3"/>
        <v>0.16789313709806428</v>
      </c>
      <c r="W37" s="55">
        <f t="shared" si="4"/>
        <v>0.14876627006308399</v>
      </c>
      <c r="X37" s="55">
        <f t="shared" si="5"/>
        <v>0.15724522292993631</v>
      </c>
      <c r="Y37" s="55">
        <f t="shared" si="6"/>
        <v>0.16250810110174985</v>
      </c>
      <c r="Z37" s="55">
        <f t="shared" si="7"/>
        <v>0.12327225972356158</v>
      </c>
      <c r="AA37" s="55">
        <f t="shared" si="8"/>
        <v>0.12480227776020247</v>
      </c>
      <c r="AB37" s="55">
        <f t="shared" si="9"/>
        <v>9.6426590602963339E-2</v>
      </c>
      <c r="AC37" s="55">
        <f t="shared" si="10"/>
        <v>0.10174255199550299</v>
      </c>
    </row>
    <row r="38" spans="4:29" x14ac:dyDescent="0.25">
      <c r="D38" s="84">
        <f t="shared" si="11"/>
        <v>41060</v>
      </c>
      <c r="E38" s="32">
        <v>41030</v>
      </c>
      <c r="F38" t="s">
        <v>88</v>
      </c>
      <c r="G38">
        <v>125.67</v>
      </c>
      <c r="H38">
        <v>125.16</v>
      </c>
      <c r="I38">
        <v>126.57</v>
      </c>
      <c r="J38">
        <v>126.13</v>
      </c>
      <c r="K38">
        <v>126.74</v>
      </c>
      <c r="L38">
        <v>125.46</v>
      </c>
      <c r="M38">
        <v>124.23</v>
      </c>
      <c r="N38">
        <v>125.09</v>
      </c>
      <c r="O38">
        <v>126.96</v>
      </c>
      <c r="P38">
        <v>126.18</v>
      </c>
      <c r="Q38">
        <v>125.84</v>
      </c>
      <c r="S38" s="55">
        <f t="shared" si="0"/>
        <v>0.15819209039548029</v>
      </c>
      <c r="T38" s="55">
        <f t="shared" si="1"/>
        <v>0.17257909875359537</v>
      </c>
      <c r="U38" s="55">
        <f t="shared" si="2"/>
        <v>0.11653630402149009</v>
      </c>
      <c r="V38" s="55">
        <f t="shared" si="3"/>
        <v>0.15761515896297468</v>
      </c>
      <c r="W38" s="55">
        <f t="shared" si="4"/>
        <v>0.13507969070538126</v>
      </c>
      <c r="X38" s="55">
        <f t="shared" si="5"/>
        <v>0.15853658536585366</v>
      </c>
      <c r="Y38" s="55">
        <f t="shared" si="6"/>
        <v>0.15511551155115508</v>
      </c>
      <c r="Z38" s="55">
        <f t="shared" si="7"/>
        <v>0.11743544647853543</v>
      </c>
      <c r="AA38" s="55">
        <f t="shared" si="8"/>
        <v>0.12019533711405171</v>
      </c>
      <c r="AB38" s="55">
        <f t="shared" si="9"/>
        <v>9.6687272150895454E-2</v>
      </c>
      <c r="AC38" s="55">
        <f t="shared" si="10"/>
        <v>9.0273363000635612E-2</v>
      </c>
    </row>
    <row r="39" spans="4:29" x14ac:dyDescent="0.25">
      <c r="D39" s="84">
        <f t="shared" si="11"/>
        <v>41090</v>
      </c>
      <c r="E39" s="32">
        <v>41061</v>
      </c>
      <c r="F39" t="s">
        <v>88</v>
      </c>
      <c r="G39">
        <v>130.85</v>
      </c>
      <c r="H39">
        <v>131.88999999999999</v>
      </c>
      <c r="I39">
        <v>128.03</v>
      </c>
      <c r="J39">
        <v>132.05000000000001</v>
      </c>
      <c r="K39">
        <v>130.29</v>
      </c>
      <c r="L39">
        <v>131.51</v>
      </c>
      <c r="M39">
        <v>129.97</v>
      </c>
      <c r="N39">
        <v>128.5</v>
      </c>
      <c r="O39">
        <v>130.57</v>
      </c>
      <c r="P39">
        <v>126.96</v>
      </c>
      <c r="Q39">
        <v>126.84</v>
      </c>
      <c r="S39" s="55">
        <f t="shared" si="0"/>
        <v>0.11234237676729093</v>
      </c>
      <c r="T39" s="55">
        <f t="shared" si="1"/>
        <v>0.11274546970960654</v>
      </c>
      <c r="U39" s="55">
        <f t="shared" si="2"/>
        <v>0.10380379598531587</v>
      </c>
      <c r="V39" s="55">
        <f t="shared" si="3"/>
        <v>0.1057175312381672</v>
      </c>
      <c r="W39" s="55">
        <f t="shared" si="4"/>
        <v>0.10415227569268572</v>
      </c>
      <c r="X39" s="55">
        <f t="shared" si="5"/>
        <v>0.10523914531214359</v>
      </c>
      <c r="Y39" s="55">
        <f t="shared" si="6"/>
        <v>0.10410094637223975</v>
      </c>
      <c r="Z39" s="55">
        <f t="shared" si="7"/>
        <v>8.7782101167315191E-2</v>
      </c>
      <c r="AA39" s="55">
        <f t="shared" si="8"/>
        <v>8.9224170942789352E-2</v>
      </c>
      <c r="AB39" s="55">
        <f t="shared" si="9"/>
        <v>8.9949590422180231E-2</v>
      </c>
      <c r="AC39" s="55">
        <f t="shared" si="10"/>
        <v>8.1677704194260362E-2</v>
      </c>
    </row>
    <row r="40" spans="4:29" x14ac:dyDescent="0.25">
      <c r="D40" s="84">
        <f t="shared" si="11"/>
        <v>41121</v>
      </c>
      <c r="E40" s="32">
        <v>41091</v>
      </c>
      <c r="F40" t="s">
        <v>88</v>
      </c>
      <c r="G40">
        <v>133.44999999999999</v>
      </c>
      <c r="H40">
        <v>134.88999999999999</v>
      </c>
      <c r="I40">
        <v>130.44</v>
      </c>
      <c r="J40">
        <v>135.24</v>
      </c>
      <c r="K40">
        <v>133.28</v>
      </c>
      <c r="L40">
        <v>134.13999999999999</v>
      </c>
      <c r="M40">
        <v>132.88</v>
      </c>
      <c r="N40">
        <v>131.19</v>
      </c>
      <c r="O40">
        <v>133.37</v>
      </c>
      <c r="P40">
        <v>129.63</v>
      </c>
      <c r="Q40">
        <v>129.12</v>
      </c>
      <c r="S40" s="55">
        <f t="shared" si="0"/>
        <v>9.0670663169726662E-2</v>
      </c>
      <c r="T40" s="55">
        <f t="shared" si="1"/>
        <v>8.7997627696641753E-2</v>
      </c>
      <c r="U40" s="55">
        <f t="shared" si="2"/>
        <v>8.3409996933455965E-2</v>
      </c>
      <c r="V40" s="55">
        <f t="shared" si="3"/>
        <v>7.9636202307009615E-2</v>
      </c>
      <c r="W40" s="55">
        <f t="shared" si="4"/>
        <v>7.9381752701080527E-2</v>
      </c>
      <c r="X40" s="55">
        <f t="shared" si="5"/>
        <v>8.3569405099150215E-2</v>
      </c>
      <c r="Y40" s="55">
        <f t="shared" si="6"/>
        <v>7.992173389524386E-2</v>
      </c>
      <c r="Z40" s="55">
        <f t="shared" si="7"/>
        <v>6.5477551642655715E-2</v>
      </c>
      <c r="AA40" s="55">
        <f t="shared" si="8"/>
        <v>6.6356751893229315E-2</v>
      </c>
      <c r="AB40" s="55">
        <f t="shared" si="9"/>
        <v>6.7499807143408169E-2</v>
      </c>
      <c r="AC40" s="55">
        <f t="shared" si="10"/>
        <v>6.2577447335811526E-2</v>
      </c>
    </row>
    <row r="41" spans="4:29" x14ac:dyDescent="0.25">
      <c r="D41" s="84">
        <f t="shared" si="11"/>
        <v>41243</v>
      </c>
      <c r="E41" s="32">
        <v>41214</v>
      </c>
      <c r="F41" t="s">
        <v>88</v>
      </c>
      <c r="G41">
        <v>139.06</v>
      </c>
      <c r="H41">
        <v>137.91999999999999</v>
      </c>
      <c r="I41">
        <v>135.02000000000001</v>
      </c>
      <c r="J41">
        <v>139.44999999999999</v>
      </c>
      <c r="K41">
        <v>137.22</v>
      </c>
      <c r="L41">
        <v>138.25</v>
      </c>
      <c r="M41">
        <v>137.19</v>
      </c>
      <c r="N41">
        <v>133.63999999999999</v>
      </c>
      <c r="O41">
        <v>135.63999999999999</v>
      </c>
      <c r="P41">
        <v>132.88</v>
      </c>
      <c r="Q41">
        <v>132.34</v>
      </c>
      <c r="S41" s="55">
        <f t="shared" si="0"/>
        <v>4.6670501941608003E-2</v>
      </c>
      <c r="T41" s="55">
        <f t="shared" si="1"/>
        <v>6.4095127610208844E-2</v>
      </c>
      <c r="U41" s="55">
        <f t="shared" si="2"/>
        <v>4.6659754110502015E-2</v>
      </c>
      <c r="V41" s="55">
        <f t="shared" si="3"/>
        <v>4.7041950519899622E-2</v>
      </c>
      <c r="W41" s="55">
        <f t="shared" si="4"/>
        <v>4.8389447602390431E-2</v>
      </c>
      <c r="X41" s="55">
        <f t="shared" si="5"/>
        <v>5.1356238698010807E-2</v>
      </c>
      <c r="Y41" s="55">
        <f t="shared" si="6"/>
        <v>4.5994606020847019E-2</v>
      </c>
      <c r="Z41" s="55">
        <f t="shared" si="7"/>
        <v>4.5944328045495475E-2</v>
      </c>
      <c r="AA41" s="55">
        <f t="shared" si="8"/>
        <v>4.8510763786493757E-2</v>
      </c>
      <c r="AB41" s="55">
        <f t="shared" si="9"/>
        <v>4.1390728476821195E-2</v>
      </c>
      <c r="AC41" s="55">
        <f t="shared" si="10"/>
        <v>3.6723590751095547E-2</v>
      </c>
    </row>
    <row r="42" spans="4:29" x14ac:dyDescent="0.25">
      <c r="D42" s="84">
        <f t="shared" si="11"/>
        <v>41425</v>
      </c>
      <c r="E42" s="32">
        <v>41395</v>
      </c>
      <c r="F42" t="s">
        <v>88</v>
      </c>
      <c r="G42">
        <v>141.58000000000001</v>
      </c>
      <c r="H42">
        <v>141.08000000000001</v>
      </c>
      <c r="I42">
        <v>137.27000000000001</v>
      </c>
      <c r="J42">
        <v>141.65</v>
      </c>
      <c r="K42">
        <v>140.05000000000001</v>
      </c>
      <c r="L42">
        <v>141.4</v>
      </c>
      <c r="M42">
        <v>139.38999999999999</v>
      </c>
      <c r="N42">
        <v>136.19999999999999</v>
      </c>
      <c r="O42">
        <v>138.47</v>
      </c>
      <c r="P42">
        <v>135.5</v>
      </c>
      <c r="Q42">
        <v>134.19999999999999</v>
      </c>
      <c r="S42" s="55">
        <f t="shared" si="0"/>
        <v>2.8040683712388745E-2</v>
      </c>
      <c r="T42" s="55">
        <f t="shared" si="1"/>
        <v>4.0260844910688813E-2</v>
      </c>
      <c r="U42" s="55">
        <f t="shared" si="2"/>
        <v>2.9503897428425605E-2</v>
      </c>
      <c r="V42" s="55">
        <f t="shared" si="3"/>
        <v>3.0780091775502894E-2</v>
      </c>
      <c r="W42" s="55">
        <f t="shared" si="4"/>
        <v>2.7204569796501262E-2</v>
      </c>
      <c r="X42" s="55">
        <f t="shared" si="5"/>
        <v>2.7934936350777852E-2</v>
      </c>
      <c r="Y42" s="55">
        <f t="shared" si="6"/>
        <v>2.948561589784069E-2</v>
      </c>
      <c r="Z42" s="55">
        <f t="shared" si="7"/>
        <v>2.6284875183553692E-2</v>
      </c>
      <c r="AA42" s="55">
        <f t="shared" si="8"/>
        <v>2.7081678341879106E-2</v>
      </c>
      <c r="AB42" s="55">
        <f t="shared" si="9"/>
        <v>2.1254612546125429E-2</v>
      </c>
      <c r="AC42" s="55">
        <f t="shared" si="10"/>
        <v>2.2354694485842028E-2</v>
      </c>
    </row>
    <row r="43" spans="4:29" x14ac:dyDescent="0.25">
      <c r="D43" s="84">
        <f t="shared" si="11"/>
        <v>41455</v>
      </c>
      <c r="E43" s="32">
        <v>41426</v>
      </c>
      <c r="F43" t="s">
        <v>88</v>
      </c>
      <c r="G43">
        <v>141.97999999999999</v>
      </c>
      <c r="H43">
        <v>142.21</v>
      </c>
      <c r="I43">
        <v>137.83000000000001</v>
      </c>
      <c r="J43">
        <v>141.82</v>
      </c>
      <c r="K43">
        <v>140.56</v>
      </c>
      <c r="L43">
        <v>141.81</v>
      </c>
      <c r="M43">
        <v>139.88999999999999</v>
      </c>
      <c r="N43">
        <v>136.32</v>
      </c>
      <c r="O43">
        <v>138.62</v>
      </c>
      <c r="P43">
        <v>135.18</v>
      </c>
      <c r="Q43">
        <v>134.13</v>
      </c>
      <c r="S43" s="55">
        <f t="shared" si="0"/>
        <v>2.5144386533314706E-2</v>
      </c>
      <c r="T43" s="55">
        <f t="shared" si="1"/>
        <v>3.1994937064903896E-2</v>
      </c>
      <c r="U43" s="55">
        <f t="shared" si="2"/>
        <v>2.532104766741624E-2</v>
      </c>
      <c r="V43" s="55">
        <f t="shared" si="3"/>
        <v>2.9544493019320252E-2</v>
      </c>
      <c r="W43" s="55">
        <f t="shared" si="4"/>
        <v>2.3477518497438895E-2</v>
      </c>
      <c r="X43" s="55">
        <f t="shared" si="5"/>
        <v>2.4962978633382638E-2</v>
      </c>
      <c r="Y43" s="55">
        <f t="shared" si="6"/>
        <v>2.5805990421045207E-2</v>
      </c>
      <c r="Z43" s="55">
        <f t="shared" si="7"/>
        <v>2.5381455399061094E-2</v>
      </c>
      <c r="AA43" s="55">
        <f t="shared" si="8"/>
        <v>2.597027845909677E-2</v>
      </c>
      <c r="AB43" s="55">
        <f t="shared" si="9"/>
        <v>2.3672140849237969E-2</v>
      </c>
      <c r="AC43" s="55">
        <f t="shared" si="10"/>
        <v>2.2888242749571262E-2</v>
      </c>
    </row>
    <row r="44" spans="4:29" x14ac:dyDescent="0.25">
      <c r="D44" s="84">
        <f t="shared" si="11"/>
        <v>41517</v>
      </c>
      <c r="E44" s="32">
        <v>41487</v>
      </c>
      <c r="F44" t="s">
        <v>88</v>
      </c>
      <c r="G44">
        <v>142.24</v>
      </c>
      <c r="H44">
        <v>142.99</v>
      </c>
      <c r="I44">
        <v>138.07</v>
      </c>
      <c r="J44">
        <v>142.61000000000001</v>
      </c>
      <c r="K44">
        <v>140.66999999999999</v>
      </c>
      <c r="L44">
        <v>142.08000000000001</v>
      </c>
      <c r="M44">
        <v>140.19</v>
      </c>
      <c r="N44">
        <v>136.62</v>
      </c>
      <c r="O44">
        <v>139.07</v>
      </c>
      <c r="P44">
        <v>135.47</v>
      </c>
      <c r="Q44">
        <v>134.4</v>
      </c>
      <c r="S44" s="55">
        <f t="shared" si="0"/>
        <v>2.3270528683914524E-2</v>
      </c>
      <c r="T44" s="55">
        <f t="shared" si="1"/>
        <v>2.6365480103503612E-2</v>
      </c>
      <c r="U44" s="55">
        <f t="shared" si="2"/>
        <v>2.3538784674440504E-2</v>
      </c>
      <c r="V44" s="55">
        <f t="shared" si="3"/>
        <v>2.384124535446306E-2</v>
      </c>
      <c r="W44" s="55">
        <f t="shared" si="4"/>
        <v>2.2677187744366435E-2</v>
      </c>
      <c r="X44" s="55">
        <f t="shared" si="5"/>
        <v>2.3015202702702572E-2</v>
      </c>
      <c r="Y44" s="55">
        <f t="shared" si="6"/>
        <v>2.361081389542765E-2</v>
      </c>
      <c r="Z44" s="55">
        <f t="shared" si="7"/>
        <v>2.3129849216805713E-2</v>
      </c>
      <c r="AA44" s="55">
        <f t="shared" si="8"/>
        <v>2.2650463795211087E-2</v>
      </c>
      <c r="AB44" s="55">
        <f t="shared" si="9"/>
        <v>2.1480770650328461E-2</v>
      </c>
      <c r="AC44" s="55">
        <f t="shared" si="10"/>
        <v>2.0833333333333207E-2</v>
      </c>
    </row>
    <row r="45" spans="4:29" x14ac:dyDescent="0.25">
      <c r="D45" s="84">
        <f t="shared" si="11"/>
        <v>41547</v>
      </c>
      <c r="E45" s="32">
        <v>41518</v>
      </c>
      <c r="F45" t="s">
        <v>88</v>
      </c>
      <c r="G45">
        <v>142.24</v>
      </c>
      <c r="H45">
        <v>143.03</v>
      </c>
      <c r="I45">
        <v>138.06</v>
      </c>
      <c r="J45">
        <v>142.65</v>
      </c>
      <c r="K45">
        <v>140.66999999999999</v>
      </c>
      <c r="L45">
        <v>142.08000000000001</v>
      </c>
      <c r="M45">
        <v>140.22</v>
      </c>
      <c r="N45">
        <v>136.63</v>
      </c>
      <c r="O45">
        <v>139.07</v>
      </c>
      <c r="P45">
        <v>135.47999999999999</v>
      </c>
      <c r="Q45">
        <v>134.41</v>
      </c>
      <c r="S45" s="55">
        <f t="shared" si="0"/>
        <v>2.3270528683914524E-2</v>
      </c>
      <c r="T45" s="55">
        <f t="shared" si="1"/>
        <v>2.6078445081451372E-2</v>
      </c>
      <c r="U45" s="55">
        <f t="shared" si="2"/>
        <v>2.3612921918006596E-2</v>
      </c>
      <c r="V45" s="55">
        <f t="shared" si="3"/>
        <v>2.3554153522607677E-2</v>
      </c>
      <c r="W45" s="55">
        <f t="shared" si="4"/>
        <v>2.2677187744366435E-2</v>
      </c>
      <c r="X45" s="55">
        <f t="shared" si="5"/>
        <v>2.3015202702702572E-2</v>
      </c>
      <c r="Y45" s="55">
        <f t="shared" si="6"/>
        <v>2.3391812865497085E-2</v>
      </c>
      <c r="Z45" s="55">
        <f t="shared" si="7"/>
        <v>2.3054965966478855E-2</v>
      </c>
      <c r="AA45" s="55">
        <f t="shared" si="8"/>
        <v>2.2650463795211087E-2</v>
      </c>
      <c r="AB45" s="55">
        <f t="shared" si="9"/>
        <v>2.1405373486861574E-2</v>
      </c>
      <c r="AC45" s="55">
        <f t="shared" si="10"/>
        <v>2.0757384123205061E-2</v>
      </c>
    </row>
    <row r="46" spans="4:29" x14ac:dyDescent="0.25">
      <c r="D46" s="84">
        <f t="shared" si="11"/>
        <v>41639</v>
      </c>
      <c r="E46" s="32">
        <v>41609</v>
      </c>
      <c r="F46" t="s">
        <v>88</v>
      </c>
      <c r="G46">
        <v>142.61000000000001</v>
      </c>
      <c r="H46">
        <v>143.72</v>
      </c>
      <c r="I46">
        <v>138.43</v>
      </c>
      <c r="J46">
        <v>143.02000000000001</v>
      </c>
      <c r="K46">
        <v>140.88999999999999</v>
      </c>
      <c r="L46">
        <v>142.37</v>
      </c>
      <c r="M46">
        <v>140.54</v>
      </c>
      <c r="N46">
        <v>136.9</v>
      </c>
      <c r="O46">
        <v>139.30000000000001</v>
      </c>
      <c r="P46">
        <v>135.57</v>
      </c>
      <c r="Q46">
        <v>134.41999999999999</v>
      </c>
      <c r="S46" s="55">
        <f t="shared" si="0"/>
        <v>2.0615665100624063E-2</v>
      </c>
      <c r="T46" s="55">
        <f t="shared" si="1"/>
        <v>2.1152240467575786E-2</v>
      </c>
      <c r="U46" s="55">
        <f t="shared" si="2"/>
        <v>2.0876977533771483E-2</v>
      </c>
      <c r="V46" s="55">
        <f t="shared" si="3"/>
        <v>2.0906166969654458E-2</v>
      </c>
      <c r="W46" s="55">
        <f t="shared" si="4"/>
        <v>2.10802753921501E-2</v>
      </c>
      <c r="X46" s="55">
        <f t="shared" si="5"/>
        <v>2.09313759921331E-2</v>
      </c>
      <c r="Y46" s="55">
        <f t="shared" si="6"/>
        <v>2.1061619467767242E-2</v>
      </c>
      <c r="Z46" s="55">
        <f t="shared" si="7"/>
        <v>2.1037253469685869E-2</v>
      </c>
      <c r="AA46" s="55">
        <f t="shared" si="8"/>
        <v>2.0961952620243987E-2</v>
      </c>
      <c r="AB46" s="55">
        <f t="shared" si="9"/>
        <v>2.0727299550047963E-2</v>
      </c>
      <c r="AC46" s="55">
        <f t="shared" si="10"/>
        <v>2.0681446213361116E-2</v>
      </c>
    </row>
    <row r="47" spans="4:29" x14ac:dyDescent="0.25">
      <c r="D47" s="84">
        <f t="shared" si="11"/>
        <v>41759</v>
      </c>
      <c r="E47" s="32">
        <v>41730</v>
      </c>
      <c r="F47" t="s">
        <v>88</v>
      </c>
      <c r="G47">
        <v>142.80000000000001</v>
      </c>
      <c r="H47">
        <v>143.97</v>
      </c>
      <c r="I47">
        <v>138.63999999999999</v>
      </c>
      <c r="J47">
        <v>143.24</v>
      </c>
      <c r="K47">
        <v>141.11000000000001</v>
      </c>
      <c r="L47">
        <v>142.6</v>
      </c>
      <c r="M47">
        <v>140.76</v>
      </c>
      <c r="N47">
        <v>137.1</v>
      </c>
      <c r="O47">
        <v>139.52000000000001</v>
      </c>
      <c r="P47">
        <v>135.76</v>
      </c>
      <c r="Q47">
        <v>134.6</v>
      </c>
      <c r="S47" s="55">
        <f t="shared" si="0"/>
        <v>1.925770308123249E-2</v>
      </c>
      <c r="T47" s="55">
        <f t="shared" si="1"/>
        <v>1.9379037299437327E-2</v>
      </c>
      <c r="U47" s="55">
        <f t="shared" si="2"/>
        <v>1.9330640507790011E-2</v>
      </c>
      <c r="V47" s="55">
        <f t="shared" si="3"/>
        <v>1.9338173694498615E-2</v>
      </c>
      <c r="W47" s="55">
        <f t="shared" si="4"/>
        <v>1.9488342427893129E-2</v>
      </c>
      <c r="X47" s="55">
        <f t="shared" si="5"/>
        <v>1.9284712482468443E-2</v>
      </c>
      <c r="Y47" s="55">
        <f t="shared" si="6"/>
        <v>1.9465757317419789E-2</v>
      </c>
      <c r="Z47" s="55">
        <f t="shared" si="7"/>
        <v>1.9547775346462487E-2</v>
      </c>
      <c r="AA47" s="55">
        <f t="shared" si="8"/>
        <v>1.9352064220183405E-2</v>
      </c>
      <c r="AB47" s="55">
        <f t="shared" si="9"/>
        <v>1.9298762522097855E-2</v>
      </c>
      <c r="AC47" s="55">
        <f t="shared" si="10"/>
        <v>1.9316493313521504E-2</v>
      </c>
    </row>
    <row r="48" spans="4:29" x14ac:dyDescent="0.25">
      <c r="D48" s="84">
        <f t="shared" si="11"/>
        <v>42063</v>
      </c>
      <c r="E48" s="32">
        <v>42036</v>
      </c>
      <c r="F48" t="s">
        <v>88</v>
      </c>
      <c r="G48">
        <v>143.84</v>
      </c>
      <c r="H48">
        <v>145.03</v>
      </c>
      <c r="I48">
        <v>139.66</v>
      </c>
      <c r="J48">
        <v>144.29</v>
      </c>
      <c r="K48">
        <v>142.15</v>
      </c>
      <c r="L48">
        <v>143.63999999999999</v>
      </c>
      <c r="M48">
        <v>141.79</v>
      </c>
      <c r="N48">
        <v>138.12</v>
      </c>
      <c r="O48">
        <v>140.55000000000001</v>
      </c>
      <c r="P48">
        <v>136.76</v>
      </c>
      <c r="Q48">
        <v>135.59</v>
      </c>
      <c r="S48" s="55">
        <f t="shared" si="0"/>
        <v>1.1888209121245883E-2</v>
      </c>
      <c r="T48" s="55">
        <f t="shared" si="1"/>
        <v>1.1928566503481968E-2</v>
      </c>
      <c r="U48" s="55">
        <f t="shared" si="2"/>
        <v>1.1886008878705404E-2</v>
      </c>
      <c r="V48" s="55">
        <f t="shared" si="3"/>
        <v>1.1920438006791871E-2</v>
      </c>
      <c r="W48" s="55">
        <f t="shared" si="4"/>
        <v>1.2029546253957144E-2</v>
      </c>
      <c r="X48" s="55">
        <f t="shared" si="5"/>
        <v>1.1904761904761961E-2</v>
      </c>
      <c r="Y48" s="55">
        <f t="shared" si="6"/>
        <v>1.2060088863812737E-2</v>
      </c>
      <c r="Z48" s="55">
        <f t="shared" si="7"/>
        <v>1.201853460758758E-2</v>
      </c>
      <c r="AA48" s="55">
        <f t="shared" si="8"/>
        <v>1.1881892564923426E-2</v>
      </c>
      <c r="AB48" s="55">
        <f t="shared" si="9"/>
        <v>1.1845568879789447E-2</v>
      </c>
      <c r="AC48" s="55">
        <f t="shared" si="10"/>
        <v>1.1874032008260087E-2</v>
      </c>
    </row>
    <row r="49" spans="4:29" x14ac:dyDescent="0.25">
      <c r="D49" s="84">
        <f t="shared" si="11"/>
        <v>42094</v>
      </c>
      <c r="E49" s="32">
        <v>42064</v>
      </c>
      <c r="F49" t="s">
        <v>88</v>
      </c>
      <c r="G49">
        <v>143.85</v>
      </c>
      <c r="H49">
        <v>145.04</v>
      </c>
      <c r="I49">
        <v>139.66999999999999</v>
      </c>
      <c r="J49">
        <v>144.30000000000001</v>
      </c>
      <c r="K49">
        <v>142.16</v>
      </c>
      <c r="L49">
        <v>143.65</v>
      </c>
      <c r="M49">
        <v>141.80000000000001</v>
      </c>
      <c r="N49">
        <v>138.13</v>
      </c>
      <c r="O49">
        <v>140.56</v>
      </c>
      <c r="P49">
        <v>136.77000000000001</v>
      </c>
      <c r="Q49">
        <v>135.6</v>
      </c>
      <c r="S49" s="55">
        <f t="shared" si="0"/>
        <v>1.1817865832464492E-2</v>
      </c>
      <c r="T49" s="55">
        <f t="shared" si="1"/>
        <v>1.185879757308328E-2</v>
      </c>
      <c r="U49" s="55">
        <f t="shared" si="2"/>
        <v>1.1813560535548119E-2</v>
      </c>
      <c r="V49" s="55">
        <f t="shared" si="3"/>
        <v>1.1850311850311707E-2</v>
      </c>
      <c r="W49" s="55">
        <f t="shared" si="4"/>
        <v>1.1958356781091847E-2</v>
      </c>
      <c r="X49" s="55">
        <f t="shared" si="5"/>
        <v>1.1834319526627139E-2</v>
      </c>
      <c r="Y49" s="55">
        <f t="shared" si="6"/>
        <v>1.1988716502115575E-2</v>
      </c>
      <c r="Z49" s="55">
        <f t="shared" si="7"/>
        <v>1.194526894954033E-2</v>
      </c>
      <c r="AA49" s="55">
        <f t="shared" si="8"/>
        <v>1.1809903244166168E-2</v>
      </c>
      <c r="AB49" s="55">
        <f t="shared" si="9"/>
        <v>1.1771587336404073E-2</v>
      </c>
      <c r="AC49" s="55">
        <f t="shared" si="10"/>
        <v>1.1799410029498483E-2</v>
      </c>
    </row>
    <row r="50" spans="4:29" x14ac:dyDescent="0.25">
      <c r="D50" s="84">
        <f t="shared" si="11"/>
        <v>42155</v>
      </c>
      <c r="E50" s="32">
        <v>42125</v>
      </c>
      <c r="F50" t="s">
        <v>88</v>
      </c>
      <c r="G50">
        <v>143.97</v>
      </c>
      <c r="H50">
        <v>145.16</v>
      </c>
      <c r="I50">
        <v>139.78</v>
      </c>
      <c r="J50">
        <v>144.41999999999999</v>
      </c>
      <c r="K50">
        <v>142.28</v>
      </c>
      <c r="L50">
        <v>143.77000000000001</v>
      </c>
      <c r="M50">
        <v>141.91999999999999</v>
      </c>
      <c r="N50">
        <v>138.24</v>
      </c>
      <c r="O50">
        <v>140.66999999999999</v>
      </c>
      <c r="P50">
        <v>136.88</v>
      </c>
      <c r="Q50">
        <v>135.71</v>
      </c>
      <c r="S50" s="55">
        <f t="shared" si="0"/>
        <v>1.0974508578176096E-2</v>
      </c>
      <c r="T50" s="55">
        <f t="shared" si="1"/>
        <v>1.1022320198401724E-2</v>
      </c>
      <c r="U50" s="55">
        <f t="shared" si="2"/>
        <v>1.1017312920303278E-2</v>
      </c>
      <c r="V50" s="55">
        <f t="shared" si="3"/>
        <v>1.1009555463232264E-2</v>
      </c>
      <c r="W50" s="55">
        <f t="shared" si="4"/>
        <v>1.1104863649142623E-2</v>
      </c>
      <c r="X50" s="55">
        <f t="shared" si="5"/>
        <v>1.098977533560537E-2</v>
      </c>
      <c r="Y50" s="55">
        <f t="shared" si="6"/>
        <v>1.1133032694475849E-2</v>
      </c>
      <c r="Z50" s="55">
        <f t="shared" si="7"/>
        <v>1.1140046296296238E-2</v>
      </c>
      <c r="AA50" s="55">
        <f t="shared" si="8"/>
        <v>1.1018696239425687E-2</v>
      </c>
      <c r="AB50" s="55">
        <f t="shared" si="9"/>
        <v>1.0958503798947984E-2</v>
      </c>
      <c r="AC50" s="55">
        <f t="shared" si="10"/>
        <v>1.0979294082970898E-2</v>
      </c>
    </row>
    <row r="51" spans="4:29" x14ac:dyDescent="0.25">
      <c r="D51" s="84">
        <f t="shared" si="11"/>
        <v>42216</v>
      </c>
      <c r="E51" s="32">
        <v>42186</v>
      </c>
      <c r="F51" t="s">
        <v>88</v>
      </c>
      <c r="G51">
        <v>144.09</v>
      </c>
      <c r="H51">
        <v>145.28</v>
      </c>
      <c r="I51">
        <v>139.9</v>
      </c>
      <c r="J51">
        <v>144.54</v>
      </c>
      <c r="K51">
        <v>142.4</v>
      </c>
      <c r="L51">
        <v>143.88999999999999</v>
      </c>
      <c r="M51">
        <v>142.04</v>
      </c>
      <c r="N51">
        <v>138.36000000000001</v>
      </c>
      <c r="O51">
        <v>140.79</v>
      </c>
      <c r="P51">
        <v>137</v>
      </c>
      <c r="Q51">
        <v>135.83000000000001</v>
      </c>
      <c r="S51" s="55">
        <f t="shared" si="0"/>
        <v>1.0132556041363093E-2</v>
      </c>
      <c r="T51" s="55">
        <f t="shared" si="1"/>
        <v>1.0187224669603454E-2</v>
      </c>
      <c r="U51" s="55">
        <f t="shared" si="2"/>
        <v>1.0150107219442369E-2</v>
      </c>
      <c r="V51" s="55">
        <f t="shared" si="3"/>
        <v>1.0170195101701944E-2</v>
      </c>
      <c r="W51" s="55">
        <f t="shared" si="4"/>
        <v>1.0252808988764101E-2</v>
      </c>
      <c r="X51" s="55">
        <f t="shared" si="5"/>
        <v>1.0146639794287359E-2</v>
      </c>
      <c r="Y51" s="55">
        <f t="shared" si="6"/>
        <v>1.0278794705716757E-2</v>
      </c>
      <c r="Z51" s="55">
        <f t="shared" si="7"/>
        <v>1.0263081815553536E-2</v>
      </c>
      <c r="AA51" s="55">
        <f t="shared" si="8"/>
        <v>1.015697137580799E-2</v>
      </c>
      <c r="AB51" s="55">
        <f t="shared" si="9"/>
        <v>1.0072992700729894E-2</v>
      </c>
      <c r="AC51" s="55">
        <f t="shared" si="10"/>
        <v>1.0086137083118427E-2</v>
      </c>
    </row>
    <row r="52" spans="4:29" x14ac:dyDescent="0.25">
      <c r="D52" s="84">
        <f t="shared" si="11"/>
        <v>42308</v>
      </c>
      <c r="E52" s="32">
        <v>42278</v>
      </c>
      <c r="F52" t="s">
        <v>88</v>
      </c>
      <c r="G52">
        <v>144.21</v>
      </c>
      <c r="H52">
        <v>145.4</v>
      </c>
      <c r="I52">
        <v>140.02000000000001</v>
      </c>
      <c r="J52">
        <v>144.66</v>
      </c>
      <c r="K52">
        <v>142.52000000000001</v>
      </c>
      <c r="L52">
        <v>144.01</v>
      </c>
      <c r="M52">
        <v>142.16</v>
      </c>
      <c r="N52">
        <v>138.47999999999999</v>
      </c>
      <c r="O52">
        <v>140.91</v>
      </c>
      <c r="P52">
        <v>137.11000000000001</v>
      </c>
      <c r="Q52">
        <v>135.94</v>
      </c>
      <c r="S52" s="55">
        <f t="shared" si="0"/>
        <v>9.2920047153456989E-3</v>
      </c>
      <c r="T52" s="55">
        <f t="shared" si="1"/>
        <v>9.3535075653368993E-3</v>
      </c>
      <c r="U52" s="55">
        <f t="shared" si="2"/>
        <v>9.2843879445792237E-3</v>
      </c>
      <c r="V52" s="55">
        <f t="shared" si="3"/>
        <v>9.3322272915802185E-3</v>
      </c>
      <c r="W52" s="55">
        <f t="shared" si="4"/>
        <v>9.4021891664328051E-3</v>
      </c>
      <c r="X52" s="55">
        <f t="shared" si="5"/>
        <v>9.3049093812929903E-3</v>
      </c>
      <c r="Y52" s="55">
        <f t="shared" si="6"/>
        <v>9.4259988745076205E-3</v>
      </c>
      <c r="Z52" s="55">
        <f t="shared" si="7"/>
        <v>9.3876372039284478E-3</v>
      </c>
      <c r="AA52" s="55">
        <f t="shared" si="8"/>
        <v>9.2967142147470181E-3</v>
      </c>
      <c r="AB52" s="55">
        <f t="shared" si="9"/>
        <v>9.2626358398364937E-3</v>
      </c>
      <c r="AC52" s="55">
        <f t="shared" si="10"/>
        <v>9.2687950566425689E-3</v>
      </c>
    </row>
    <row r="53" spans="4:29" x14ac:dyDescent="0.25">
      <c r="D53" s="84">
        <f t="shared" si="11"/>
        <v>42429</v>
      </c>
      <c r="E53" s="32">
        <v>42401</v>
      </c>
      <c r="F53" t="s">
        <v>88</v>
      </c>
      <c r="G53">
        <v>144.27000000000001</v>
      </c>
      <c r="H53">
        <v>145.46</v>
      </c>
      <c r="I53">
        <v>140.08000000000001</v>
      </c>
      <c r="J53">
        <v>144.72</v>
      </c>
      <c r="K53">
        <v>142.58000000000001</v>
      </c>
      <c r="L53">
        <v>144.07</v>
      </c>
      <c r="M53">
        <v>142.22</v>
      </c>
      <c r="N53">
        <v>138.54</v>
      </c>
      <c r="O53">
        <v>140.97</v>
      </c>
      <c r="P53">
        <v>137.16999999999999</v>
      </c>
      <c r="Q53">
        <v>136</v>
      </c>
      <c r="S53" s="55">
        <f t="shared" si="0"/>
        <v>8.8722534137381376E-3</v>
      </c>
      <c r="T53" s="55">
        <f t="shared" si="1"/>
        <v>8.9371648563177711E-3</v>
      </c>
      <c r="U53" s="55">
        <f t="shared" si="2"/>
        <v>8.8520845231295012E-3</v>
      </c>
      <c r="V53" s="55">
        <f t="shared" si="3"/>
        <v>8.9137645107793817E-3</v>
      </c>
      <c r="W53" s="55">
        <f t="shared" si="4"/>
        <v>8.9774161874035703E-3</v>
      </c>
      <c r="X53" s="55">
        <f t="shared" si="5"/>
        <v>8.8845700006941145E-3</v>
      </c>
      <c r="Y53" s="55">
        <f t="shared" si="6"/>
        <v>9.0001406271973082E-3</v>
      </c>
      <c r="Z53" s="55">
        <f t="shared" si="7"/>
        <v>8.9504836148405452E-3</v>
      </c>
      <c r="AA53" s="55">
        <f t="shared" si="8"/>
        <v>8.8671348513868192E-3</v>
      </c>
      <c r="AB53" s="55">
        <f t="shared" si="9"/>
        <v>8.8211708099439241E-3</v>
      </c>
      <c r="AC53" s="55">
        <f t="shared" si="10"/>
        <v>8.8235294117646225E-3</v>
      </c>
    </row>
    <row r="54" spans="4:29" x14ac:dyDescent="0.25">
      <c r="D54" s="84">
        <f t="shared" si="11"/>
        <v>42460</v>
      </c>
      <c r="E54" s="21">
        <v>42460</v>
      </c>
      <c r="F54" t="s">
        <v>88</v>
      </c>
      <c r="G54">
        <v>144.28</v>
      </c>
      <c r="H54">
        <v>145.47</v>
      </c>
      <c r="I54">
        <v>140.09</v>
      </c>
      <c r="J54">
        <v>144.72999999999999</v>
      </c>
      <c r="K54">
        <v>142.59</v>
      </c>
      <c r="L54">
        <v>144.08000000000001</v>
      </c>
      <c r="M54">
        <v>142.22999999999999</v>
      </c>
      <c r="N54">
        <v>138.55000000000001</v>
      </c>
      <c r="O54">
        <v>140.97999999999999</v>
      </c>
      <c r="P54">
        <v>137.18</v>
      </c>
      <c r="Q54">
        <v>136.01</v>
      </c>
      <c r="S54" s="55">
        <f t="shared" si="0"/>
        <v>8.8023288051012633E-3</v>
      </c>
      <c r="T54" s="55">
        <f t="shared" si="1"/>
        <v>8.8678077954216818E-3</v>
      </c>
      <c r="U54" s="55">
        <f t="shared" si="2"/>
        <v>8.780069955028837E-3</v>
      </c>
      <c r="V54" s="55">
        <f t="shared" si="3"/>
        <v>8.8440544462101926E-3</v>
      </c>
      <c r="W54" s="55">
        <f t="shared" si="4"/>
        <v>8.9066554456835E-3</v>
      </c>
      <c r="X54" s="55">
        <f t="shared" si="5"/>
        <v>8.8145474736256359E-3</v>
      </c>
      <c r="Y54" s="55">
        <f t="shared" si="6"/>
        <v>8.9291991844196745E-3</v>
      </c>
      <c r="Z54" s="55">
        <f t="shared" si="7"/>
        <v>8.8776614940453968E-3</v>
      </c>
      <c r="AA54" s="55">
        <f t="shared" si="8"/>
        <v>8.7955738402610943E-3</v>
      </c>
      <c r="AB54" s="55">
        <f t="shared" si="9"/>
        <v>8.7476308499780473E-3</v>
      </c>
      <c r="AC54" s="55">
        <f t="shared" si="10"/>
        <v>8.7493566649510905E-3</v>
      </c>
    </row>
    <row r="55" spans="4:29" x14ac:dyDescent="0.25">
      <c r="D55" s="84">
        <f t="shared" si="11"/>
        <v>42490</v>
      </c>
      <c r="E55" s="21">
        <v>42490</v>
      </c>
      <c r="F55" t="s">
        <v>88</v>
      </c>
      <c r="G55">
        <v>144.28</v>
      </c>
      <c r="H55">
        <v>145.47</v>
      </c>
      <c r="I55">
        <v>140.09</v>
      </c>
      <c r="J55">
        <v>144.72999999999999</v>
      </c>
      <c r="K55">
        <v>142.59</v>
      </c>
      <c r="L55">
        <v>144.08000000000001</v>
      </c>
      <c r="M55">
        <v>142.22999999999999</v>
      </c>
      <c r="N55">
        <v>138.55000000000001</v>
      </c>
      <c r="O55">
        <v>140.97999999999999</v>
      </c>
      <c r="P55">
        <v>137.18</v>
      </c>
      <c r="Q55">
        <v>136.01</v>
      </c>
      <c r="S55" s="55">
        <f t="shared" si="0"/>
        <v>8.8023288051012633E-3</v>
      </c>
      <c r="T55" s="55">
        <f t="shared" si="1"/>
        <v>8.8678077954216818E-3</v>
      </c>
      <c r="U55" s="55">
        <f t="shared" si="2"/>
        <v>8.780069955028837E-3</v>
      </c>
      <c r="V55" s="55">
        <f t="shared" si="3"/>
        <v>8.8440544462101926E-3</v>
      </c>
      <c r="W55" s="55">
        <f t="shared" si="4"/>
        <v>8.9066554456835E-3</v>
      </c>
      <c r="X55" s="55">
        <f t="shared" si="5"/>
        <v>8.8145474736256359E-3</v>
      </c>
      <c r="Y55" s="55">
        <f t="shared" si="6"/>
        <v>8.9291991844196745E-3</v>
      </c>
      <c r="Z55" s="55">
        <f t="shared" si="7"/>
        <v>8.8776614940453968E-3</v>
      </c>
      <c r="AA55" s="55">
        <f t="shared" si="8"/>
        <v>8.7955738402610943E-3</v>
      </c>
      <c r="AB55" s="55">
        <f t="shared" si="9"/>
        <v>8.7476308499780473E-3</v>
      </c>
      <c r="AC55" s="55">
        <f t="shared" si="10"/>
        <v>8.7493566649510905E-3</v>
      </c>
    </row>
    <row r="56" spans="4:29" x14ac:dyDescent="0.25">
      <c r="D56" s="84">
        <f t="shared" si="11"/>
        <v>42643</v>
      </c>
      <c r="E56" s="21">
        <v>42643</v>
      </c>
      <c r="F56" t="s">
        <v>88</v>
      </c>
      <c r="G56">
        <v>145.21</v>
      </c>
      <c r="H56">
        <v>146.41999999999999</v>
      </c>
      <c r="I56">
        <v>140.99</v>
      </c>
      <c r="J56">
        <v>145.66999999999999</v>
      </c>
      <c r="K56">
        <v>143.52000000000001</v>
      </c>
      <c r="L56">
        <v>145.01</v>
      </c>
      <c r="M56">
        <v>143.16</v>
      </c>
      <c r="N56">
        <v>139.44999999999999</v>
      </c>
      <c r="O56">
        <v>141.88999999999999</v>
      </c>
      <c r="P56">
        <v>138.06</v>
      </c>
      <c r="Q56">
        <v>136.88999999999999</v>
      </c>
      <c r="S56" s="55">
        <f t="shared" si="0"/>
        <v>2.3414365401832065E-3</v>
      </c>
      <c r="T56" s="55">
        <f t="shared" si="1"/>
        <v>2.3220871465647005E-3</v>
      </c>
      <c r="U56" s="55">
        <f t="shared" si="2"/>
        <v>2.3405915313141645E-3</v>
      </c>
      <c r="V56" s="55">
        <f t="shared" si="3"/>
        <v>2.3340426992517569E-3</v>
      </c>
      <c r="W56" s="55">
        <f t="shared" si="4"/>
        <v>2.3690078037904359E-3</v>
      </c>
      <c r="X56" s="55">
        <f t="shared" si="5"/>
        <v>2.3446658851113953E-3</v>
      </c>
      <c r="Y56" s="55">
        <f t="shared" si="6"/>
        <v>2.3749650740430527E-3</v>
      </c>
      <c r="Z56" s="55">
        <f t="shared" si="7"/>
        <v>2.3664395840804053E-3</v>
      </c>
      <c r="AA56" s="55">
        <f t="shared" si="8"/>
        <v>2.3257452956516496E-3</v>
      </c>
      <c r="AB56" s="55">
        <f t="shared" si="9"/>
        <v>2.317832826307353E-3</v>
      </c>
      <c r="AC56" s="55">
        <f t="shared" si="10"/>
        <v>2.2645920081817688E-3</v>
      </c>
    </row>
    <row r="57" spans="4:29" x14ac:dyDescent="0.25">
      <c r="D57" s="84">
        <f t="shared" si="11"/>
        <v>42674</v>
      </c>
      <c r="E57" s="21">
        <v>42674</v>
      </c>
      <c r="F57" t="s">
        <v>88</v>
      </c>
      <c r="G57">
        <v>145.22</v>
      </c>
      <c r="H57">
        <v>146.43</v>
      </c>
      <c r="I57">
        <v>141</v>
      </c>
      <c r="J57">
        <v>145.68</v>
      </c>
      <c r="K57">
        <v>143.53</v>
      </c>
      <c r="L57">
        <v>145.02000000000001</v>
      </c>
      <c r="M57">
        <v>143.16999999999999</v>
      </c>
      <c r="N57">
        <v>139.46</v>
      </c>
      <c r="O57">
        <v>141.9</v>
      </c>
      <c r="P57">
        <v>138.07</v>
      </c>
      <c r="Q57">
        <v>136.9</v>
      </c>
      <c r="S57" s="55">
        <f t="shared" si="0"/>
        <v>2.2724142680072478E-3</v>
      </c>
      <c r="T57" s="55">
        <f t="shared" si="1"/>
        <v>2.2536365498872094E-3</v>
      </c>
      <c r="U57" s="55">
        <f t="shared" si="2"/>
        <v>2.2695035460992422E-3</v>
      </c>
      <c r="V57" s="55">
        <f t="shared" si="3"/>
        <v>2.2652388797362991E-3</v>
      </c>
      <c r="W57" s="55">
        <f t="shared" si="4"/>
        <v>2.2991709050373616E-3</v>
      </c>
      <c r="X57" s="55">
        <f t="shared" si="5"/>
        <v>2.2755482002481315E-3</v>
      </c>
      <c r="Y57" s="55">
        <f t="shared" si="6"/>
        <v>2.304952154781117E-3</v>
      </c>
      <c r="Z57" s="55">
        <f t="shared" si="7"/>
        <v>2.2945647497489828E-3</v>
      </c>
      <c r="AA57" s="55">
        <f t="shared" si="8"/>
        <v>2.2551092318533698E-3</v>
      </c>
      <c r="AB57" s="55">
        <f t="shared" si="9"/>
        <v>2.2452379227928029E-3</v>
      </c>
      <c r="AC57" s="55">
        <f t="shared" si="10"/>
        <v>2.1913805697588236E-3</v>
      </c>
    </row>
    <row r="58" spans="4:29" x14ac:dyDescent="0.25">
      <c r="D58" s="84">
        <f t="shared" si="11"/>
        <v>42735</v>
      </c>
      <c r="E58" s="21">
        <v>42735</v>
      </c>
      <c r="F58" t="s">
        <v>88</v>
      </c>
      <c r="G58">
        <v>145.26</v>
      </c>
      <c r="H58">
        <v>146.47</v>
      </c>
      <c r="I58">
        <v>141.04</v>
      </c>
      <c r="J58">
        <v>145.72</v>
      </c>
      <c r="K58">
        <v>143.57</v>
      </c>
      <c r="L58">
        <v>145.06</v>
      </c>
      <c r="M58">
        <v>143.21</v>
      </c>
      <c r="N58">
        <v>139.5</v>
      </c>
      <c r="O58">
        <v>141.94</v>
      </c>
      <c r="P58">
        <v>138.11000000000001</v>
      </c>
      <c r="Q58">
        <v>136.94</v>
      </c>
      <c r="S58" s="55">
        <f t="shared" si="0"/>
        <v>1.9964202120337361E-3</v>
      </c>
      <c r="T58" s="55">
        <f t="shared" si="1"/>
        <v>1.9799276302313925E-3</v>
      </c>
      <c r="U58" s="55">
        <f t="shared" si="2"/>
        <v>1.9852524106636496E-3</v>
      </c>
      <c r="V58" s="55">
        <f t="shared" si="3"/>
        <v>1.9901180345868242E-3</v>
      </c>
      <c r="W58" s="55">
        <f t="shared" si="4"/>
        <v>2.0199205962249805E-3</v>
      </c>
      <c r="X58" s="55">
        <f t="shared" si="5"/>
        <v>1.999172756100869E-3</v>
      </c>
      <c r="Y58" s="55">
        <f t="shared" si="6"/>
        <v>2.0249982543117939E-3</v>
      </c>
      <c r="Z58" s="55">
        <f t="shared" si="7"/>
        <v>2.0071684587813702E-3</v>
      </c>
      <c r="AA58" s="55">
        <f t="shared" si="8"/>
        <v>1.9726645061293583E-3</v>
      </c>
      <c r="AB58" s="55">
        <f t="shared" si="9"/>
        <v>1.9549634349430292E-3</v>
      </c>
      <c r="AC58" s="55">
        <f t="shared" si="10"/>
        <v>1.8986417409083607E-3</v>
      </c>
    </row>
    <row r="59" spans="4:29" x14ac:dyDescent="0.25">
      <c r="D59" s="84">
        <f t="shared" si="11"/>
        <v>42825</v>
      </c>
      <c r="E59" s="21">
        <v>42825</v>
      </c>
      <c r="F59" t="s">
        <v>88</v>
      </c>
      <c r="G59">
        <v>145.28</v>
      </c>
      <c r="H59">
        <v>146.49</v>
      </c>
      <c r="I59">
        <v>141.06</v>
      </c>
      <c r="J59">
        <v>145.74</v>
      </c>
      <c r="K59">
        <v>143.59</v>
      </c>
      <c r="L59">
        <v>145.08000000000001</v>
      </c>
      <c r="M59">
        <v>143.22999999999999</v>
      </c>
      <c r="N59">
        <v>139.52000000000001</v>
      </c>
      <c r="O59">
        <v>141.96</v>
      </c>
      <c r="P59">
        <v>138.13</v>
      </c>
      <c r="Q59">
        <v>136.96</v>
      </c>
      <c r="S59" s="55">
        <f t="shared" si="0"/>
        <v>1.8584801762115241E-3</v>
      </c>
      <c r="T59" s="55">
        <f t="shared" si="1"/>
        <v>1.8431292238376804E-3</v>
      </c>
      <c r="U59" s="55">
        <f t="shared" si="2"/>
        <v>1.8431872961859556E-3</v>
      </c>
      <c r="V59" s="55">
        <f t="shared" si="3"/>
        <v>1.8526142445449553E-3</v>
      </c>
      <c r="W59" s="55">
        <f t="shared" si="4"/>
        <v>1.8803537850825979E-3</v>
      </c>
      <c r="X59" s="55">
        <f t="shared" si="5"/>
        <v>1.8610421836227032E-3</v>
      </c>
      <c r="Y59" s="55">
        <f t="shared" si="6"/>
        <v>1.88507994135314E-3</v>
      </c>
      <c r="Z59" s="55">
        <f t="shared" si="7"/>
        <v>1.8635321100916777E-3</v>
      </c>
      <c r="AA59" s="55">
        <f t="shared" si="8"/>
        <v>1.8315018315017673E-3</v>
      </c>
      <c r="AB59" s="55">
        <f t="shared" si="9"/>
        <v>1.8098892347788316E-3</v>
      </c>
      <c r="AC59" s="55">
        <f t="shared" si="10"/>
        <v>1.7523364485979897E-3</v>
      </c>
    </row>
    <row r="60" spans="4:29" x14ac:dyDescent="0.25">
      <c r="D60" s="84">
        <f t="shared" si="11"/>
        <v>42855</v>
      </c>
      <c r="E60" s="21">
        <v>42855</v>
      </c>
      <c r="F60" t="s">
        <v>88</v>
      </c>
      <c r="G60">
        <v>145.31</v>
      </c>
      <c r="H60">
        <v>146.52000000000001</v>
      </c>
      <c r="I60">
        <v>141.09</v>
      </c>
      <c r="J60">
        <v>145.77000000000001</v>
      </c>
      <c r="K60">
        <v>143.62</v>
      </c>
      <c r="L60">
        <v>145.11000000000001</v>
      </c>
      <c r="M60">
        <v>143.26</v>
      </c>
      <c r="N60">
        <v>139.55000000000001</v>
      </c>
      <c r="O60">
        <v>141.99</v>
      </c>
      <c r="P60">
        <v>138.16</v>
      </c>
      <c r="Q60">
        <v>136.99</v>
      </c>
      <c r="S60" s="55">
        <f t="shared" si="0"/>
        <v>1.651641318560382E-3</v>
      </c>
      <c r="T60" s="55">
        <f t="shared" si="1"/>
        <v>1.638001638001506E-3</v>
      </c>
      <c r="U60" s="55">
        <f t="shared" si="2"/>
        <v>1.6301651428165694E-3</v>
      </c>
      <c r="V60" s="55">
        <f t="shared" si="3"/>
        <v>1.6464293064415219E-3</v>
      </c>
      <c r="W60" s="55">
        <f t="shared" si="4"/>
        <v>1.6710764517477307E-3</v>
      </c>
      <c r="X60" s="55">
        <f t="shared" si="5"/>
        <v>1.6539177175934163E-3</v>
      </c>
      <c r="Y60" s="55">
        <f t="shared" si="6"/>
        <v>1.6752757224627189E-3</v>
      </c>
      <c r="Z60" s="55">
        <f t="shared" si="7"/>
        <v>1.6481547832317431E-3</v>
      </c>
      <c r="AA60" s="55">
        <f t="shared" si="8"/>
        <v>1.6198323825620802E-3</v>
      </c>
      <c r="AB60" s="55">
        <f t="shared" si="9"/>
        <v>1.592356687898081E-3</v>
      </c>
      <c r="AC60" s="55">
        <f t="shared" si="10"/>
        <v>1.5329586101173773E-3</v>
      </c>
    </row>
    <row r="61" spans="4:29" x14ac:dyDescent="0.25">
      <c r="D61" s="84">
        <f t="shared" si="11"/>
        <v>42947</v>
      </c>
      <c r="E61" s="21">
        <v>42947</v>
      </c>
      <c r="F61" t="s">
        <v>88</v>
      </c>
      <c r="G61">
        <v>145.33000000000001</v>
      </c>
      <c r="H61">
        <v>146.54</v>
      </c>
      <c r="I61">
        <v>141.11000000000001</v>
      </c>
      <c r="J61">
        <v>145.79</v>
      </c>
      <c r="K61">
        <v>143.63999999999999</v>
      </c>
      <c r="L61">
        <v>145.13</v>
      </c>
      <c r="M61">
        <v>143.28</v>
      </c>
      <c r="N61">
        <v>139.57</v>
      </c>
      <c r="O61">
        <v>142.01</v>
      </c>
      <c r="P61">
        <v>138.18</v>
      </c>
      <c r="Q61">
        <v>137.01</v>
      </c>
      <c r="S61" s="55">
        <f t="shared" si="0"/>
        <v>1.5137961879859551E-3</v>
      </c>
      <c r="T61" s="55">
        <f t="shared" si="1"/>
        <v>1.5012965743141727E-3</v>
      </c>
      <c r="U61" s="55">
        <f t="shared" si="2"/>
        <v>1.4882006944935122E-3</v>
      </c>
      <c r="V61" s="55">
        <f t="shared" si="3"/>
        <v>1.509019823033122E-3</v>
      </c>
      <c r="W61" s="55">
        <f t="shared" si="4"/>
        <v>1.5316067947648796E-3</v>
      </c>
      <c r="X61" s="55">
        <f t="shared" si="5"/>
        <v>1.515882312409556E-3</v>
      </c>
      <c r="Y61" s="55">
        <f t="shared" si="6"/>
        <v>1.5354550530429847E-3</v>
      </c>
      <c r="Z61" s="55">
        <f t="shared" si="7"/>
        <v>1.5046213369635879E-3</v>
      </c>
      <c r="AA61" s="55">
        <f t="shared" si="8"/>
        <v>1.4787691007676078E-3</v>
      </c>
      <c r="AB61" s="55">
        <f t="shared" si="9"/>
        <v>1.4473874656244653E-3</v>
      </c>
      <c r="AC61" s="55">
        <f t="shared" si="10"/>
        <v>1.3867600905043262E-3</v>
      </c>
    </row>
    <row r="62" spans="4:29" x14ac:dyDescent="0.25">
      <c r="D62" s="84">
        <f t="shared" si="11"/>
        <v>43008</v>
      </c>
      <c r="E62" s="21">
        <v>43008</v>
      </c>
      <c r="F62" t="s">
        <v>88</v>
      </c>
      <c r="G62">
        <v>145.34</v>
      </c>
      <c r="H62">
        <v>146.55000000000001</v>
      </c>
      <c r="I62">
        <v>141.12</v>
      </c>
      <c r="J62">
        <v>145.80000000000001</v>
      </c>
      <c r="K62">
        <v>143.65</v>
      </c>
      <c r="L62">
        <v>145.13999999999999</v>
      </c>
      <c r="M62">
        <v>143.29</v>
      </c>
      <c r="N62">
        <v>139.58000000000001</v>
      </c>
      <c r="O62">
        <v>142.02000000000001</v>
      </c>
      <c r="P62">
        <v>138.19</v>
      </c>
      <c r="Q62">
        <v>137.02000000000001</v>
      </c>
      <c r="S62" s="55">
        <f t="shared" si="0"/>
        <v>1.4448878491812849E-3</v>
      </c>
      <c r="T62" s="55">
        <f t="shared" si="1"/>
        <v>1.4329580348002697E-3</v>
      </c>
      <c r="U62" s="55">
        <f t="shared" si="2"/>
        <v>1.4172335600906223E-3</v>
      </c>
      <c r="V62" s="55">
        <f t="shared" si="3"/>
        <v>1.4403292181068555E-3</v>
      </c>
      <c r="W62" s="55">
        <f t="shared" si="4"/>
        <v>1.4618865297598882E-3</v>
      </c>
      <c r="X62" s="55">
        <f t="shared" si="5"/>
        <v>1.4468788755684716E-3</v>
      </c>
      <c r="Y62" s="55">
        <f t="shared" si="6"/>
        <v>1.4655593551539394E-3</v>
      </c>
      <c r="Z62" s="55">
        <f t="shared" si="7"/>
        <v>1.4328700386874095E-3</v>
      </c>
      <c r="AA62" s="55">
        <f t="shared" si="8"/>
        <v>1.4082523588226209E-3</v>
      </c>
      <c r="AB62" s="55">
        <f t="shared" si="9"/>
        <v>1.3749185903466077E-3</v>
      </c>
      <c r="AC62" s="55">
        <f t="shared" si="10"/>
        <v>1.3136768354983096E-3</v>
      </c>
    </row>
    <row r="63" spans="4:29" x14ac:dyDescent="0.25">
      <c r="D63" s="84">
        <f t="shared" si="11"/>
        <v>43281</v>
      </c>
      <c r="E63" s="21">
        <v>43281</v>
      </c>
      <c r="F63" t="s">
        <v>88</v>
      </c>
      <c r="G63">
        <v>145.44999999999999</v>
      </c>
      <c r="H63">
        <v>146.66</v>
      </c>
      <c r="I63">
        <v>141.22999999999999</v>
      </c>
      <c r="J63">
        <v>145.91</v>
      </c>
      <c r="K63">
        <v>143.76</v>
      </c>
      <c r="L63">
        <v>145.25</v>
      </c>
      <c r="M63">
        <v>143.4</v>
      </c>
      <c r="N63">
        <v>139.69</v>
      </c>
      <c r="O63">
        <v>142.13</v>
      </c>
      <c r="P63">
        <v>138.30000000000001</v>
      </c>
      <c r="Q63">
        <v>137.12</v>
      </c>
      <c r="S63" s="55">
        <f t="shared" si="0"/>
        <v>6.8752148504656408E-4</v>
      </c>
      <c r="T63" s="55">
        <f t="shared" si="1"/>
        <v>6.8184917496245956E-4</v>
      </c>
      <c r="U63" s="55">
        <f t="shared" si="2"/>
        <v>6.3725837286697886E-4</v>
      </c>
      <c r="V63" s="55">
        <f t="shared" si="3"/>
        <v>6.8535398533338572E-4</v>
      </c>
      <c r="W63" s="55">
        <f t="shared" si="4"/>
        <v>6.9560378408474368E-4</v>
      </c>
      <c r="X63" s="55">
        <f t="shared" si="5"/>
        <v>6.8846815834763733E-4</v>
      </c>
      <c r="Y63" s="55">
        <f t="shared" si="6"/>
        <v>6.9735006973496727E-4</v>
      </c>
      <c r="Z63" s="55">
        <f t="shared" si="7"/>
        <v>6.4428377120769856E-4</v>
      </c>
      <c r="AA63" s="55">
        <f t="shared" si="8"/>
        <v>6.3322310560756645E-4</v>
      </c>
      <c r="AB63" s="55">
        <f t="shared" si="9"/>
        <v>5.7845263919005117E-4</v>
      </c>
      <c r="AC63" s="55">
        <f t="shared" si="10"/>
        <v>5.8343057176184427E-4</v>
      </c>
    </row>
    <row r="64" spans="4:29" x14ac:dyDescent="0.25">
      <c r="D64" s="157">
        <f t="shared" si="11"/>
        <v>43555</v>
      </c>
      <c r="E64" s="32">
        <v>43525</v>
      </c>
      <c r="F64" t="s">
        <v>88</v>
      </c>
      <c r="G64">
        <v>145.51</v>
      </c>
      <c r="H64">
        <v>146.72</v>
      </c>
      <c r="I64">
        <v>141.28</v>
      </c>
      <c r="J64">
        <v>145.97</v>
      </c>
      <c r="K64">
        <v>143.82</v>
      </c>
      <c r="L64">
        <v>145.31</v>
      </c>
      <c r="M64">
        <v>143.46</v>
      </c>
      <c r="N64">
        <v>139.74</v>
      </c>
      <c r="O64">
        <v>142.18</v>
      </c>
      <c r="P64">
        <v>138.35</v>
      </c>
      <c r="Q64">
        <v>137.16999999999999</v>
      </c>
      <c r="S64" s="55">
        <f t="shared" ref="S64:S65" si="12">($G$14-G64)/G64</f>
        <v>2.7489519620658694E-4</v>
      </c>
      <c r="T64" s="55">
        <f t="shared" ref="T64:T65" si="13">($H$14-H64)/H64</f>
        <v>2.7262813522350082E-4</v>
      </c>
      <c r="U64" s="55">
        <f t="shared" ref="U64:U65" si="14">($I$14-I64)/I64</f>
        <v>2.8312570781421323E-4</v>
      </c>
      <c r="V64" s="55">
        <f t="shared" ref="V64:V65" si="15">($J$14-J64)/J64</f>
        <v>2.7402891004995575E-4</v>
      </c>
      <c r="W64" s="55">
        <f t="shared" ref="W64:W65" si="16">($K$14-K64)/K64</f>
        <v>2.781254345711338E-4</v>
      </c>
      <c r="X64" s="55">
        <f t="shared" ref="X64:X65" si="17">($L$14-L64)/L64</f>
        <v>2.752735530933318E-4</v>
      </c>
      <c r="Y64" s="55">
        <f t="shared" ref="Y64:Y65" si="18">($M$14-M64)/M64</f>
        <v>2.7882336539796485E-4</v>
      </c>
      <c r="Z64" s="55">
        <f t="shared" ref="Z64:Z65" si="19">($N$14-N64)/N64</f>
        <v>2.8624588521534305E-4</v>
      </c>
      <c r="AA64" s="55">
        <f t="shared" ref="AA64:AA65" si="20">($O$14-O64)/O64</f>
        <v>2.8133352088895793E-4</v>
      </c>
      <c r="AB64" s="55">
        <f t="shared" ref="AB64:AB65" si="21">($P$14-P64)/P64</f>
        <v>2.168413444163436E-4</v>
      </c>
      <c r="AC64" s="55">
        <f t="shared" ref="AC64:AC65" si="22">($Q$14-Q64)/Q64</f>
        <v>2.187067142961372E-4</v>
      </c>
    </row>
    <row r="65" spans="4:29" x14ac:dyDescent="0.25">
      <c r="D65" s="157">
        <f t="shared" si="11"/>
        <v>43190</v>
      </c>
      <c r="E65" s="32">
        <v>43160</v>
      </c>
      <c r="F65" t="s">
        <v>88</v>
      </c>
      <c r="G65">
        <v>145.44</v>
      </c>
      <c r="H65">
        <v>146.65</v>
      </c>
      <c r="I65">
        <v>141.22</v>
      </c>
      <c r="J65">
        <v>145.9</v>
      </c>
      <c r="K65">
        <v>143.75</v>
      </c>
      <c r="L65">
        <v>145.24</v>
      </c>
      <c r="M65">
        <v>143.38999999999999</v>
      </c>
      <c r="N65">
        <v>139.68</v>
      </c>
      <c r="O65">
        <v>142.12</v>
      </c>
      <c r="P65">
        <v>138.29</v>
      </c>
      <c r="Q65">
        <v>137.11000000000001</v>
      </c>
      <c r="S65" s="55">
        <f t="shared" si="12"/>
        <v>7.5632563256335019E-4</v>
      </c>
      <c r="T65" s="55">
        <f t="shared" si="13"/>
        <v>7.5008523695864449E-4</v>
      </c>
      <c r="U65" s="55">
        <f t="shared" si="14"/>
        <v>7.0811499787561474E-4</v>
      </c>
      <c r="V65" s="55">
        <f t="shared" si="15"/>
        <v>7.5394105551737645E-4</v>
      </c>
      <c r="W65" s="55">
        <f t="shared" si="16"/>
        <v>7.6521739130444274E-4</v>
      </c>
      <c r="X65" s="55">
        <f t="shared" si="17"/>
        <v>7.5736711649673099E-4</v>
      </c>
      <c r="Y65" s="55">
        <f t="shared" si="18"/>
        <v>7.6713857312234917E-4</v>
      </c>
      <c r="Z65" s="55">
        <f t="shared" si="19"/>
        <v>7.1592210767464429E-4</v>
      </c>
      <c r="AA65" s="55">
        <f t="shared" si="20"/>
        <v>7.0363073459044686E-4</v>
      </c>
      <c r="AB65" s="55">
        <f t="shared" si="21"/>
        <v>6.5080627666500414E-4</v>
      </c>
      <c r="AC65" s="55">
        <f t="shared" si="22"/>
        <v>6.564072642402084E-4</v>
      </c>
    </row>
    <row r="66" spans="4:29" x14ac:dyDescent="0.25">
      <c r="D66" s="157">
        <f t="shared" si="11"/>
        <v>41394</v>
      </c>
      <c r="E66" s="32">
        <v>41365</v>
      </c>
      <c r="F66" t="s">
        <v>88</v>
      </c>
      <c r="G66">
        <v>141.6</v>
      </c>
      <c r="H66">
        <v>141.11000000000001</v>
      </c>
      <c r="I66">
        <v>137.31</v>
      </c>
      <c r="J66">
        <v>141.68</v>
      </c>
      <c r="K66">
        <v>140.08000000000001</v>
      </c>
      <c r="L66">
        <v>141.44999999999999</v>
      </c>
      <c r="M66">
        <v>139.41</v>
      </c>
      <c r="N66">
        <v>136.22999999999999</v>
      </c>
      <c r="O66">
        <v>138.51</v>
      </c>
      <c r="P66">
        <v>135.52000000000001</v>
      </c>
      <c r="Q66">
        <v>134.22999999999999</v>
      </c>
      <c r="S66" s="55">
        <f t="shared" ref="S66" si="23">($G$14-G66)/G66</f>
        <v>2.7895480225988822E-2</v>
      </c>
      <c r="T66" s="55">
        <f t="shared" ref="T66" si="24">($H$14-H66)/H66</f>
        <v>4.0039685351852997E-2</v>
      </c>
      <c r="U66" s="55">
        <f t="shared" ref="U66" si="25">($I$14-I66)/I66</f>
        <v>2.9203990969339386E-2</v>
      </c>
      <c r="V66" s="55">
        <f t="shared" ref="V66" si="26">($J$14-J66)/J66</f>
        <v>3.0561829474872838E-2</v>
      </c>
      <c r="W66" s="55">
        <f t="shared" ref="W66" si="27">($K$14-K66)/K66</f>
        <v>2.698458023986294E-2</v>
      </c>
      <c r="X66" s="55">
        <f t="shared" ref="X66" si="28">($L$14-L66)/L66</f>
        <v>2.7571580063626765E-2</v>
      </c>
      <c r="Y66" s="55">
        <f t="shared" ref="Y66" si="29">($M$14-M66)/M66</f>
        <v>2.9337924108744019E-2</v>
      </c>
      <c r="Z66" s="55">
        <f t="shared" ref="Z66" si="30">($N$14-N66)/N66</f>
        <v>2.6058871026939819E-2</v>
      </c>
      <c r="AA66" s="55">
        <f t="shared" ref="AA66" si="31">($O$14-O66)/O66</f>
        <v>2.6785069670059981E-2</v>
      </c>
      <c r="AB66" s="55">
        <f t="shared" ref="AB66" si="32">($P$14-P66)/P66</f>
        <v>2.1103896103895993E-2</v>
      </c>
      <c r="AC66" s="55">
        <f t="shared" ref="AC66" si="33">($Q$14-Q66)/Q66</f>
        <v>2.2126201296282493E-2</v>
      </c>
    </row>
    <row r="67" spans="4:29" x14ac:dyDescent="0.25">
      <c r="D67" s="157">
        <f t="shared" si="11"/>
        <v>41305</v>
      </c>
      <c r="E67" s="32">
        <v>41275</v>
      </c>
      <c r="F67" t="s">
        <v>88</v>
      </c>
      <c r="G67">
        <v>140.38999999999999</v>
      </c>
      <c r="H67">
        <v>140.72999999999999</v>
      </c>
      <c r="I67">
        <v>136.04</v>
      </c>
      <c r="J67">
        <v>140.49</v>
      </c>
      <c r="K67">
        <v>138.46</v>
      </c>
      <c r="L67">
        <v>139.65</v>
      </c>
      <c r="M67">
        <v>138.30000000000001</v>
      </c>
      <c r="N67">
        <v>135.03</v>
      </c>
      <c r="O67">
        <v>137.28</v>
      </c>
      <c r="P67">
        <v>134.08000000000001</v>
      </c>
      <c r="Q67">
        <v>133.4</v>
      </c>
      <c r="S67" s="55">
        <f t="shared" ref="S67" si="34">($G$14-G67)/G67</f>
        <v>3.6754754612152045E-2</v>
      </c>
      <c r="T67" s="55">
        <f t="shared" ref="T67" si="35">($H$14-H67)/H67</f>
        <v>4.2848006821573234E-2</v>
      </c>
      <c r="U67" s="55">
        <f t="shared" ref="U67" si="36">($I$14-I67)/I67</f>
        <v>3.8812114084092922E-2</v>
      </c>
      <c r="V67" s="55">
        <f t="shared" ref="V67" si="37">($J$14-J67)/J67</f>
        <v>3.9291052743967408E-2</v>
      </c>
      <c r="W67" s="55">
        <f t="shared" ref="W67" si="38">($K$14-K67)/K67</f>
        <v>3.900043333814824E-2</v>
      </c>
      <c r="X67" s="55">
        <f t="shared" ref="X67" si="39">($L$14-L67)/L67</f>
        <v>4.0816326530612158E-2</v>
      </c>
      <c r="Y67" s="55">
        <f t="shared" ref="Y67" si="40">($M$14-M67)/M67</f>
        <v>3.7599421547360727E-2</v>
      </c>
      <c r="Z67" s="55">
        <f t="shared" ref="Z67" si="41">($N$14-N67)/N67</f>
        <v>3.5177367992298009E-2</v>
      </c>
      <c r="AA67" s="55">
        <f t="shared" ref="AA67" si="42">($O$14-O67)/O67</f>
        <v>3.5984848484848467E-2</v>
      </c>
      <c r="AB67" s="55">
        <f t="shared" ref="AB67" si="43">($P$14-P67)/P67</f>
        <v>3.2070405727923496E-2</v>
      </c>
      <c r="AC67" s="55">
        <f t="shared" ref="AC67" si="44">($Q$14-Q67)/Q67</f>
        <v>2.8485757121439151E-2</v>
      </c>
    </row>
    <row r="68" spans="4:29" x14ac:dyDescent="0.25">
      <c r="D68" s="157">
        <f t="shared" si="11"/>
        <v>41486</v>
      </c>
      <c r="E68" s="32">
        <v>41456</v>
      </c>
      <c r="F68" t="s">
        <v>88</v>
      </c>
      <c r="G68">
        <v>142.19999999999999</v>
      </c>
      <c r="H68">
        <v>142.76</v>
      </c>
      <c r="I68">
        <v>138.06</v>
      </c>
      <c r="J68">
        <v>142.59</v>
      </c>
      <c r="K68">
        <v>140.66</v>
      </c>
      <c r="L68">
        <v>142.06</v>
      </c>
      <c r="M68">
        <v>140.16999999999999</v>
      </c>
      <c r="N68">
        <v>136.6</v>
      </c>
      <c r="O68">
        <v>139.05000000000001</v>
      </c>
      <c r="P68">
        <v>135.44999999999999</v>
      </c>
      <c r="Q68">
        <v>134.37</v>
      </c>
      <c r="S68" s="55">
        <f t="shared" ref="S68:S84" si="45">($G$14-G68)/G68</f>
        <v>2.3558368495077517E-2</v>
      </c>
      <c r="T68" s="55">
        <f t="shared" ref="T68:T84" si="46">($H$14-H68)/H68</f>
        <v>2.801905295601009E-2</v>
      </c>
      <c r="U68" s="55">
        <f t="shared" ref="U68:U84" si="47">($I$14-I68)/I68</f>
        <v>2.3612921918006596E-2</v>
      </c>
      <c r="V68" s="55">
        <f t="shared" ref="V68:V84" si="48">($J$14-J68)/J68</f>
        <v>2.3984851672627726E-2</v>
      </c>
      <c r="W68" s="55">
        <f t="shared" ref="W68:W84" si="49">($K$14-K68)/K68</f>
        <v>2.2749893359874998E-2</v>
      </c>
      <c r="X68" s="55">
        <f t="shared" ref="X68:X84" si="50">($L$14-L68)/L68</f>
        <v>2.3159228495002054E-2</v>
      </c>
      <c r="Y68" s="55">
        <f t="shared" ref="Y68:Y84" si="51">($M$14-M68)/M68</f>
        <v>2.3756866661910628E-2</v>
      </c>
      <c r="Z68" s="55">
        <f t="shared" ref="Z68:Z84" si="52">($N$14-N68)/N68</f>
        <v>2.3279648609077649E-2</v>
      </c>
      <c r="AA68" s="55">
        <f t="shared" ref="AA68:AA84" si="53">($O$14-O68)/O68</f>
        <v>2.2797554836389695E-2</v>
      </c>
      <c r="AB68" s="55">
        <f t="shared" ref="AB68:AB84" si="54">($P$14-P68)/P68</f>
        <v>2.1631598375784475E-2</v>
      </c>
      <c r="AC68" s="55">
        <f t="shared" ref="AC68:AC84" si="55">($Q$14-Q68)/Q68</f>
        <v>2.1061248790652555E-2</v>
      </c>
    </row>
    <row r="69" spans="4:29" x14ac:dyDescent="0.25">
      <c r="D69" s="157">
        <f t="shared" si="11"/>
        <v>41578</v>
      </c>
      <c r="E69" s="32">
        <v>41548</v>
      </c>
      <c r="F69" t="s">
        <v>88</v>
      </c>
      <c r="G69">
        <v>142.34</v>
      </c>
      <c r="H69">
        <v>143.37</v>
      </c>
      <c r="I69">
        <v>138.36000000000001</v>
      </c>
      <c r="J69">
        <v>142.9</v>
      </c>
      <c r="K69">
        <v>140.80000000000001</v>
      </c>
      <c r="L69">
        <v>142.26</v>
      </c>
      <c r="M69">
        <v>140.36000000000001</v>
      </c>
      <c r="N69">
        <v>136.74</v>
      </c>
      <c r="O69">
        <v>139.22</v>
      </c>
      <c r="P69">
        <v>135.49</v>
      </c>
      <c r="Q69">
        <v>134.41</v>
      </c>
      <c r="S69" s="55">
        <f t="shared" si="45"/>
        <v>2.2551636925670984E-2</v>
      </c>
      <c r="T69" s="55">
        <f t="shared" si="46"/>
        <v>2.3645114040594172E-2</v>
      </c>
      <c r="U69" s="55">
        <f t="shared" si="47"/>
        <v>2.1393466319745442E-2</v>
      </c>
      <c r="V69" s="55">
        <f t="shared" si="48"/>
        <v>2.1763470958712283E-2</v>
      </c>
      <c r="W69" s="55">
        <f t="shared" si="49"/>
        <v>2.1732954545454559E-2</v>
      </c>
      <c r="X69" s="55">
        <f t="shared" si="50"/>
        <v>2.1720792914382142E-2</v>
      </c>
      <c r="Y69" s="55">
        <f t="shared" si="51"/>
        <v>2.2371045882017569E-2</v>
      </c>
      <c r="Z69" s="55">
        <f t="shared" si="52"/>
        <v>2.2231973087611465E-2</v>
      </c>
      <c r="AA69" s="55">
        <f t="shared" si="53"/>
        <v>2.1548628070679501E-2</v>
      </c>
      <c r="AB69" s="55">
        <f t="shared" si="54"/>
        <v>2.1329987452948455E-2</v>
      </c>
      <c r="AC69" s="55">
        <f t="shared" si="55"/>
        <v>2.0757384123205061E-2</v>
      </c>
    </row>
    <row r="70" spans="4:29" x14ac:dyDescent="0.25">
      <c r="D70" s="157">
        <f t="shared" si="11"/>
        <v>41608</v>
      </c>
      <c r="E70" s="32">
        <v>41579</v>
      </c>
      <c r="F70" t="s">
        <v>88</v>
      </c>
      <c r="G70">
        <v>142.58000000000001</v>
      </c>
      <c r="H70">
        <v>143.68</v>
      </c>
      <c r="I70">
        <v>138.41</v>
      </c>
      <c r="J70">
        <v>142.97999999999999</v>
      </c>
      <c r="K70">
        <v>140.87</v>
      </c>
      <c r="L70">
        <v>142.35</v>
      </c>
      <c r="M70">
        <v>140.49</v>
      </c>
      <c r="N70">
        <v>136.87</v>
      </c>
      <c r="O70">
        <v>139.29</v>
      </c>
      <c r="P70">
        <v>135.57</v>
      </c>
      <c r="Q70">
        <v>134.41</v>
      </c>
      <c r="S70" s="55">
        <f t="shared" si="45"/>
        <v>2.0830410997334819E-2</v>
      </c>
      <c r="T70" s="55">
        <f t="shared" si="46"/>
        <v>2.143652561247205E-2</v>
      </c>
      <c r="U70" s="55">
        <f t="shared" si="47"/>
        <v>2.1024492449967465E-2</v>
      </c>
      <c r="V70" s="55">
        <f t="shared" si="48"/>
        <v>2.1191775073436853E-2</v>
      </c>
      <c r="W70" s="55">
        <f t="shared" si="49"/>
        <v>2.1225243131965707E-2</v>
      </c>
      <c r="X70" s="55">
        <f t="shared" si="50"/>
        <v>2.107481559536354E-2</v>
      </c>
      <c r="Y70" s="55">
        <f t="shared" si="51"/>
        <v>2.1425012456402524E-2</v>
      </c>
      <c r="Z70" s="55">
        <f t="shared" si="52"/>
        <v>2.1261050631986533E-2</v>
      </c>
      <c r="AA70" s="55">
        <f t="shared" si="53"/>
        <v>2.1035250197429873E-2</v>
      </c>
      <c r="AB70" s="55">
        <f t="shared" si="54"/>
        <v>2.0727299550047963E-2</v>
      </c>
      <c r="AC70" s="55">
        <f t="shared" si="55"/>
        <v>2.0757384123205061E-2</v>
      </c>
    </row>
    <row r="71" spans="4:29" x14ac:dyDescent="0.25">
      <c r="D71" s="157">
        <f t="shared" si="11"/>
        <v>41973</v>
      </c>
      <c r="E71" s="32">
        <v>41944</v>
      </c>
      <c r="F71" t="s">
        <v>88</v>
      </c>
      <c r="G71">
        <v>143.77000000000001</v>
      </c>
      <c r="H71">
        <v>144.96</v>
      </c>
      <c r="I71">
        <v>139.59</v>
      </c>
      <c r="J71">
        <v>144.22</v>
      </c>
      <c r="K71">
        <v>142.08000000000001</v>
      </c>
      <c r="L71">
        <v>143.57</v>
      </c>
      <c r="M71">
        <v>141.72</v>
      </c>
      <c r="N71">
        <v>138.05000000000001</v>
      </c>
      <c r="O71">
        <v>140.47999999999999</v>
      </c>
      <c r="P71">
        <v>136.69</v>
      </c>
      <c r="Q71">
        <v>135.52000000000001</v>
      </c>
      <c r="S71" s="55">
        <f t="shared" si="45"/>
        <v>1.2380886137580866E-2</v>
      </c>
      <c r="T71" s="55">
        <f t="shared" si="46"/>
        <v>1.2417218543046239E-2</v>
      </c>
      <c r="U71" s="55">
        <f t="shared" si="47"/>
        <v>1.2393437925352746E-2</v>
      </c>
      <c r="V71" s="55">
        <f t="shared" si="48"/>
        <v>1.2411593398973735E-2</v>
      </c>
      <c r="W71" s="55">
        <f t="shared" si="49"/>
        <v>1.252815315315316E-2</v>
      </c>
      <c r="X71" s="55">
        <f t="shared" si="50"/>
        <v>1.239813331475936E-2</v>
      </c>
      <c r="Y71" s="55">
        <f t="shared" si="51"/>
        <v>1.2559977420265321E-2</v>
      </c>
      <c r="Z71" s="55">
        <f t="shared" si="52"/>
        <v>1.2531691416153493E-2</v>
      </c>
      <c r="AA71" s="55">
        <f t="shared" si="53"/>
        <v>1.2386104783599155E-2</v>
      </c>
      <c r="AB71" s="55">
        <f t="shared" si="54"/>
        <v>1.2363742775623658E-2</v>
      </c>
      <c r="AC71" s="55">
        <f t="shared" si="55"/>
        <v>1.2396694214875872E-2</v>
      </c>
    </row>
    <row r="72" spans="4:29" x14ac:dyDescent="0.25">
      <c r="D72" s="157">
        <f t="shared" si="11"/>
        <v>41912</v>
      </c>
      <c r="E72" s="32">
        <v>41883</v>
      </c>
      <c r="F72" t="s">
        <v>88</v>
      </c>
      <c r="G72">
        <v>143.72999999999999</v>
      </c>
      <c r="H72">
        <v>144.91999999999999</v>
      </c>
      <c r="I72">
        <v>139.55000000000001</v>
      </c>
      <c r="J72">
        <v>144.18</v>
      </c>
      <c r="K72">
        <v>142.04</v>
      </c>
      <c r="L72">
        <v>143.53</v>
      </c>
      <c r="M72">
        <v>141.68</v>
      </c>
      <c r="N72">
        <v>138.01</v>
      </c>
      <c r="O72">
        <v>140.44</v>
      </c>
      <c r="P72">
        <v>136.65</v>
      </c>
      <c r="Q72">
        <v>135.47999999999999</v>
      </c>
      <c r="S72" s="55">
        <f t="shared" si="45"/>
        <v>1.2662631322618949E-2</v>
      </c>
      <c r="T72" s="55">
        <f t="shared" si="46"/>
        <v>1.2696660226331794E-2</v>
      </c>
      <c r="U72" s="55">
        <f t="shared" si="47"/>
        <v>1.2683625940522979E-2</v>
      </c>
      <c r="V72" s="55">
        <f t="shared" si="48"/>
        <v>1.2692467748647412E-2</v>
      </c>
      <c r="W72" s="55">
        <f t="shared" si="49"/>
        <v>1.2813292030414121E-2</v>
      </c>
      <c r="X72" s="55">
        <f t="shared" si="50"/>
        <v>1.2680275900508556E-2</v>
      </c>
      <c r="Y72" s="55">
        <f t="shared" si="51"/>
        <v>1.2845849802371493E-2</v>
      </c>
      <c r="Z72" s="55">
        <f t="shared" si="52"/>
        <v>1.2825157597275635E-2</v>
      </c>
      <c r="AA72" s="55">
        <f t="shared" si="53"/>
        <v>1.2674451723155804E-2</v>
      </c>
      <c r="AB72" s="55">
        <f t="shared" si="54"/>
        <v>1.2660080497621585E-2</v>
      </c>
      <c r="AC72" s="55">
        <f t="shared" si="55"/>
        <v>1.2695600826690278E-2</v>
      </c>
    </row>
    <row r="73" spans="4:29" x14ac:dyDescent="0.25">
      <c r="D73" s="157">
        <f t="shared" si="11"/>
        <v>41882</v>
      </c>
      <c r="E73" s="32">
        <v>41852</v>
      </c>
      <c r="F73" t="s">
        <v>88</v>
      </c>
      <c r="G73">
        <v>143.69999999999999</v>
      </c>
      <c r="H73">
        <v>144.88999999999999</v>
      </c>
      <c r="I73">
        <v>139.52000000000001</v>
      </c>
      <c r="J73">
        <v>144.15</v>
      </c>
      <c r="K73">
        <v>142.01</v>
      </c>
      <c r="L73">
        <v>143.5</v>
      </c>
      <c r="M73">
        <v>141.65</v>
      </c>
      <c r="N73">
        <v>137.97999999999999</v>
      </c>
      <c r="O73">
        <v>140.41</v>
      </c>
      <c r="P73">
        <v>136.62</v>
      </c>
      <c r="Q73">
        <v>135.44999999999999</v>
      </c>
      <c r="S73" s="55">
        <f t="shared" si="45"/>
        <v>1.2874043145442052E-2</v>
      </c>
      <c r="T73" s="55">
        <f t="shared" si="46"/>
        <v>1.2906342742770411E-2</v>
      </c>
      <c r="U73" s="55">
        <f t="shared" si="47"/>
        <v>1.2901376146788868E-2</v>
      </c>
      <c r="V73" s="55">
        <f t="shared" si="48"/>
        <v>1.2903225806451511E-2</v>
      </c>
      <c r="W73" s="55">
        <f t="shared" si="49"/>
        <v>1.3027251602000019E-2</v>
      </c>
      <c r="X73" s="55">
        <f t="shared" si="50"/>
        <v>1.289198606271773E-2</v>
      </c>
      <c r="Y73" s="55">
        <f t="shared" si="51"/>
        <v>1.3060360042357885E-2</v>
      </c>
      <c r="Z73" s="55">
        <f t="shared" si="52"/>
        <v>1.3045368894042697E-2</v>
      </c>
      <c r="AA73" s="55">
        <f t="shared" si="53"/>
        <v>1.2890819742183621E-2</v>
      </c>
      <c r="AB73" s="55">
        <f t="shared" si="54"/>
        <v>1.2882447665056293E-2</v>
      </c>
      <c r="AC73" s="55">
        <f t="shared" si="55"/>
        <v>1.2919896640826874E-2</v>
      </c>
    </row>
    <row r="74" spans="4:29" x14ac:dyDescent="0.25">
      <c r="D74" s="157">
        <f t="shared" si="11"/>
        <v>41851</v>
      </c>
      <c r="E74" s="32">
        <v>41821</v>
      </c>
      <c r="F74" t="s">
        <v>88</v>
      </c>
      <c r="G74">
        <v>142.99</v>
      </c>
      <c r="H74">
        <v>144.16999999999999</v>
      </c>
      <c r="I74">
        <v>138.83000000000001</v>
      </c>
      <c r="J74">
        <v>143.43</v>
      </c>
      <c r="K74">
        <v>141.30000000000001</v>
      </c>
      <c r="L74">
        <v>142.79</v>
      </c>
      <c r="M74">
        <v>140.94999999999999</v>
      </c>
      <c r="N74">
        <v>137.29</v>
      </c>
      <c r="O74">
        <v>139.71</v>
      </c>
      <c r="P74">
        <v>135.94</v>
      </c>
      <c r="Q74">
        <v>134.78</v>
      </c>
      <c r="S74" s="55">
        <f t="shared" si="45"/>
        <v>1.7903349884607331E-2</v>
      </c>
      <c r="T74" s="55">
        <f t="shared" si="46"/>
        <v>1.7964902545605906E-2</v>
      </c>
      <c r="U74" s="55">
        <f t="shared" si="47"/>
        <v>1.793560469639113E-2</v>
      </c>
      <c r="V74" s="55">
        <f t="shared" si="48"/>
        <v>1.7987868646726513E-2</v>
      </c>
      <c r="W74" s="55">
        <f t="shared" si="49"/>
        <v>1.8117480537862718E-2</v>
      </c>
      <c r="X74" s="55">
        <f t="shared" si="50"/>
        <v>1.79284263603894E-2</v>
      </c>
      <c r="Y74" s="55">
        <f t="shared" si="51"/>
        <v>1.8091521816246979E-2</v>
      </c>
      <c r="Z74" s="55">
        <f t="shared" si="52"/>
        <v>1.8136790734940705E-2</v>
      </c>
      <c r="AA74" s="55">
        <f t="shared" si="53"/>
        <v>1.7965786271562457E-2</v>
      </c>
      <c r="AB74" s="55">
        <f t="shared" si="54"/>
        <v>1.7949095189053979E-2</v>
      </c>
      <c r="AC74" s="55">
        <f t="shared" si="55"/>
        <v>1.7955186229410797E-2</v>
      </c>
    </row>
    <row r="75" spans="4:29" x14ac:dyDescent="0.25">
      <c r="D75" s="157">
        <f t="shared" si="11"/>
        <v>41820</v>
      </c>
      <c r="E75" s="32">
        <v>41791</v>
      </c>
      <c r="F75" t="s">
        <v>88</v>
      </c>
      <c r="G75">
        <v>142.96</v>
      </c>
      <c r="H75">
        <v>144.13999999999999</v>
      </c>
      <c r="I75">
        <v>138.80000000000001</v>
      </c>
      <c r="J75">
        <v>143.4</v>
      </c>
      <c r="K75">
        <v>141.27000000000001</v>
      </c>
      <c r="L75">
        <v>142.76</v>
      </c>
      <c r="M75">
        <v>140.91999999999999</v>
      </c>
      <c r="N75">
        <v>137.26</v>
      </c>
      <c r="O75">
        <v>139.68</v>
      </c>
      <c r="P75">
        <v>135.91</v>
      </c>
      <c r="Q75">
        <v>134.75</v>
      </c>
      <c r="S75" s="55">
        <f t="shared" si="45"/>
        <v>1.8116955791829904E-2</v>
      </c>
      <c r="T75" s="55">
        <f t="shared" si="46"/>
        <v>1.8176772582211773E-2</v>
      </c>
      <c r="U75" s="55">
        <f t="shared" si="47"/>
        <v>1.8155619596541654E-2</v>
      </c>
      <c r="V75" s="55">
        <f t="shared" si="48"/>
        <v>1.8200836820083579E-2</v>
      </c>
      <c r="W75" s="55">
        <f t="shared" si="49"/>
        <v>1.8333687265519948E-2</v>
      </c>
      <c r="X75" s="55">
        <f t="shared" si="50"/>
        <v>1.8142336789016555E-2</v>
      </c>
      <c r="Y75" s="55">
        <f t="shared" si="51"/>
        <v>1.830826000567707E-2</v>
      </c>
      <c r="Z75" s="55">
        <f t="shared" si="52"/>
        <v>1.8359318082471297E-2</v>
      </c>
      <c r="AA75" s="55">
        <f t="shared" si="53"/>
        <v>1.8184421534936941E-2</v>
      </c>
      <c r="AB75" s="55">
        <f t="shared" si="54"/>
        <v>1.8173791479655647E-2</v>
      </c>
      <c r="AC75" s="55">
        <f t="shared" si="55"/>
        <v>1.8181818181818098E-2</v>
      </c>
    </row>
    <row r="76" spans="4:29" x14ac:dyDescent="0.25">
      <c r="D76" s="157">
        <f t="shared" si="11"/>
        <v>41790</v>
      </c>
      <c r="E76" s="32">
        <v>41760</v>
      </c>
      <c r="F76" t="s">
        <v>88</v>
      </c>
      <c r="G76">
        <v>142.82</v>
      </c>
      <c r="H76">
        <v>143.99</v>
      </c>
      <c r="I76">
        <v>138.66</v>
      </c>
      <c r="J76">
        <v>143.26</v>
      </c>
      <c r="K76">
        <v>141.13</v>
      </c>
      <c r="L76">
        <v>142.62</v>
      </c>
      <c r="M76">
        <v>140.78</v>
      </c>
      <c r="N76">
        <v>137.12</v>
      </c>
      <c r="O76">
        <v>139.54</v>
      </c>
      <c r="P76">
        <v>135.77000000000001</v>
      </c>
      <c r="Q76">
        <v>134.61000000000001</v>
      </c>
      <c r="S76" s="55">
        <f t="shared" si="45"/>
        <v>1.9114969892172092E-2</v>
      </c>
      <c r="T76" s="55">
        <f t="shared" si="46"/>
        <v>1.9237447044933548E-2</v>
      </c>
      <c r="U76" s="55">
        <f t="shared" si="47"/>
        <v>1.9183614596855594E-2</v>
      </c>
      <c r="V76" s="55">
        <f t="shared" si="48"/>
        <v>1.9195867653217926E-2</v>
      </c>
      <c r="W76" s="55">
        <f t="shared" si="49"/>
        <v>1.9343867356338258E-2</v>
      </c>
      <c r="X76" s="55">
        <f t="shared" si="50"/>
        <v>1.9141775347076073E-2</v>
      </c>
      <c r="Y76" s="55">
        <f t="shared" si="51"/>
        <v>1.9320926267935776E-2</v>
      </c>
      <c r="Z76" s="55">
        <f t="shared" si="52"/>
        <v>1.9399066511085156E-2</v>
      </c>
      <c r="AA76" s="55">
        <f t="shared" si="53"/>
        <v>1.9205962448043623E-2</v>
      </c>
      <c r="AB76" s="55">
        <f t="shared" si="54"/>
        <v>1.9223687117919903E-2</v>
      </c>
      <c r="AC76" s="55">
        <f t="shared" si="55"/>
        <v>1.9240769630785044E-2</v>
      </c>
    </row>
    <row r="77" spans="4:29" x14ac:dyDescent="0.25">
      <c r="D77" s="157">
        <f t="shared" si="11"/>
        <v>41729</v>
      </c>
      <c r="E77" s="32">
        <v>41699</v>
      </c>
      <c r="F77" t="s">
        <v>88</v>
      </c>
      <c r="G77">
        <v>142.79</v>
      </c>
      <c r="H77">
        <v>143.96</v>
      </c>
      <c r="I77">
        <v>138.63</v>
      </c>
      <c r="J77">
        <v>143.22999999999999</v>
      </c>
      <c r="K77">
        <v>141.1</v>
      </c>
      <c r="L77">
        <v>142.59</v>
      </c>
      <c r="M77">
        <v>140.75</v>
      </c>
      <c r="N77">
        <v>137.09</v>
      </c>
      <c r="O77">
        <v>139.51</v>
      </c>
      <c r="P77">
        <v>135.75</v>
      </c>
      <c r="Q77">
        <v>134.59</v>
      </c>
      <c r="S77" s="55">
        <f t="shared" si="45"/>
        <v>1.9329084669794942E-2</v>
      </c>
      <c r="T77" s="55">
        <f t="shared" si="46"/>
        <v>1.944984717977204E-2</v>
      </c>
      <c r="U77" s="55">
        <f t="shared" si="47"/>
        <v>1.940416937170885E-2</v>
      </c>
      <c r="V77" s="55">
        <f t="shared" si="48"/>
        <v>1.9409341618376048E-2</v>
      </c>
      <c r="W77" s="55">
        <f t="shared" si="49"/>
        <v>1.9560595322466474E-2</v>
      </c>
      <c r="X77" s="55">
        <f t="shared" si="50"/>
        <v>1.9356196086682032E-2</v>
      </c>
      <c r="Y77" s="55">
        <f t="shared" si="51"/>
        <v>1.9538188277087035E-2</v>
      </c>
      <c r="Z77" s="55">
        <f t="shared" si="52"/>
        <v>1.9622146035451146E-2</v>
      </c>
      <c r="AA77" s="55">
        <f t="shared" si="53"/>
        <v>1.94251308149954E-2</v>
      </c>
      <c r="AB77" s="55">
        <f t="shared" si="54"/>
        <v>1.9373848987108623E-2</v>
      </c>
      <c r="AC77" s="55">
        <f t="shared" si="55"/>
        <v>1.9392228248755368E-2</v>
      </c>
    </row>
    <row r="78" spans="4:29" x14ac:dyDescent="0.25">
      <c r="D78" s="157">
        <f t="shared" si="11"/>
        <v>42704</v>
      </c>
      <c r="E78" s="32">
        <v>42675</v>
      </c>
      <c r="F78" t="s">
        <v>88</v>
      </c>
      <c r="G78">
        <v>145.26</v>
      </c>
      <c r="H78">
        <v>146.47</v>
      </c>
      <c r="I78">
        <v>141.04</v>
      </c>
      <c r="J78">
        <v>145.72</v>
      </c>
      <c r="K78">
        <v>143.57</v>
      </c>
      <c r="L78">
        <v>145.06</v>
      </c>
      <c r="M78">
        <v>143.21</v>
      </c>
      <c r="N78">
        <v>139.5</v>
      </c>
      <c r="O78">
        <v>141.94</v>
      </c>
      <c r="P78">
        <v>138.11000000000001</v>
      </c>
      <c r="Q78">
        <v>136.94</v>
      </c>
      <c r="S78" s="55">
        <f t="shared" si="45"/>
        <v>1.9964202120337361E-3</v>
      </c>
      <c r="T78" s="55">
        <f t="shared" si="46"/>
        <v>1.9799276302313925E-3</v>
      </c>
      <c r="U78" s="55">
        <f t="shared" si="47"/>
        <v>1.9852524106636496E-3</v>
      </c>
      <c r="V78" s="55">
        <f t="shared" si="48"/>
        <v>1.9901180345868242E-3</v>
      </c>
      <c r="W78" s="55">
        <f t="shared" si="49"/>
        <v>2.0199205962249805E-3</v>
      </c>
      <c r="X78" s="55">
        <f t="shared" si="50"/>
        <v>1.999172756100869E-3</v>
      </c>
      <c r="Y78" s="55">
        <f t="shared" si="51"/>
        <v>2.0249982543117939E-3</v>
      </c>
      <c r="Z78" s="55">
        <f t="shared" si="52"/>
        <v>2.0071684587813702E-3</v>
      </c>
      <c r="AA78" s="55">
        <f t="shared" si="53"/>
        <v>1.9726645061293583E-3</v>
      </c>
      <c r="AB78" s="55">
        <f t="shared" si="54"/>
        <v>1.9549634349430292E-3</v>
      </c>
      <c r="AC78" s="55">
        <f t="shared" si="55"/>
        <v>1.8986417409083607E-3</v>
      </c>
    </row>
    <row r="79" spans="4:29" x14ac:dyDescent="0.25">
      <c r="D79" s="157">
        <f t="shared" si="11"/>
        <v>42551</v>
      </c>
      <c r="E79" s="32">
        <v>42522</v>
      </c>
      <c r="F79" t="s">
        <v>88</v>
      </c>
      <c r="G79">
        <v>144.29</v>
      </c>
      <c r="H79">
        <v>145.47999999999999</v>
      </c>
      <c r="I79">
        <v>140.1</v>
      </c>
      <c r="J79">
        <v>144.74</v>
      </c>
      <c r="K79">
        <v>142.6</v>
      </c>
      <c r="L79">
        <v>144.09</v>
      </c>
      <c r="M79">
        <v>142.24</v>
      </c>
      <c r="N79">
        <v>138.56</v>
      </c>
      <c r="O79">
        <v>140.99</v>
      </c>
      <c r="P79">
        <v>137.19</v>
      </c>
      <c r="Q79">
        <v>136.02000000000001</v>
      </c>
      <c r="S79" s="55">
        <f t="shared" si="45"/>
        <v>8.7324138886965101E-3</v>
      </c>
      <c r="T79" s="55">
        <f t="shared" si="46"/>
        <v>8.7984602694528534E-3</v>
      </c>
      <c r="U79" s="55">
        <f t="shared" si="47"/>
        <v>8.7080656673804348E-3</v>
      </c>
      <c r="V79" s="55">
        <f t="shared" si="48"/>
        <v>8.7743540140941111E-3</v>
      </c>
      <c r="W79" s="55">
        <f t="shared" si="49"/>
        <v>8.8359046283311322E-3</v>
      </c>
      <c r="X79" s="55">
        <f t="shared" si="50"/>
        <v>8.7445346658337909E-3</v>
      </c>
      <c r="Y79" s="55">
        <f t="shared" si="51"/>
        <v>8.8582677165353688E-3</v>
      </c>
      <c r="Z79" s="55">
        <f t="shared" si="52"/>
        <v>8.804849884526551E-3</v>
      </c>
      <c r="AA79" s="55">
        <f t="shared" si="53"/>
        <v>8.7240229803531438E-3</v>
      </c>
      <c r="AB79" s="55">
        <f t="shared" si="54"/>
        <v>8.6741016109045683E-3</v>
      </c>
      <c r="AC79" s="55">
        <f t="shared" si="55"/>
        <v>8.6751948242903866E-3</v>
      </c>
    </row>
    <row r="80" spans="4:29" x14ac:dyDescent="0.25">
      <c r="D80" s="157">
        <f t="shared" si="11"/>
        <v>42400</v>
      </c>
      <c r="E80" s="32">
        <v>42370</v>
      </c>
      <c r="F80" t="s">
        <v>88</v>
      </c>
      <c r="G80">
        <v>144.27000000000001</v>
      </c>
      <c r="H80">
        <v>145.46</v>
      </c>
      <c r="I80">
        <v>140.08000000000001</v>
      </c>
      <c r="J80">
        <v>144.72</v>
      </c>
      <c r="K80">
        <v>142.58000000000001</v>
      </c>
      <c r="L80">
        <v>144.07</v>
      </c>
      <c r="M80">
        <v>142.22</v>
      </c>
      <c r="N80">
        <v>138.54</v>
      </c>
      <c r="O80">
        <v>140.97</v>
      </c>
      <c r="P80">
        <v>137.16999999999999</v>
      </c>
      <c r="Q80">
        <v>136</v>
      </c>
      <c r="S80" s="55">
        <f t="shared" si="45"/>
        <v>8.8722534137381376E-3</v>
      </c>
      <c r="T80" s="55">
        <f t="shared" si="46"/>
        <v>8.9371648563177711E-3</v>
      </c>
      <c r="U80" s="55">
        <f t="shared" si="47"/>
        <v>8.8520845231295012E-3</v>
      </c>
      <c r="V80" s="55">
        <f t="shared" si="48"/>
        <v>8.9137645107793817E-3</v>
      </c>
      <c r="W80" s="55">
        <f t="shared" si="49"/>
        <v>8.9774161874035703E-3</v>
      </c>
      <c r="X80" s="55">
        <f t="shared" si="50"/>
        <v>8.8845700006941145E-3</v>
      </c>
      <c r="Y80" s="55">
        <f t="shared" si="51"/>
        <v>9.0001406271973082E-3</v>
      </c>
      <c r="Z80" s="55">
        <f t="shared" si="52"/>
        <v>8.9504836148405452E-3</v>
      </c>
      <c r="AA80" s="55">
        <f t="shared" si="53"/>
        <v>8.8671348513868192E-3</v>
      </c>
      <c r="AB80" s="55">
        <f t="shared" si="54"/>
        <v>8.8211708099439241E-3</v>
      </c>
      <c r="AC80" s="55">
        <f t="shared" si="55"/>
        <v>8.8235294117646225E-3</v>
      </c>
    </row>
    <row r="81" spans="4:29" x14ac:dyDescent="0.25">
      <c r="D81" s="157">
        <f t="shared" ref="D81:D84" si="56">EOMONTH(E81,0)</f>
        <v>42766</v>
      </c>
      <c r="E81" s="32">
        <v>42736</v>
      </c>
      <c r="F81" t="s">
        <v>88</v>
      </c>
      <c r="G81">
        <v>145.28</v>
      </c>
      <c r="H81">
        <v>146.49</v>
      </c>
      <c r="I81">
        <v>141.06</v>
      </c>
      <c r="J81">
        <v>145.74</v>
      </c>
      <c r="K81">
        <v>143.59</v>
      </c>
      <c r="L81">
        <v>145.08000000000001</v>
      </c>
      <c r="M81">
        <v>143.22999999999999</v>
      </c>
      <c r="N81">
        <v>139.52000000000001</v>
      </c>
      <c r="O81">
        <v>141.96</v>
      </c>
      <c r="P81">
        <v>138.13</v>
      </c>
      <c r="Q81">
        <v>136.96</v>
      </c>
      <c r="S81" s="55">
        <f t="shared" si="45"/>
        <v>1.8584801762115241E-3</v>
      </c>
      <c r="T81" s="55">
        <f t="shared" si="46"/>
        <v>1.8431292238376804E-3</v>
      </c>
      <c r="U81" s="55">
        <f t="shared" si="47"/>
        <v>1.8431872961859556E-3</v>
      </c>
      <c r="V81" s="55">
        <f t="shared" si="48"/>
        <v>1.8526142445449553E-3</v>
      </c>
      <c r="W81" s="55">
        <f t="shared" si="49"/>
        <v>1.8803537850825979E-3</v>
      </c>
      <c r="X81" s="55">
        <f t="shared" si="50"/>
        <v>1.8610421836227032E-3</v>
      </c>
      <c r="Y81" s="55">
        <f t="shared" si="51"/>
        <v>1.88507994135314E-3</v>
      </c>
      <c r="Z81" s="55">
        <f t="shared" si="52"/>
        <v>1.8635321100916777E-3</v>
      </c>
      <c r="AA81" s="55">
        <f t="shared" si="53"/>
        <v>1.8315018315017673E-3</v>
      </c>
      <c r="AB81" s="55">
        <f t="shared" si="54"/>
        <v>1.8098892347788316E-3</v>
      </c>
      <c r="AC81" s="55">
        <f t="shared" si="55"/>
        <v>1.7523364485979897E-3</v>
      </c>
    </row>
    <row r="82" spans="4:29" x14ac:dyDescent="0.25">
      <c r="D82" s="157">
        <f t="shared" si="56"/>
        <v>43312</v>
      </c>
      <c r="E82" s="32">
        <v>43282</v>
      </c>
      <c r="F82" t="s">
        <v>88</v>
      </c>
      <c r="G82">
        <v>145.44999999999999</v>
      </c>
      <c r="H82">
        <v>146.66</v>
      </c>
      <c r="I82">
        <v>141.22999999999999</v>
      </c>
      <c r="J82">
        <v>145.91</v>
      </c>
      <c r="K82">
        <v>143.76</v>
      </c>
      <c r="L82">
        <v>145.25</v>
      </c>
      <c r="M82">
        <v>143.4</v>
      </c>
      <c r="N82">
        <v>139.69</v>
      </c>
      <c r="O82">
        <v>142.13</v>
      </c>
      <c r="P82">
        <v>138.30000000000001</v>
      </c>
      <c r="Q82">
        <v>137.12</v>
      </c>
      <c r="S82" s="55">
        <f t="shared" si="45"/>
        <v>6.8752148504656408E-4</v>
      </c>
      <c r="T82" s="55">
        <f t="shared" si="46"/>
        <v>6.8184917496245956E-4</v>
      </c>
      <c r="U82" s="55">
        <f t="shared" si="47"/>
        <v>6.3725837286697886E-4</v>
      </c>
      <c r="V82" s="55">
        <f t="shared" si="48"/>
        <v>6.8535398533338572E-4</v>
      </c>
      <c r="W82" s="55">
        <f t="shared" si="49"/>
        <v>6.9560378408474368E-4</v>
      </c>
      <c r="X82" s="55">
        <f t="shared" si="50"/>
        <v>6.8846815834763733E-4</v>
      </c>
      <c r="Y82" s="55">
        <f t="shared" si="51"/>
        <v>6.9735006973496727E-4</v>
      </c>
      <c r="Z82" s="55">
        <f t="shared" si="52"/>
        <v>6.4428377120769856E-4</v>
      </c>
      <c r="AA82" s="55">
        <f t="shared" si="53"/>
        <v>6.3322310560756645E-4</v>
      </c>
      <c r="AB82" s="55">
        <f t="shared" si="54"/>
        <v>5.7845263919005117E-4</v>
      </c>
      <c r="AC82" s="55">
        <f t="shared" si="55"/>
        <v>5.8343057176184427E-4</v>
      </c>
    </row>
    <row r="83" spans="4:29" x14ac:dyDescent="0.25">
      <c r="D83" s="157">
        <f t="shared" si="56"/>
        <v>43220</v>
      </c>
      <c r="E83" s="32">
        <v>43191</v>
      </c>
      <c r="F83" t="s">
        <v>88</v>
      </c>
      <c r="G83">
        <v>145.44</v>
      </c>
      <c r="H83">
        <v>146.65</v>
      </c>
      <c r="I83">
        <v>141.22</v>
      </c>
      <c r="J83">
        <v>145.9</v>
      </c>
      <c r="K83">
        <v>143.75</v>
      </c>
      <c r="L83">
        <v>145.24</v>
      </c>
      <c r="M83">
        <v>143.38999999999999</v>
      </c>
      <c r="N83">
        <v>139.68</v>
      </c>
      <c r="O83">
        <v>142.12</v>
      </c>
      <c r="P83">
        <v>138.29</v>
      </c>
      <c r="Q83">
        <v>137.11000000000001</v>
      </c>
      <c r="S83" s="55">
        <f t="shared" si="45"/>
        <v>7.5632563256335019E-4</v>
      </c>
      <c r="T83" s="55">
        <f t="shared" si="46"/>
        <v>7.5008523695864449E-4</v>
      </c>
      <c r="U83" s="55">
        <f t="shared" si="47"/>
        <v>7.0811499787561474E-4</v>
      </c>
      <c r="V83" s="55">
        <f t="shared" si="48"/>
        <v>7.5394105551737645E-4</v>
      </c>
      <c r="W83" s="55">
        <f t="shared" si="49"/>
        <v>7.6521739130444274E-4</v>
      </c>
      <c r="X83" s="55">
        <f t="shared" si="50"/>
        <v>7.5736711649673099E-4</v>
      </c>
      <c r="Y83" s="55">
        <f t="shared" si="51"/>
        <v>7.6713857312234917E-4</v>
      </c>
      <c r="Z83" s="55">
        <f t="shared" si="52"/>
        <v>7.1592210767464429E-4</v>
      </c>
      <c r="AA83" s="55">
        <f t="shared" si="53"/>
        <v>7.0363073459044686E-4</v>
      </c>
      <c r="AB83" s="55">
        <f t="shared" si="54"/>
        <v>6.5080627666500414E-4</v>
      </c>
      <c r="AC83" s="55">
        <f t="shared" si="55"/>
        <v>6.564072642402084E-4</v>
      </c>
    </row>
    <row r="84" spans="4:29" x14ac:dyDescent="0.25">
      <c r="D84" s="157">
        <f t="shared" si="56"/>
        <v>43496</v>
      </c>
      <c r="E84" s="32">
        <v>43466</v>
      </c>
      <c r="F84" t="s">
        <v>88</v>
      </c>
      <c r="G84">
        <v>145.49</v>
      </c>
      <c r="H84">
        <v>146.69999999999999</v>
      </c>
      <c r="I84">
        <v>141.26</v>
      </c>
      <c r="J84">
        <v>145.94999999999999</v>
      </c>
      <c r="K84">
        <v>143.80000000000001</v>
      </c>
      <c r="L84">
        <v>145.29</v>
      </c>
      <c r="M84">
        <v>143.44</v>
      </c>
      <c r="N84">
        <v>139.72</v>
      </c>
      <c r="O84">
        <v>142.16</v>
      </c>
      <c r="P84">
        <v>138.33000000000001</v>
      </c>
      <c r="Q84">
        <v>137.15</v>
      </c>
      <c r="S84" s="55">
        <f t="shared" si="45"/>
        <v>4.1239947762734396E-4</v>
      </c>
      <c r="T84" s="55">
        <f t="shared" si="46"/>
        <v>4.0899795501024046E-4</v>
      </c>
      <c r="U84" s="55">
        <f t="shared" si="47"/>
        <v>4.2474869035822086E-4</v>
      </c>
      <c r="V84" s="55">
        <f t="shared" si="48"/>
        <v>4.1109969167524687E-4</v>
      </c>
      <c r="W84" s="55">
        <f t="shared" si="49"/>
        <v>4.1724617524340938E-4</v>
      </c>
      <c r="X84" s="55">
        <f t="shared" si="50"/>
        <v>4.1296716911007141E-4</v>
      </c>
      <c r="Y84" s="55">
        <f t="shared" si="51"/>
        <v>4.1829336307865501E-4</v>
      </c>
      <c r="Z84" s="55">
        <f t="shared" si="52"/>
        <v>4.2943028914974431E-4</v>
      </c>
      <c r="AA84" s="55">
        <f t="shared" si="53"/>
        <v>4.2205965109737108E-4</v>
      </c>
      <c r="AB84" s="55">
        <f t="shared" si="54"/>
        <v>3.6145449287922321E-4</v>
      </c>
      <c r="AC84" s="55">
        <f t="shared" si="55"/>
        <v>3.6456434560687526E-4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914"/>
  <sheetViews>
    <sheetView topLeftCell="C1" workbookViewId="0">
      <pane ySplit="4" topLeftCell="A902" activePane="bottomLeft" state="frozen"/>
      <selection pane="bottomLeft" activeCell="A3" sqref="A3:O914"/>
    </sheetView>
  </sheetViews>
  <sheetFormatPr defaultRowHeight="15" x14ac:dyDescent="0.25"/>
  <cols>
    <col min="2" max="2" width="46.5703125" style="13" customWidth="1"/>
    <col min="3" max="3" width="13.140625" style="9" customWidth="1"/>
    <col min="4" max="4" width="10.7109375" style="15" customWidth="1"/>
    <col min="5" max="5" width="10.42578125" style="15" customWidth="1"/>
    <col min="6" max="6" width="15.42578125" style="15" customWidth="1"/>
    <col min="7" max="7" width="8.85546875" style="15" customWidth="1"/>
    <col min="8" max="8" width="12.7109375" style="15" customWidth="1"/>
    <col min="9" max="9" width="18.140625" style="15" customWidth="1"/>
    <col min="10" max="10" width="9.140625" style="15"/>
    <col min="11" max="11" width="22.85546875" style="15" customWidth="1"/>
    <col min="12" max="12" width="17" style="15" customWidth="1"/>
    <col min="13" max="13" width="14.85546875" style="15" customWidth="1"/>
    <col min="14" max="14" width="11.140625" style="15" hidden="1" customWidth="1"/>
    <col min="15" max="15" width="16.42578125" style="15" customWidth="1"/>
    <col min="17" max="17" width="11.28515625" bestFit="1" customWidth="1"/>
  </cols>
  <sheetData>
    <row r="3" spans="1:15" s="3" customFormat="1" ht="15.75" x14ac:dyDescent="0.25">
      <c r="A3" s="198" t="s">
        <v>2883</v>
      </c>
      <c r="B3" s="198"/>
      <c r="C3" s="198"/>
      <c r="D3" s="198"/>
      <c r="E3" s="198"/>
      <c r="F3" s="198"/>
      <c r="G3" s="198"/>
      <c r="H3" s="198"/>
      <c r="I3" s="198"/>
      <c r="J3" s="198"/>
      <c r="K3" s="198"/>
      <c r="L3" s="198"/>
      <c r="M3" s="198"/>
      <c r="N3" s="198"/>
      <c r="O3" s="198"/>
    </row>
    <row r="4" spans="1:15" s="3" customFormat="1" ht="76.5" customHeight="1" x14ac:dyDescent="0.25">
      <c r="A4" s="4" t="s">
        <v>1</v>
      </c>
      <c r="B4" s="4" t="s">
        <v>2</v>
      </c>
      <c r="C4" s="4" t="s">
        <v>3</v>
      </c>
      <c r="D4" s="4" t="s">
        <v>4</v>
      </c>
      <c r="E4" s="4" t="s">
        <v>5</v>
      </c>
      <c r="F4" s="4" t="s">
        <v>12</v>
      </c>
      <c r="G4" s="4" t="s">
        <v>26</v>
      </c>
      <c r="H4" s="4" t="s">
        <v>6</v>
      </c>
      <c r="I4" s="5" t="s">
        <v>7</v>
      </c>
      <c r="J4" s="5" t="s">
        <v>8</v>
      </c>
      <c r="K4" s="6" t="s">
        <v>61</v>
      </c>
      <c r="L4" s="5" t="s">
        <v>9</v>
      </c>
      <c r="M4" s="5" t="s">
        <v>27</v>
      </c>
      <c r="N4" s="5" t="s">
        <v>72</v>
      </c>
      <c r="O4" s="5" t="s">
        <v>10</v>
      </c>
    </row>
    <row r="5" spans="1:15" x14ac:dyDescent="0.25">
      <c r="A5" s="120">
        <v>1</v>
      </c>
      <c r="B5" s="103" t="s">
        <v>2190</v>
      </c>
      <c r="C5" s="97">
        <v>41214</v>
      </c>
      <c r="D5" s="98">
        <v>44424</v>
      </c>
      <c r="E5" s="117">
        <f>(D5-C5)/(EDATE(D5,12)-D5)</f>
        <v>8.794520547945206</v>
      </c>
      <c r="F5" s="46">
        <v>15</v>
      </c>
      <c r="G5" s="72">
        <v>0.05</v>
      </c>
      <c r="H5" s="91">
        <f>(1-G5)/F5</f>
        <v>6.3333333333333325E-2</v>
      </c>
      <c r="I5" s="135">
        <v>8988623.6568836085</v>
      </c>
      <c r="J5" s="45">
        <f>VLOOKUP(YEAR(C5),WPI!$J$25:$L$33,3,0)</f>
        <v>0.17168949771689507</v>
      </c>
      <c r="K5" s="50">
        <f t="shared" ref="K5:K68" si="0">I5*(1+J5)</f>
        <v>10531875.937700156</v>
      </c>
      <c r="L5" s="68">
        <f t="shared" ref="L5:L68" si="1">K5*H5*E5</f>
        <v>5866110.6250258666</v>
      </c>
      <c r="M5" s="68">
        <f t="shared" ref="M5:M68" si="2">MAX(K5-L5,0)</f>
        <v>4665765.3126742896</v>
      </c>
      <c r="N5" s="45">
        <v>0.05</v>
      </c>
      <c r="O5" s="68">
        <f t="shared" ref="O5:O68" si="3">IF(I5&lt;=0,0,IF(M5&lt;=G5*K5,K5*G5,M5*(1-N5)))</f>
        <v>4432477.0470405752</v>
      </c>
    </row>
    <row r="6" spans="1:15" x14ac:dyDescent="0.25">
      <c r="A6" s="120">
        <v>2</v>
      </c>
      <c r="B6" s="103" t="s">
        <v>2191</v>
      </c>
      <c r="C6" s="97">
        <v>41214</v>
      </c>
      <c r="D6" s="98">
        <v>44424</v>
      </c>
      <c r="E6" s="117">
        <f t="shared" ref="E6:E69" si="4">(D6-C6)/(EDATE(D6,12)-D6)</f>
        <v>8.794520547945206</v>
      </c>
      <c r="F6" s="46">
        <v>40</v>
      </c>
      <c r="G6" s="72">
        <v>0.05</v>
      </c>
      <c r="H6" s="91">
        <f t="shared" ref="H6:H69" si="5">(1-G6)/F6</f>
        <v>2.375E-2</v>
      </c>
      <c r="I6" s="135">
        <v>37562975.340524592</v>
      </c>
      <c r="J6" s="45">
        <v>5.7500000000000002E-2</v>
      </c>
      <c r="K6" s="50">
        <f t="shared" si="0"/>
        <v>39722846.422604762</v>
      </c>
      <c r="L6" s="68">
        <f t="shared" si="1"/>
        <v>8296905.4908036459</v>
      </c>
      <c r="M6" s="68">
        <f t="shared" si="2"/>
        <v>31425940.931801118</v>
      </c>
      <c r="N6" s="45">
        <v>0.05</v>
      </c>
      <c r="O6" s="68">
        <f t="shared" si="3"/>
        <v>29854643.885211062</v>
      </c>
    </row>
    <row r="7" spans="1:15" x14ac:dyDescent="0.25">
      <c r="A7" s="120">
        <v>3</v>
      </c>
      <c r="B7" s="103" t="s">
        <v>2192</v>
      </c>
      <c r="C7" s="97">
        <v>41214</v>
      </c>
      <c r="D7" s="98">
        <v>44424</v>
      </c>
      <c r="E7" s="117">
        <f t="shared" si="4"/>
        <v>8.794520547945206</v>
      </c>
      <c r="F7" s="46">
        <v>25</v>
      </c>
      <c r="G7" s="72">
        <v>0.05</v>
      </c>
      <c r="H7" s="91">
        <f t="shared" si="5"/>
        <v>3.7999999999999999E-2</v>
      </c>
      <c r="I7" s="135">
        <v>4777433.6248949384</v>
      </c>
      <c r="J7" s="45">
        <f>VLOOKUP(YEAR(C7),WPI!$J$25:$L$33,3,0)</f>
        <v>0.17168949771689507</v>
      </c>
      <c r="K7" s="50">
        <f t="shared" si="0"/>
        <v>5597668.8043289557</v>
      </c>
      <c r="L7" s="68">
        <f t="shared" si="1"/>
        <v>1870694.9061699891</v>
      </c>
      <c r="M7" s="68">
        <f t="shared" si="2"/>
        <v>3726973.8981589666</v>
      </c>
      <c r="N7" s="45">
        <v>0.05</v>
      </c>
      <c r="O7" s="68">
        <f t="shared" si="3"/>
        <v>3540625.2032510182</v>
      </c>
    </row>
    <row r="8" spans="1:15" x14ac:dyDescent="0.25">
      <c r="A8" s="120">
        <v>4</v>
      </c>
      <c r="B8" s="103" t="s">
        <v>2193</v>
      </c>
      <c r="C8" s="97">
        <v>41214</v>
      </c>
      <c r="D8" s="98">
        <v>44424</v>
      </c>
      <c r="E8" s="117">
        <f t="shared" si="4"/>
        <v>8.794520547945206</v>
      </c>
      <c r="F8" s="46">
        <v>25</v>
      </c>
      <c r="G8" s="72">
        <v>0.05</v>
      </c>
      <c r="H8" s="91">
        <f t="shared" si="5"/>
        <v>3.7999999999999999E-2</v>
      </c>
      <c r="I8" s="135">
        <v>21312247.800751518</v>
      </c>
      <c r="J8" s="45">
        <f>VLOOKUP(YEAR(C8),WPI!$F$14:$H$22,3,0)</f>
        <v>0.244140625</v>
      </c>
      <c r="K8" s="50">
        <f t="shared" si="0"/>
        <v>26515433.298981871</v>
      </c>
      <c r="L8" s="68">
        <f t="shared" si="1"/>
        <v>8861239.8734515309</v>
      </c>
      <c r="M8" s="68">
        <f t="shared" si="2"/>
        <v>17654193.425530341</v>
      </c>
      <c r="N8" s="45">
        <v>0.05</v>
      </c>
      <c r="O8" s="68">
        <f t="shared" si="3"/>
        <v>16771483.754253823</v>
      </c>
    </row>
    <row r="9" spans="1:15" x14ac:dyDescent="0.25">
      <c r="A9" s="120">
        <v>5</v>
      </c>
      <c r="B9" s="103" t="s">
        <v>2194</v>
      </c>
      <c r="C9" s="97">
        <v>41214</v>
      </c>
      <c r="D9" s="98">
        <v>44424</v>
      </c>
      <c r="E9" s="117">
        <f t="shared" si="4"/>
        <v>8.794520547945206</v>
      </c>
      <c r="F9" s="46">
        <v>10</v>
      </c>
      <c r="G9" s="72">
        <v>0.05</v>
      </c>
      <c r="H9" s="91">
        <f t="shared" si="5"/>
        <v>9.5000000000000001E-2</v>
      </c>
      <c r="I9" s="135">
        <v>9269906.2975487709</v>
      </c>
      <c r="J9" s="45">
        <f>VLOOKUP(YEAR(C9),WPI!$J$25:$L$33,3,0)</f>
        <v>0.17168949771689507</v>
      </c>
      <c r="K9" s="50">
        <f t="shared" si="0"/>
        <v>10861451.853657601</v>
      </c>
      <c r="L9" s="68">
        <f t="shared" si="1"/>
        <v>9074519.8432133868</v>
      </c>
      <c r="M9" s="68">
        <f t="shared" si="2"/>
        <v>1786932.0104442146</v>
      </c>
      <c r="N9" s="45">
        <v>0.05</v>
      </c>
      <c r="O9" s="68">
        <f t="shared" si="3"/>
        <v>1697585.4099220037</v>
      </c>
    </row>
    <row r="10" spans="1:15" x14ac:dyDescent="0.25">
      <c r="A10" s="120">
        <v>6</v>
      </c>
      <c r="B10" s="103" t="s">
        <v>2195</v>
      </c>
      <c r="C10" s="97">
        <v>41214</v>
      </c>
      <c r="D10" s="98">
        <v>44424</v>
      </c>
      <c r="E10" s="117">
        <f t="shared" si="4"/>
        <v>8.794520547945206</v>
      </c>
      <c r="F10" s="46">
        <v>10</v>
      </c>
      <c r="G10" s="72">
        <v>0.05</v>
      </c>
      <c r="H10" s="91">
        <f t="shared" si="5"/>
        <v>9.5000000000000001E-2</v>
      </c>
      <c r="I10" s="135">
        <v>1962743.0028369771</v>
      </c>
      <c r="J10" s="45">
        <f>VLOOKUP(YEAR(C10),WPI!$J$25:$L$33,3,0)</f>
        <v>0.17168949771689507</v>
      </c>
      <c r="K10" s="50">
        <f t="shared" si="0"/>
        <v>2299725.3631414082</v>
      </c>
      <c r="L10" s="68">
        <f t="shared" si="1"/>
        <v>1921373.2862738972</v>
      </c>
      <c r="M10" s="68">
        <f t="shared" si="2"/>
        <v>378352.07686751103</v>
      </c>
      <c r="N10" s="45">
        <v>0.05</v>
      </c>
      <c r="O10" s="68">
        <f t="shared" si="3"/>
        <v>359434.47302413546</v>
      </c>
    </row>
    <row r="11" spans="1:15" x14ac:dyDescent="0.25">
      <c r="A11" s="120">
        <v>7</v>
      </c>
      <c r="B11" s="103" t="s">
        <v>2196</v>
      </c>
      <c r="C11" s="97">
        <v>41214</v>
      </c>
      <c r="D11" s="98">
        <v>44424</v>
      </c>
      <c r="E11" s="117">
        <f t="shared" si="4"/>
        <v>8.794520547945206</v>
      </c>
      <c r="F11" s="46">
        <v>25</v>
      </c>
      <c r="G11" s="72">
        <v>0.05</v>
      </c>
      <c r="H11" s="91">
        <f t="shared" si="5"/>
        <v>3.7999999999999999E-2</v>
      </c>
      <c r="I11" s="135">
        <v>29315926.053541362</v>
      </c>
      <c r="J11" s="45">
        <f>VLOOKUP(YEAR(C11),WPI!$F$14:$H$22,3,0)</f>
        <v>0.244140625</v>
      </c>
      <c r="K11" s="50">
        <f t="shared" si="0"/>
        <v>36473134.562706731</v>
      </c>
      <c r="L11" s="68">
        <f t="shared" si="1"/>
        <v>12189021.791668402</v>
      </c>
      <c r="M11" s="68">
        <f t="shared" si="2"/>
        <v>24284112.771038331</v>
      </c>
      <c r="N11" s="45">
        <v>0.05</v>
      </c>
      <c r="O11" s="68">
        <f t="shared" si="3"/>
        <v>23069907.132486414</v>
      </c>
    </row>
    <row r="12" spans="1:15" x14ac:dyDescent="0.25">
      <c r="A12" s="120">
        <v>8</v>
      </c>
      <c r="B12" s="103" t="s">
        <v>2197</v>
      </c>
      <c r="C12" s="97">
        <v>41214</v>
      </c>
      <c r="D12" s="98">
        <v>44424</v>
      </c>
      <c r="E12" s="117">
        <f t="shared" si="4"/>
        <v>8.794520547945206</v>
      </c>
      <c r="F12" s="46">
        <v>25</v>
      </c>
      <c r="G12" s="72">
        <v>0.05</v>
      </c>
      <c r="H12" s="91">
        <f t="shared" si="5"/>
        <v>3.7999999999999999E-2</v>
      </c>
      <c r="I12" s="135">
        <v>216235.97391813286</v>
      </c>
      <c r="J12" s="45">
        <f>VLOOKUP(YEAR(C12),WPI!$J$25:$L$33,3,0)</f>
        <v>0.17168949771689507</v>
      </c>
      <c r="K12" s="50">
        <f t="shared" si="0"/>
        <v>253361.4196684607</v>
      </c>
      <c r="L12" s="68">
        <f t="shared" si="1"/>
        <v>84671.304030572152</v>
      </c>
      <c r="M12" s="68">
        <f t="shared" si="2"/>
        <v>168690.11563788855</v>
      </c>
      <c r="N12" s="45">
        <v>0.05</v>
      </c>
      <c r="O12" s="68">
        <f t="shared" si="3"/>
        <v>160255.60985599412</v>
      </c>
    </row>
    <row r="13" spans="1:15" x14ac:dyDescent="0.25">
      <c r="A13" s="120">
        <v>9</v>
      </c>
      <c r="B13" s="103" t="s">
        <v>2198</v>
      </c>
      <c r="C13" s="97">
        <v>41214</v>
      </c>
      <c r="D13" s="98">
        <v>44424</v>
      </c>
      <c r="E13" s="117">
        <f t="shared" si="4"/>
        <v>8.794520547945206</v>
      </c>
      <c r="F13" s="46">
        <v>10</v>
      </c>
      <c r="G13" s="72">
        <v>0.05</v>
      </c>
      <c r="H13" s="91">
        <f t="shared" si="5"/>
        <v>9.5000000000000001E-2</v>
      </c>
      <c r="I13" s="135">
        <v>8411460.2668775748</v>
      </c>
      <c r="J13" s="45">
        <f>VLOOKUP(YEAR(C13),WPI!$J$25:$L$33,3,0)</f>
        <v>0.17168949771689507</v>
      </c>
      <c r="K13" s="50">
        <f t="shared" si="0"/>
        <v>9855619.6551634055</v>
      </c>
      <c r="L13" s="68">
        <f t="shared" si="1"/>
        <v>8234167.7091563856</v>
      </c>
      <c r="M13" s="68">
        <f t="shared" si="2"/>
        <v>1621451.9460070198</v>
      </c>
      <c r="N13" s="45">
        <v>0.05</v>
      </c>
      <c r="O13" s="68">
        <f t="shared" si="3"/>
        <v>1540379.3487066687</v>
      </c>
    </row>
    <row r="14" spans="1:15" x14ac:dyDescent="0.25">
      <c r="A14" s="120">
        <v>10</v>
      </c>
      <c r="B14" s="103" t="s">
        <v>2199</v>
      </c>
      <c r="C14" s="97">
        <v>41214</v>
      </c>
      <c r="D14" s="98">
        <v>44424</v>
      </c>
      <c r="E14" s="117">
        <f t="shared" si="4"/>
        <v>8.794520547945206</v>
      </c>
      <c r="F14" s="46">
        <v>25</v>
      </c>
      <c r="G14" s="72">
        <v>0.05</v>
      </c>
      <c r="H14" s="91">
        <f t="shared" si="5"/>
        <v>3.7999999999999999E-2</v>
      </c>
      <c r="I14" s="135">
        <v>238387894.92986828</v>
      </c>
      <c r="J14" s="45">
        <f>VLOOKUP(YEAR(C14),WPI!$F$14:$H$22,3,0)</f>
        <v>0.244140625</v>
      </c>
      <c r="K14" s="50">
        <f t="shared" si="0"/>
        <v>296588064.59048063</v>
      </c>
      <c r="L14" s="68">
        <f t="shared" si="1"/>
        <v>99117293.476018712</v>
      </c>
      <c r="M14" s="68">
        <f t="shared" si="2"/>
        <v>197470771.1144619</v>
      </c>
      <c r="N14" s="45">
        <v>0.05</v>
      </c>
      <c r="O14" s="68">
        <f t="shared" si="3"/>
        <v>187597232.5587388</v>
      </c>
    </row>
    <row r="15" spans="1:15" x14ac:dyDescent="0.25">
      <c r="A15" s="120">
        <v>11</v>
      </c>
      <c r="B15" s="103" t="s">
        <v>2200</v>
      </c>
      <c r="C15" s="97">
        <v>41214</v>
      </c>
      <c r="D15" s="98">
        <v>44424</v>
      </c>
      <c r="E15" s="117">
        <f t="shared" si="4"/>
        <v>8.794520547945206</v>
      </c>
      <c r="F15" s="46">
        <v>8</v>
      </c>
      <c r="G15" s="72">
        <v>0.05</v>
      </c>
      <c r="H15" s="91">
        <f t="shared" si="5"/>
        <v>0.11874999999999999</v>
      </c>
      <c r="I15" s="135">
        <v>1276715.6874023993</v>
      </c>
      <c r="J15" s="45">
        <f>VLOOKUP(YEAR(C15),WPI!$J$25:$L$33,3,0)</f>
        <v>0.17168949771689507</v>
      </c>
      <c r="K15" s="50">
        <f t="shared" si="0"/>
        <v>1495914.3624997975</v>
      </c>
      <c r="L15" s="68">
        <f t="shared" si="1"/>
        <v>1562257.1398777852</v>
      </c>
      <c r="M15" s="68">
        <f t="shared" si="2"/>
        <v>0</v>
      </c>
      <c r="N15" s="45">
        <v>0.05</v>
      </c>
      <c r="O15" s="68">
        <f t="shared" si="3"/>
        <v>74795.718124989871</v>
      </c>
    </row>
    <row r="16" spans="1:15" x14ac:dyDescent="0.25">
      <c r="A16" s="120">
        <v>12</v>
      </c>
      <c r="B16" s="103" t="s">
        <v>2201</v>
      </c>
      <c r="C16" s="97">
        <v>41214</v>
      </c>
      <c r="D16" s="98">
        <v>44424</v>
      </c>
      <c r="E16" s="117">
        <f t="shared" si="4"/>
        <v>8.794520547945206</v>
      </c>
      <c r="F16" s="46">
        <v>15</v>
      </c>
      <c r="G16" s="72">
        <v>0.05</v>
      </c>
      <c r="H16" s="91">
        <f t="shared" si="5"/>
        <v>6.3333333333333325E-2</v>
      </c>
      <c r="I16" s="135">
        <v>14502665.466707729</v>
      </c>
      <c r="J16" s="45">
        <f>VLOOKUP(YEAR(C16),WPI!$F$14:$H$22,3,0)</f>
        <v>0.244140625</v>
      </c>
      <c r="K16" s="50">
        <f t="shared" si="0"/>
        <v>18043355.277915671</v>
      </c>
      <c r="L16" s="68">
        <f t="shared" si="1"/>
        <v>10049901.720548645</v>
      </c>
      <c r="M16" s="68">
        <f t="shared" si="2"/>
        <v>7993453.5573670268</v>
      </c>
      <c r="N16" s="45">
        <v>0.05</v>
      </c>
      <c r="O16" s="68">
        <f t="shared" si="3"/>
        <v>7593780.8794986755</v>
      </c>
    </row>
    <row r="17" spans="1:15" x14ac:dyDescent="0.25">
      <c r="A17" s="120">
        <v>13</v>
      </c>
      <c r="B17" s="103" t="s">
        <v>2202</v>
      </c>
      <c r="C17" s="97">
        <v>41214</v>
      </c>
      <c r="D17" s="98">
        <v>44424</v>
      </c>
      <c r="E17" s="117">
        <f t="shared" si="4"/>
        <v>8.794520547945206</v>
      </c>
      <c r="F17" s="46">
        <v>15</v>
      </c>
      <c r="G17" s="72">
        <v>0.05</v>
      </c>
      <c r="H17" s="91">
        <f t="shared" si="5"/>
        <v>6.3333333333333325E-2</v>
      </c>
      <c r="I17" s="135">
        <v>442634487</v>
      </c>
      <c r="J17" s="72">
        <v>0</v>
      </c>
      <c r="K17" s="50">
        <f t="shared" si="0"/>
        <v>442634487</v>
      </c>
      <c r="L17" s="68">
        <f t="shared" si="1"/>
        <v>246541345.77287671</v>
      </c>
      <c r="M17" s="68">
        <f t="shared" si="2"/>
        <v>196093141.22712329</v>
      </c>
      <c r="N17" s="45">
        <v>0.05</v>
      </c>
      <c r="O17" s="68">
        <f t="shared" si="3"/>
        <v>186288484.1657671</v>
      </c>
    </row>
    <row r="18" spans="1:15" x14ac:dyDescent="0.25">
      <c r="A18" s="120">
        <v>14</v>
      </c>
      <c r="B18" s="103" t="s">
        <v>2202</v>
      </c>
      <c r="C18" s="97">
        <v>41214</v>
      </c>
      <c r="D18" s="98">
        <v>44424</v>
      </c>
      <c r="E18" s="117">
        <f t="shared" si="4"/>
        <v>8.794520547945206</v>
      </c>
      <c r="F18" s="46">
        <v>15</v>
      </c>
      <c r="G18" s="72">
        <v>0.05</v>
      </c>
      <c r="H18" s="91">
        <f t="shared" si="5"/>
        <v>6.3333333333333325E-2</v>
      </c>
      <c r="I18" s="135">
        <v>261623</v>
      </c>
      <c r="J18" s="72">
        <v>0</v>
      </c>
      <c r="K18" s="50">
        <f t="shared" si="0"/>
        <v>261623</v>
      </c>
      <c r="L18" s="68">
        <f t="shared" si="1"/>
        <v>145720.42712328766</v>
      </c>
      <c r="M18" s="68">
        <f t="shared" si="2"/>
        <v>115902.57287671234</v>
      </c>
      <c r="N18" s="45">
        <v>0.05</v>
      </c>
      <c r="O18" s="68">
        <f t="shared" si="3"/>
        <v>110107.44423287672</v>
      </c>
    </row>
    <row r="19" spans="1:15" x14ac:dyDescent="0.25">
      <c r="A19" s="120">
        <v>15</v>
      </c>
      <c r="B19" s="103" t="s">
        <v>2202</v>
      </c>
      <c r="C19" s="97">
        <v>41214</v>
      </c>
      <c r="D19" s="98">
        <v>44424</v>
      </c>
      <c r="E19" s="117">
        <f t="shared" si="4"/>
        <v>8.794520547945206</v>
      </c>
      <c r="F19" s="46">
        <v>15</v>
      </c>
      <c r="G19" s="72">
        <v>0.05</v>
      </c>
      <c r="H19" s="91">
        <f t="shared" si="5"/>
        <v>6.3333333333333325E-2</v>
      </c>
      <c r="I19" s="135">
        <v>199303</v>
      </c>
      <c r="J19" s="72">
        <v>0</v>
      </c>
      <c r="K19" s="50">
        <f t="shared" si="0"/>
        <v>199303</v>
      </c>
      <c r="L19" s="68">
        <f t="shared" si="1"/>
        <v>111009.04082191779</v>
      </c>
      <c r="M19" s="68">
        <f t="shared" si="2"/>
        <v>88293.959178082208</v>
      </c>
      <c r="N19" s="45">
        <v>0.05</v>
      </c>
      <c r="O19" s="68">
        <f t="shared" si="3"/>
        <v>83879.261219178094</v>
      </c>
    </row>
    <row r="20" spans="1:15" x14ac:dyDescent="0.25">
      <c r="A20" s="120">
        <v>16</v>
      </c>
      <c r="B20" s="103" t="s">
        <v>2202</v>
      </c>
      <c r="C20" s="97">
        <v>41214</v>
      </c>
      <c r="D20" s="98">
        <v>44424</v>
      </c>
      <c r="E20" s="117">
        <f t="shared" si="4"/>
        <v>8.794520547945206</v>
      </c>
      <c r="F20" s="46">
        <v>15</v>
      </c>
      <c r="G20" s="72">
        <v>0.05</v>
      </c>
      <c r="H20" s="91">
        <f t="shared" si="5"/>
        <v>6.3333333333333325E-2</v>
      </c>
      <c r="I20" s="135">
        <v>459927</v>
      </c>
      <c r="J20" s="72">
        <v>0</v>
      </c>
      <c r="K20" s="50">
        <f t="shared" si="0"/>
        <v>459927</v>
      </c>
      <c r="L20" s="68">
        <f t="shared" si="1"/>
        <v>256173.03863013696</v>
      </c>
      <c r="M20" s="68">
        <f t="shared" si="2"/>
        <v>203753.96136986304</v>
      </c>
      <c r="N20" s="45">
        <v>0.05</v>
      </c>
      <c r="O20" s="68">
        <f t="shared" si="3"/>
        <v>193566.26330136988</v>
      </c>
    </row>
    <row r="21" spans="1:15" x14ac:dyDescent="0.25">
      <c r="A21" s="120">
        <v>17</v>
      </c>
      <c r="B21" s="103" t="s">
        <v>2202</v>
      </c>
      <c r="C21" s="97">
        <v>41214</v>
      </c>
      <c r="D21" s="98">
        <v>44424</v>
      </c>
      <c r="E21" s="117">
        <f t="shared" si="4"/>
        <v>8.794520547945206</v>
      </c>
      <c r="F21" s="46">
        <v>15</v>
      </c>
      <c r="G21" s="72">
        <v>0.05</v>
      </c>
      <c r="H21" s="91">
        <f t="shared" si="5"/>
        <v>6.3333333333333325E-2</v>
      </c>
      <c r="I21" s="135">
        <v>48001684</v>
      </c>
      <c r="J21" s="72">
        <v>0</v>
      </c>
      <c r="K21" s="50">
        <f t="shared" si="0"/>
        <v>48001684</v>
      </c>
      <c r="L21" s="68">
        <f t="shared" si="1"/>
        <v>26736280.430684928</v>
      </c>
      <c r="M21" s="68">
        <f t="shared" si="2"/>
        <v>21265403.569315072</v>
      </c>
      <c r="N21" s="45">
        <v>0.05</v>
      </c>
      <c r="O21" s="68">
        <f t="shared" si="3"/>
        <v>20202133.390849318</v>
      </c>
    </row>
    <row r="22" spans="1:15" x14ac:dyDescent="0.25">
      <c r="A22" s="120">
        <v>18</v>
      </c>
      <c r="B22" s="103" t="s">
        <v>2203</v>
      </c>
      <c r="C22" s="97">
        <v>41214</v>
      </c>
      <c r="D22" s="98">
        <v>44424</v>
      </c>
      <c r="E22" s="117">
        <f t="shared" si="4"/>
        <v>8.794520547945206</v>
      </c>
      <c r="F22" s="46">
        <v>25</v>
      </c>
      <c r="G22" s="72">
        <v>0.05</v>
      </c>
      <c r="H22" s="91">
        <f t="shared" si="5"/>
        <v>3.7999999999999999E-2</v>
      </c>
      <c r="I22" s="135">
        <v>142057945.33905029</v>
      </c>
      <c r="J22" s="45">
        <f>VLOOKUP(YEAR(C22),WPI!$F$14:$H$22,3,0)</f>
        <v>0.244140625</v>
      </c>
      <c r="K22" s="50">
        <f t="shared" si="0"/>
        <v>176740060.90034187</v>
      </c>
      <c r="L22" s="68">
        <f t="shared" si="1"/>
        <v>59065075.69485946</v>
      </c>
      <c r="M22" s="68">
        <f t="shared" si="2"/>
        <v>117674985.20548241</v>
      </c>
      <c r="N22" s="45">
        <v>0.05</v>
      </c>
      <c r="O22" s="68">
        <f t="shared" si="3"/>
        <v>111791235.94520828</v>
      </c>
    </row>
    <row r="23" spans="1:15" x14ac:dyDescent="0.25">
      <c r="A23" s="120">
        <v>19</v>
      </c>
      <c r="B23" s="103" t="s">
        <v>2204</v>
      </c>
      <c r="C23" s="97">
        <v>41214</v>
      </c>
      <c r="D23" s="98">
        <v>44424</v>
      </c>
      <c r="E23" s="117">
        <f t="shared" si="4"/>
        <v>8.794520547945206</v>
      </c>
      <c r="F23" s="46">
        <v>10</v>
      </c>
      <c r="G23" s="72">
        <v>0.05</v>
      </c>
      <c r="H23" s="91">
        <f t="shared" si="5"/>
        <v>9.5000000000000001E-2</v>
      </c>
      <c r="I23" s="135">
        <v>4720275.6679093745</v>
      </c>
      <c r="J23" s="45">
        <f>VLOOKUP(YEAR(C23),WPI!$J$25:$L$33,3,0)</f>
        <v>0.17168949771689507</v>
      </c>
      <c r="K23" s="50">
        <f t="shared" si="0"/>
        <v>5530697.4264180157</v>
      </c>
      <c r="L23" s="68">
        <f t="shared" si="1"/>
        <v>4620784.055304586</v>
      </c>
      <c r="M23" s="68">
        <f t="shared" si="2"/>
        <v>909913.37111342978</v>
      </c>
      <c r="N23" s="45">
        <v>0.05</v>
      </c>
      <c r="O23" s="68">
        <f t="shared" si="3"/>
        <v>864417.7025577582</v>
      </c>
    </row>
    <row r="24" spans="1:15" x14ac:dyDescent="0.25">
      <c r="A24" s="120">
        <v>20</v>
      </c>
      <c r="B24" s="103" t="s">
        <v>2205</v>
      </c>
      <c r="C24" s="97">
        <v>41214</v>
      </c>
      <c r="D24" s="98">
        <v>44424</v>
      </c>
      <c r="E24" s="117">
        <f t="shared" si="4"/>
        <v>8.794520547945206</v>
      </c>
      <c r="F24" s="46">
        <v>3</v>
      </c>
      <c r="G24" s="72">
        <v>0.05</v>
      </c>
      <c r="H24" s="91">
        <f t="shared" si="5"/>
        <v>0.31666666666666665</v>
      </c>
      <c r="I24" s="135">
        <v>775914.98093278508</v>
      </c>
      <c r="J24" s="45">
        <f>VLOOKUP(YEAR(C24),WPI!$J$25:$L$33,3,0)</f>
        <v>0.17168949771689507</v>
      </c>
      <c r="K24" s="50">
        <f t="shared" si="0"/>
        <v>909131.43428014917</v>
      </c>
      <c r="L24" s="68">
        <f t="shared" si="1"/>
        <v>2531868.7751938947</v>
      </c>
      <c r="M24" s="68">
        <f t="shared" si="2"/>
        <v>0</v>
      </c>
      <c r="N24" s="45">
        <v>0.05</v>
      </c>
      <c r="O24" s="68">
        <f t="shared" si="3"/>
        <v>45456.571714007463</v>
      </c>
    </row>
    <row r="25" spans="1:15" x14ac:dyDescent="0.25">
      <c r="A25" s="120">
        <v>21</v>
      </c>
      <c r="B25" s="103" t="s">
        <v>2206</v>
      </c>
      <c r="C25" s="97">
        <v>41214</v>
      </c>
      <c r="D25" s="98">
        <v>44424</v>
      </c>
      <c r="E25" s="117">
        <f t="shared" si="4"/>
        <v>8.794520547945206</v>
      </c>
      <c r="F25" s="46">
        <v>25</v>
      </c>
      <c r="G25" s="72">
        <v>0.05</v>
      </c>
      <c r="H25" s="91">
        <f t="shared" si="5"/>
        <v>3.7999999999999999E-2</v>
      </c>
      <c r="I25" s="135">
        <v>1516413.0824795761</v>
      </c>
      <c r="J25" s="45">
        <f>VLOOKUP(YEAR(C25),WPI!$F$14:$H$22,3,0)</f>
        <v>0.244140625</v>
      </c>
      <c r="K25" s="50">
        <f t="shared" si="0"/>
        <v>1886631.1201943164</v>
      </c>
      <c r="L25" s="68">
        <f t="shared" si="1"/>
        <v>630496.61381178827</v>
      </c>
      <c r="M25" s="68">
        <f t="shared" si="2"/>
        <v>1256134.5063825282</v>
      </c>
      <c r="N25" s="45">
        <v>0.05</v>
      </c>
      <c r="O25" s="68">
        <f t="shared" si="3"/>
        <v>1193327.7810634018</v>
      </c>
    </row>
    <row r="26" spans="1:15" x14ac:dyDescent="0.25">
      <c r="A26" s="120">
        <v>22</v>
      </c>
      <c r="B26" s="103" t="s">
        <v>2207</v>
      </c>
      <c r="C26" s="97">
        <v>41214</v>
      </c>
      <c r="D26" s="98">
        <v>44424</v>
      </c>
      <c r="E26" s="117">
        <f t="shared" si="4"/>
        <v>8.794520547945206</v>
      </c>
      <c r="F26" s="46">
        <v>25</v>
      </c>
      <c r="G26" s="72">
        <v>0.05</v>
      </c>
      <c r="H26" s="91">
        <f t="shared" si="5"/>
        <v>3.7999999999999999E-2</v>
      </c>
      <c r="I26" s="135">
        <v>7520721.2326782197</v>
      </c>
      <c r="J26" s="45">
        <f>VLOOKUP(YEAR(C26),WPI!$F$14:$H$22,3,0)</f>
        <v>0.244140625</v>
      </c>
      <c r="K26" s="50">
        <f t="shared" si="0"/>
        <v>9356834.8148750514</v>
      </c>
      <c r="L26" s="68">
        <f t="shared" si="1"/>
        <v>3126977.2896396131</v>
      </c>
      <c r="M26" s="68">
        <f t="shared" si="2"/>
        <v>6229857.5252354387</v>
      </c>
      <c r="N26" s="45">
        <v>0.05</v>
      </c>
      <c r="O26" s="68">
        <f t="shared" si="3"/>
        <v>5918364.6489736661</v>
      </c>
    </row>
    <row r="27" spans="1:15" x14ac:dyDescent="0.25">
      <c r="A27" s="120">
        <v>23</v>
      </c>
      <c r="B27" s="103" t="s">
        <v>2208</v>
      </c>
      <c r="C27" s="97">
        <v>41214</v>
      </c>
      <c r="D27" s="98">
        <v>44424</v>
      </c>
      <c r="E27" s="117">
        <f t="shared" si="4"/>
        <v>8.794520547945206</v>
      </c>
      <c r="F27" s="46">
        <v>3</v>
      </c>
      <c r="G27" s="72">
        <v>0.05</v>
      </c>
      <c r="H27" s="91">
        <f t="shared" si="5"/>
        <v>0.31666666666666665</v>
      </c>
      <c r="I27" s="135">
        <v>8047998.0144336578</v>
      </c>
      <c r="J27" s="45">
        <f>VLOOKUP(YEAR(C27),WPI!$J$25:$L$33,3,0)</f>
        <v>0.17168949771689507</v>
      </c>
      <c r="K27" s="50">
        <f t="shared" si="0"/>
        <v>9429754.7511583399</v>
      </c>
      <c r="L27" s="68">
        <f t="shared" si="1"/>
        <v>26261221.108362887</v>
      </c>
      <c r="M27" s="68">
        <f t="shared" si="2"/>
        <v>0</v>
      </c>
      <c r="N27" s="45">
        <v>0.05</v>
      </c>
      <c r="O27" s="68">
        <f t="shared" si="3"/>
        <v>471487.73755791702</v>
      </c>
    </row>
    <row r="28" spans="1:15" x14ac:dyDescent="0.25">
      <c r="A28" s="120">
        <v>24</v>
      </c>
      <c r="B28" s="103" t="s">
        <v>2209</v>
      </c>
      <c r="C28" s="97">
        <v>41214</v>
      </c>
      <c r="D28" s="98">
        <v>44424</v>
      </c>
      <c r="E28" s="117">
        <f t="shared" si="4"/>
        <v>8.794520547945206</v>
      </c>
      <c r="F28" s="46">
        <v>25</v>
      </c>
      <c r="G28" s="72">
        <v>0.05</v>
      </c>
      <c r="H28" s="91">
        <f t="shared" si="5"/>
        <v>3.7999999999999999E-2</v>
      </c>
      <c r="I28" s="135">
        <v>3802644.3987200158</v>
      </c>
      <c r="J28" s="45">
        <f>VLOOKUP(YEAR(C28),WPI!$J$25:$L$33,3,0)</f>
        <v>0.17168949771689507</v>
      </c>
      <c r="K28" s="50">
        <f t="shared" si="0"/>
        <v>4455518.5055322191</v>
      </c>
      <c r="L28" s="68">
        <f t="shared" si="1"/>
        <v>1488997.663848822</v>
      </c>
      <c r="M28" s="68">
        <f t="shared" si="2"/>
        <v>2966520.8416833971</v>
      </c>
      <c r="N28" s="45">
        <v>0.05</v>
      </c>
      <c r="O28" s="68">
        <f t="shared" si="3"/>
        <v>2818194.799599227</v>
      </c>
    </row>
    <row r="29" spans="1:15" x14ac:dyDescent="0.25">
      <c r="A29" s="120">
        <v>25</v>
      </c>
      <c r="B29" s="103" t="s">
        <v>2210</v>
      </c>
      <c r="C29" s="97">
        <v>41214</v>
      </c>
      <c r="D29" s="98">
        <v>44424</v>
      </c>
      <c r="E29" s="117">
        <f t="shared" si="4"/>
        <v>8.794520547945206</v>
      </c>
      <c r="F29" s="46">
        <v>3</v>
      </c>
      <c r="G29" s="72">
        <v>0.05</v>
      </c>
      <c r="H29" s="91">
        <f t="shared" si="5"/>
        <v>0.31666666666666665</v>
      </c>
      <c r="I29" s="135">
        <v>73237.128684082752</v>
      </c>
      <c r="J29" s="45">
        <f>VLOOKUP(YEAR(C29),WPI!$J$25:$L$33,3,0)</f>
        <v>0.17168949771689507</v>
      </c>
      <c r="K29" s="50">
        <f t="shared" si="0"/>
        <v>85811.174522080531</v>
      </c>
      <c r="L29" s="68">
        <f t="shared" si="1"/>
        <v>238978.2435662873</v>
      </c>
      <c r="M29" s="68">
        <f t="shared" si="2"/>
        <v>0</v>
      </c>
      <c r="N29" s="45">
        <v>0.05</v>
      </c>
      <c r="O29" s="68">
        <f t="shared" si="3"/>
        <v>4290.5587261040264</v>
      </c>
    </row>
    <row r="30" spans="1:15" x14ac:dyDescent="0.25">
      <c r="A30" s="120">
        <v>26</v>
      </c>
      <c r="B30" s="103" t="s">
        <v>2211</v>
      </c>
      <c r="C30" s="97">
        <v>41214</v>
      </c>
      <c r="D30" s="98">
        <v>44424</v>
      </c>
      <c r="E30" s="117">
        <f t="shared" si="4"/>
        <v>8.794520547945206</v>
      </c>
      <c r="F30" s="46">
        <v>3</v>
      </c>
      <c r="G30" s="72">
        <v>0.05</v>
      </c>
      <c r="H30" s="91">
        <f t="shared" si="5"/>
        <v>0.31666666666666665</v>
      </c>
      <c r="I30" s="135">
        <v>2934077.764202422</v>
      </c>
      <c r="J30" s="45">
        <f>VLOOKUP(YEAR(C30),WPI!$J$25:$L$33,3,0)</f>
        <v>0.17168949771689507</v>
      </c>
      <c r="K30" s="50">
        <f t="shared" si="0"/>
        <v>3437828.1018006462</v>
      </c>
      <c r="L30" s="68">
        <f t="shared" si="1"/>
        <v>9574115.795836594</v>
      </c>
      <c r="M30" s="68">
        <f t="shared" si="2"/>
        <v>0</v>
      </c>
      <c r="N30" s="45">
        <v>0.05</v>
      </c>
      <c r="O30" s="68">
        <f t="shared" si="3"/>
        <v>171891.40509003232</v>
      </c>
    </row>
    <row r="31" spans="1:15" x14ac:dyDescent="0.25">
      <c r="A31" s="120">
        <v>27</v>
      </c>
      <c r="B31" s="103" t="s">
        <v>2212</v>
      </c>
      <c r="C31" s="97">
        <v>41214</v>
      </c>
      <c r="D31" s="98">
        <v>44424</v>
      </c>
      <c r="E31" s="117">
        <f t="shared" si="4"/>
        <v>8.794520547945206</v>
      </c>
      <c r="F31" s="46">
        <v>25</v>
      </c>
      <c r="G31" s="72">
        <v>0.05</v>
      </c>
      <c r="H31" s="91">
        <f t="shared" si="5"/>
        <v>3.7999999999999999E-2</v>
      </c>
      <c r="I31" s="135">
        <v>1119883930.4047778</v>
      </c>
      <c r="J31" s="45">
        <f>VLOOKUP(YEAR(C31),WPI!$F$14:$H$22,3,0)</f>
        <v>0.244140625</v>
      </c>
      <c r="K31" s="50">
        <f t="shared" si="0"/>
        <v>1393293093.1012566</v>
      </c>
      <c r="L31" s="68">
        <f t="shared" si="1"/>
        <v>465627099.99038708</v>
      </c>
      <c r="M31" s="68">
        <f t="shared" si="2"/>
        <v>927665993.11086953</v>
      </c>
      <c r="N31" s="45">
        <v>0.05</v>
      </c>
      <c r="O31" s="68">
        <f t="shared" si="3"/>
        <v>881282693.45532596</v>
      </c>
    </row>
    <row r="32" spans="1:15" x14ac:dyDescent="0.25">
      <c r="A32" s="120">
        <v>28</v>
      </c>
      <c r="B32" s="103" t="s">
        <v>2213</v>
      </c>
      <c r="C32" s="97">
        <v>41214</v>
      </c>
      <c r="D32" s="98">
        <v>44424</v>
      </c>
      <c r="E32" s="117">
        <f t="shared" si="4"/>
        <v>8.794520547945206</v>
      </c>
      <c r="F32" s="46">
        <v>25</v>
      </c>
      <c r="G32" s="72">
        <v>0.05</v>
      </c>
      <c r="H32" s="91">
        <f t="shared" si="5"/>
        <v>3.7999999999999999E-2</v>
      </c>
      <c r="I32" s="135">
        <v>93335056.338770658</v>
      </c>
      <c r="J32" s="45">
        <f>VLOOKUP(YEAR(C32),WPI!$F$14:$H$22,3,0)</f>
        <v>0.244140625</v>
      </c>
      <c r="K32" s="50">
        <f t="shared" si="0"/>
        <v>116121935.32772833</v>
      </c>
      <c r="L32" s="68">
        <f t="shared" si="1"/>
        <v>38806996.359661102</v>
      </c>
      <c r="M32" s="68">
        <f t="shared" si="2"/>
        <v>77314938.968067229</v>
      </c>
      <c r="N32" s="45">
        <v>0.05</v>
      </c>
      <c r="O32" s="68">
        <f t="shared" si="3"/>
        <v>73449192.01966387</v>
      </c>
    </row>
    <row r="33" spans="1:15" x14ac:dyDescent="0.25">
      <c r="A33" s="120">
        <v>29</v>
      </c>
      <c r="B33" s="103" t="s">
        <v>2214</v>
      </c>
      <c r="C33" s="97">
        <v>41214</v>
      </c>
      <c r="D33" s="98">
        <v>44424</v>
      </c>
      <c r="E33" s="117">
        <f t="shared" si="4"/>
        <v>8.794520547945206</v>
      </c>
      <c r="F33" s="46">
        <v>25</v>
      </c>
      <c r="G33" s="72">
        <v>0.05</v>
      </c>
      <c r="H33" s="91">
        <f t="shared" si="5"/>
        <v>3.7999999999999999E-2</v>
      </c>
      <c r="I33" s="135">
        <v>255308102.77939469</v>
      </c>
      <c r="J33" s="45">
        <f>VLOOKUP(YEAR(C33),WPI!$F$14:$H$22,3,0)</f>
        <v>0.244140625</v>
      </c>
      <c r="K33" s="50">
        <f t="shared" si="0"/>
        <v>317639182.55952036</v>
      </c>
      <c r="L33" s="68">
        <f t="shared" si="1"/>
        <v>106152404.07838437</v>
      </c>
      <c r="M33" s="68">
        <f t="shared" si="2"/>
        <v>211486778.48113599</v>
      </c>
      <c r="N33" s="45">
        <v>0.05</v>
      </c>
      <c r="O33" s="68">
        <f t="shared" si="3"/>
        <v>200912439.5570792</v>
      </c>
    </row>
    <row r="34" spans="1:15" x14ac:dyDescent="0.25">
      <c r="A34" s="120">
        <v>30</v>
      </c>
      <c r="B34" s="103" t="s">
        <v>2215</v>
      </c>
      <c r="C34" s="97">
        <v>41214</v>
      </c>
      <c r="D34" s="98">
        <v>44424</v>
      </c>
      <c r="E34" s="117">
        <f t="shared" si="4"/>
        <v>8.794520547945206</v>
      </c>
      <c r="F34" s="46">
        <v>25</v>
      </c>
      <c r="G34" s="72">
        <v>0.05</v>
      </c>
      <c r="H34" s="91">
        <f t="shared" si="5"/>
        <v>3.7999999999999999E-2</v>
      </c>
      <c r="I34" s="135">
        <v>26428185.202620775</v>
      </c>
      <c r="J34" s="45">
        <f>VLOOKUP(YEAR(C34),WPI!$F$14:$H$22,3,0)</f>
        <v>0.244140625</v>
      </c>
      <c r="K34" s="50">
        <f t="shared" si="0"/>
        <v>32880378.855604362</v>
      </c>
      <c r="L34" s="68">
        <f t="shared" si="1"/>
        <v>10988352.363853753</v>
      </c>
      <c r="M34" s="68">
        <f t="shared" si="2"/>
        <v>21892026.491750609</v>
      </c>
      <c r="N34" s="45">
        <v>0.05</v>
      </c>
      <c r="O34" s="68">
        <f t="shared" si="3"/>
        <v>20797425.167163078</v>
      </c>
    </row>
    <row r="35" spans="1:15" x14ac:dyDescent="0.25">
      <c r="A35" s="120">
        <v>31</v>
      </c>
      <c r="B35" s="103" t="s">
        <v>2216</v>
      </c>
      <c r="C35" s="97">
        <v>41214</v>
      </c>
      <c r="D35" s="98">
        <v>44424</v>
      </c>
      <c r="E35" s="117">
        <f t="shared" si="4"/>
        <v>8.794520547945206</v>
      </c>
      <c r="F35" s="46">
        <v>25</v>
      </c>
      <c r="G35" s="72">
        <v>0.05</v>
      </c>
      <c r="H35" s="91">
        <f t="shared" si="5"/>
        <v>3.7999999999999999E-2</v>
      </c>
      <c r="I35" s="135">
        <v>250787498.46432155</v>
      </c>
      <c r="J35" s="45">
        <f>VLOOKUP(YEAR(C35),WPI!$F$14:$H$22,3,0)</f>
        <v>0.244140625</v>
      </c>
      <c r="K35" s="50">
        <f t="shared" si="0"/>
        <v>312014915.08158755</v>
      </c>
      <c r="L35" s="68">
        <f t="shared" si="1"/>
        <v>104272820.11411519</v>
      </c>
      <c r="M35" s="68">
        <f t="shared" si="2"/>
        <v>207742094.96747237</v>
      </c>
      <c r="N35" s="45">
        <v>0.05</v>
      </c>
      <c r="O35" s="68">
        <f t="shared" si="3"/>
        <v>197354990.21909875</v>
      </c>
    </row>
    <row r="36" spans="1:15" x14ac:dyDescent="0.25">
      <c r="A36" s="120">
        <v>32</v>
      </c>
      <c r="B36" s="103" t="s">
        <v>2217</v>
      </c>
      <c r="C36" s="97">
        <v>41214</v>
      </c>
      <c r="D36" s="98">
        <v>44424</v>
      </c>
      <c r="E36" s="117">
        <f t="shared" si="4"/>
        <v>8.794520547945206</v>
      </c>
      <c r="F36" s="46">
        <v>25</v>
      </c>
      <c r="G36" s="72">
        <v>0.05</v>
      </c>
      <c r="H36" s="91">
        <f t="shared" si="5"/>
        <v>3.7999999999999999E-2</v>
      </c>
      <c r="I36" s="135">
        <v>15908880.244840771</v>
      </c>
      <c r="J36" s="45">
        <f>VLOOKUP(YEAR(C36),WPI!$F$14:$H$22,3,0)</f>
        <v>0.244140625</v>
      </c>
      <c r="K36" s="50">
        <f t="shared" si="0"/>
        <v>19792884.210866351</v>
      </c>
      <c r="L36" s="68">
        <f t="shared" si="1"/>
        <v>6614619.2220314452</v>
      </c>
      <c r="M36" s="68">
        <f t="shared" si="2"/>
        <v>13178264.988834906</v>
      </c>
      <c r="N36" s="45">
        <v>0.05</v>
      </c>
      <c r="O36" s="68">
        <f t="shared" si="3"/>
        <v>12519351.73939316</v>
      </c>
    </row>
    <row r="37" spans="1:15" x14ac:dyDescent="0.25">
      <c r="A37" s="120">
        <v>33</v>
      </c>
      <c r="B37" s="103" t="s">
        <v>2218</v>
      </c>
      <c r="C37" s="97">
        <v>41214</v>
      </c>
      <c r="D37" s="98">
        <v>44424</v>
      </c>
      <c r="E37" s="117">
        <f t="shared" si="4"/>
        <v>8.794520547945206</v>
      </c>
      <c r="F37" s="46">
        <v>25</v>
      </c>
      <c r="G37" s="72">
        <v>0.05</v>
      </c>
      <c r="H37" s="91">
        <f t="shared" si="5"/>
        <v>3.7999999999999999E-2</v>
      </c>
      <c r="I37" s="135">
        <v>385442578.11062557</v>
      </c>
      <c r="J37" s="45">
        <f>VLOOKUP(YEAR(C37),WPI!$F$14:$H$22,3,0)</f>
        <v>0.244140625</v>
      </c>
      <c r="K37" s="50">
        <f t="shared" si="0"/>
        <v>479544770.03216499</v>
      </c>
      <c r="L37" s="68">
        <f t="shared" si="1"/>
        <v>160259920.68088627</v>
      </c>
      <c r="M37" s="68">
        <f t="shared" si="2"/>
        <v>319284849.35127872</v>
      </c>
      <c r="N37" s="45">
        <v>0.05</v>
      </c>
      <c r="O37" s="68">
        <f t="shared" si="3"/>
        <v>303320606.8837148</v>
      </c>
    </row>
    <row r="38" spans="1:15" x14ac:dyDescent="0.25">
      <c r="A38" s="120">
        <v>34</v>
      </c>
      <c r="B38" s="103" t="s">
        <v>2219</v>
      </c>
      <c r="C38" s="97">
        <v>41214</v>
      </c>
      <c r="D38" s="98">
        <v>44424</v>
      </c>
      <c r="E38" s="117">
        <f t="shared" si="4"/>
        <v>8.794520547945206</v>
      </c>
      <c r="F38" s="46">
        <v>25</v>
      </c>
      <c r="G38" s="72">
        <v>0.05</v>
      </c>
      <c r="H38" s="91">
        <f t="shared" si="5"/>
        <v>3.7999999999999999E-2</v>
      </c>
      <c r="I38" s="135">
        <v>15499500.697431814</v>
      </c>
      <c r="J38" s="45">
        <f>VLOOKUP(YEAR(C38),WPI!$F$14:$H$22,3,0)</f>
        <v>0.244140625</v>
      </c>
      <c r="K38" s="50">
        <f t="shared" si="0"/>
        <v>19283558.484890752</v>
      </c>
      <c r="L38" s="68">
        <f t="shared" si="1"/>
        <v>6444406.7506492445</v>
      </c>
      <c r="M38" s="68">
        <f t="shared" si="2"/>
        <v>12839151.734241508</v>
      </c>
      <c r="N38" s="45">
        <v>0.05</v>
      </c>
      <c r="O38" s="68">
        <f t="shared" si="3"/>
        <v>12197194.147529433</v>
      </c>
    </row>
    <row r="39" spans="1:15" x14ac:dyDescent="0.25">
      <c r="A39" s="120">
        <v>35</v>
      </c>
      <c r="B39" s="103" t="s">
        <v>2220</v>
      </c>
      <c r="C39" s="97">
        <v>41214</v>
      </c>
      <c r="D39" s="98">
        <v>44424</v>
      </c>
      <c r="E39" s="117">
        <f t="shared" si="4"/>
        <v>8.794520547945206</v>
      </c>
      <c r="F39" s="46">
        <v>25</v>
      </c>
      <c r="G39" s="72">
        <v>0.05</v>
      </c>
      <c r="H39" s="91">
        <f t="shared" si="5"/>
        <v>3.7999999999999999E-2</v>
      </c>
      <c r="I39" s="135">
        <v>394998121.86174625</v>
      </c>
      <c r="J39" s="45">
        <f>VLOOKUP(YEAR(C39),WPI!$F$14:$H$22,3,0)</f>
        <v>0.244140625</v>
      </c>
      <c r="K39" s="50">
        <f t="shared" si="0"/>
        <v>491433210.20689917</v>
      </c>
      <c r="L39" s="68">
        <f t="shared" si="1"/>
        <v>164232939.67407548</v>
      </c>
      <c r="M39" s="68">
        <f t="shared" si="2"/>
        <v>327200270.53282368</v>
      </c>
      <c r="N39" s="45">
        <v>0.05</v>
      </c>
      <c r="O39" s="68">
        <f t="shared" si="3"/>
        <v>310840257.00618249</v>
      </c>
    </row>
    <row r="40" spans="1:15" x14ac:dyDescent="0.25">
      <c r="A40" s="120">
        <v>36</v>
      </c>
      <c r="B40" s="103" t="s">
        <v>2221</v>
      </c>
      <c r="C40" s="97">
        <v>41214</v>
      </c>
      <c r="D40" s="98">
        <v>44424</v>
      </c>
      <c r="E40" s="117">
        <f t="shared" si="4"/>
        <v>8.794520547945206</v>
      </c>
      <c r="F40" s="46">
        <v>15</v>
      </c>
      <c r="G40" s="72">
        <v>0.05</v>
      </c>
      <c r="H40" s="91">
        <f t="shared" si="5"/>
        <v>6.3333333333333325E-2</v>
      </c>
      <c r="I40" s="135">
        <v>85820243.917480946</v>
      </c>
      <c r="J40" s="72">
        <v>0</v>
      </c>
      <c r="K40" s="50">
        <f t="shared" si="0"/>
        <v>85820243.917480946</v>
      </c>
      <c r="L40" s="68">
        <f t="shared" si="1"/>
        <v>47800700.242257193</v>
      </c>
      <c r="M40" s="68">
        <f t="shared" si="2"/>
        <v>38019543.675223753</v>
      </c>
      <c r="N40" s="45">
        <v>0.05</v>
      </c>
      <c r="O40" s="68">
        <f t="shared" si="3"/>
        <v>36118566.491462566</v>
      </c>
    </row>
    <row r="41" spans="1:15" x14ac:dyDescent="0.25">
      <c r="A41" s="120">
        <v>37</v>
      </c>
      <c r="B41" s="103" t="s">
        <v>2222</v>
      </c>
      <c r="C41" s="97">
        <v>41214</v>
      </c>
      <c r="D41" s="98">
        <v>44424</v>
      </c>
      <c r="E41" s="117">
        <f t="shared" si="4"/>
        <v>8.794520547945206</v>
      </c>
      <c r="F41" s="46">
        <v>25</v>
      </c>
      <c r="G41" s="72">
        <v>0.05</v>
      </c>
      <c r="H41" s="91">
        <f t="shared" si="5"/>
        <v>3.7999999999999999E-2</v>
      </c>
      <c r="I41" s="135">
        <v>220866.84013816534</v>
      </c>
      <c r="J41" s="45">
        <f>VLOOKUP(YEAR(C41),WPI!$F$14:$H$22,3,0)</f>
        <v>0.244140625</v>
      </c>
      <c r="K41" s="50">
        <f t="shared" si="0"/>
        <v>274789.40853127209</v>
      </c>
      <c r="L41" s="68">
        <f t="shared" si="1"/>
        <v>91832.361788067312</v>
      </c>
      <c r="M41" s="68">
        <f t="shared" si="2"/>
        <v>182957.04674320476</v>
      </c>
      <c r="N41" s="45">
        <v>0.05</v>
      </c>
      <c r="O41" s="68">
        <f t="shared" si="3"/>
        <v>173809.19440604452</v>
      </c>
    </row>
    <row r="42" spans="1:15" x14ac:dyDescent="0.25">
      <c r="A42" s="120">
        <v>38</v>
      </c>
      <c r="B42" s="103" t="s">
        <v>2223</v>
      </c>
      <c r="C42" s="97">
        <v>41214</v>
      </c>
      <c r="D42" s="98">
        <v>44424</v>
      </c>
      <c r="E42" s="117">
        <f t="shared" si="4"/>
        <v>8.794520547945206</v>
      </c>
      <c r="F42" s="46">
        <v>6</v>
      </c>
      <c r="G42" s="72">
        <v>0.05</v>
      </c>
      <c r="H42" s="91">
        <f t="shared" si="5"/>
        <v>0.15833333333333333</v>
      </c>
      <c r="I42" s="135">
        <v>1248049.3713688939</v>
      </c>
      <c r="J42" s="45">
        <f>VLOOKUP(YEAR(C42),WPI!$J$25:$L$33,3,0)</f>
        <v>0.17168949771689507</v>
      </c>
      <c r="K42" s="50">
        <f t="shared" si="0"/>
        <v>1462326.3410651057</v>
      </c>
      <c r="L42" s="68">
        <f t="shared" si="1"/>
        <v>2036239.3502639451</v>
      </c>
      <c r="M42" s="68">
        <f t="shared" si="2"/>
        <v>0</v>
      </c>
      <c r="N42" s="45">
        <v>0.05</v>
      </c>
      <c r="O42" s="68">
        <f t="shared" si="3"/>
        <v>73116.31705325529</v>
      </c>
    </row>
    <row r="43" spans="1:15" x14ac:dyDescent="0.25">
      <c r="A43" s="120">
        <v>39</v>
      </c>
      <c r="B43" s="103" t="s">
        <v>2224</v>
      </c>
      <c r="C43" s="97">
        <v>41214</v>
      </c>
      <c r="D43" s="98">
        <v>44424</v>
      </c>
      <c r="E43" s="117">
        <f t="shared" si="4"/>
        <v>8.794520547945206</v>
      </c>
      <c r="F43" s="46">
        <v>25</v>
      </c>
      <c r="G43" s="72">
        <v>0.05</v>
      </c>
      <c r="H43" s="91">
        <f t="shared" si="5"/>
        <v>3.7999999999999999E-2</v>
      </c>
      <c r="I43" s="135">
        <v>3106877.0557285189</v>
      </c>
      <c r="J43" s="45">
        <f>VLOOKUP(YEAR(C43),WPI!$J$25:$L$33,3,0)</f>
        <v>0.17168949771689507</v>
      </c>
      <c r="K43" s="50">
        <f t="shared" si="0"/>
        <v>3640295.2168946941</v>
      </c>
      <c r="L43" s="68">
        <f t="shared" si="1"/>
        <v>1216556.7412515474</v>
      </c>
      <c r="M43" s="68">
        <f t="shared" si="2"/>
        <v>2423738.4756431468</v>
      </c>
      <c r="N43" s="45">
        <v>0.05</v>
      </c>
      <c r="O43" s="68">
        <f t="shared" si="3"/>
        <v>2302551.5518609895</v>
      </c>
    </row>
    <row r="44" spans="1:15" x14ac:dyDescent="0.25">
      <c r="A44" s="120">
        <v>40</v>
      </c>
      <c r="B44" s="103" t="s">
        <v>2225</v>
      </c>
      <c r="C44" s="97">
        <v>41214</v>
      </c>
      <c r="D44" s="98">
        <v>44424</v>
      </c>
      <c r="E44" s="117">
        <f t="shared" si="4"/>
        <v>8.794520547945206</v>
      </c>
      <c r="F44" s="46">
        <v>25</v>
      </c>
      <c r="G44" s="72">
        <v>0.05</v>
      </c>
      <c r="H44" s="91">
        <f t="shared" si="5"/>
        <v>3.7999999999999999E-2</v>
      </c>
      <c r="I44" s="135">
        <v>14270620.748669723</v>
      </c>
      <c r="J44" s="45">
        <f>VLOOKUP(YEAR(C44),WPI!$F$14:$H$22,3,0)</f>
        <v>0.244140625</v>
      </c>
      <c r="K44" s="50">
        <f t="shared" si="0"/>
        <v>17754659.017387915</v>
      </c>
      <c r="L44" s="68">
        <f t="shared" si="1"/>
        <v>5933461.1149067888</v>
      </c>
      <c r="M44" s="68">
        <f t="shared" si="2"/>
        <v>11821197.902481128</v>
      </c>
      <c r="N44" s="45">
        <v>0.05</v>
      </c>
      <c r="O44" s="68">
        <f t="shared" si="3"/>
        <v>11230138.00735707</v>
      </c>
    </row>
    <row r="45" spans="1:15" x14ac:dyDescent="0.25">
      <c r="A45" s="120">
        <v>41</v>
      </c>
      <c r="B45" s="103" t="s">
        <v>2226</v>
      </c>
      <c r="C45" s="97">
        <v>41214</v>
      </c>
      <c r="D45" s="98">
        <v>44424</v>
      </c>
      <c r="E45" s="117">
        <f t="shared" si="4"/>
        <v>8.794520547945206</v>
      </c>
      <c r="F45" s="46">
        <v>25</v>
      </c>
      <c r="G45" s="72">
        <v>0.05</v>
      </c>
      <c r="H45" s="91">
        <f t="shared" si="5"/>
        <v>3.7999999999999999E-2</v>
      </c>
      <c r="I45" s="135">
        <v>55209084.245999649</v>
      </c>
      <c r="J45" s="45">
        <f>VLOOKUP(YEAR(C45),WPI!$F$14:$H$22,3,0)</f>
        <v>0.244140625</v>
      </c>
      <c r="K45" s="50">
        <f t="shared" si="0"/>
        <v>68687864.579495654</v>
      </c>
      <c r="L45" s="68">
        <f t="shared" si="1"/>
        <v>22954919.784676384</v>
      </c>
      <c r="M45" s="68">
        <f t="shared" si="2"/>
        <v>45732944.794819266</v>
      </c>
      <c r="N45" s="45">
        <v>0.05</v>
      </c>
      <c r="O45" s="68">
        <f t="shared" si="3"/>
        <v>43446297.555078298</v>
      </c>
    </row>
    <row r="46" spans="1:15" x14ac:dyDescent="0.25">
      <c r="A46" s="120">
        <v>42</v>
      </c>
      <c r="B46" s="103" t="s">
        <v>2227</v>
      </c>
      <c r="C46" s="97">
        <v>41214</v>
      </c>
      <c r="D46" s="98">
        <v>44424</v>
      </c>
      <c r="E46" s="117">
        <f t="shared" si="4"/>
        <v>8.794520547945206</v>
      </c>
      <c r="F46" s="46">
        <v>8</v>
      </c>
      <c r="G46" s="72">
        <v>0.05</v>
      </c>
      <c r="H46" s="91">
        <f t="shared" si="5"/>
        <v>0.11874999999999999</v>
      </c>
      <c r="I46" s="135">
        <v>873234.84987251332</v>
      </c>
      <c r="J46" s="45">
        <f>VLOOKUP(YEAR(C46),WPI!$J$25:$L$33,3,0)</f>
        <v>0.17168949771689507</v>
      </c>
      <c r="K46" s="50">
        <f t="shared" si="0"/>
        <v>1023160.1026360134</v>
      </c>
      <c r="L46" s="68">
        <f t="shared" si="1"/>
        <v>1068536.5523933298</v>
      </c>
      <c r="M46" s="68">
        <f t="shared" si="2"/>
        <v>0</v>
      </c>
      <c r="N46" s="45">
        <v>0.05</v>
      </c>
      <c r="O46" s="68">
        <f t="shared" si="3"/>
        <v>51158.005131800674</v>
      </c>
    </row>
    <row r="47" spans="1:15" x14ac:dyDescent="0.25">
      <c r="A47" s="120">
        <v>43</v>
      </c>
      <c r="B47" s="103" t="s">
        <v>2228</v>
      </c>
      <c r="C47" s="97">
        <v>41214</v>
      </c>
      <c r="D47" s="98">
        <v>44424</v>
      </c>
      <c r="E47" s="117">
        <f t="shared" si="4"/>
        <v>8.794520547945206</v>
      </c>
      <c r="F47" s="46">
        <v>6</v>
      </c>
      <c r="G47" s="72">
        <v>0.05</v>
      </c>
      <c r="H47" s="91">
        <f t="shared" si="5"/>
        <v>0.15833333333333333</v>
      </c>
      <c r="I47" s="135">
        <v>14895.666183092293</v>
      </c>
      <c r="J47" s="45">
        <f>VLOOKUP(YEAR(C47),WPI!$J$25:$L$33,3,0)</f>
        <v>0.17168949771689507</v>
      </c>
      <c r="K47" s="50">
        <f t="shared" si="0"/>
        <v>17453.095628225947</v>
      </c>
      <c r="L47" s="68">
        <f t="shared" si="1"/>
        <v>24302.837953550243</v>
      </c>
      <c r="M47" s="68">
        <f t="shared" si="2"/>
        <v>0</v>
      </c>
      <c r="N47" s="45">
        <v>0.05</v>
      </c>
      <c r="O47" s="68">
        <f t="shared" si="3"/>
        <v>872.65478141129734</v>
      </c>
    </row>
    <row r="48" spans="1:15" x14ac:dyDescent="0.25">
      <c r="A48" s="120">
        <v>44</v>
      </c>
      <c r="B48" s="103" t="s">
        <v>2229</v>
      </c>
      <c r="C48" s="97">
        <v>41214</v>
      </c>
      <c r="D48" s="98">
        <v>44424</v>
      </c>
      <c r="E48" s="117">
        <f t="shared" si="4"/>
        <v>8.794520547945206</v>
      </c>
      <c r="F48" s="46">
        <v>6</v>
      </c>
      <c r="G48" s="72">
        <v>0.05</v>
      </c>
      <c r="H48" s="91">
        <f t="shared" si="5"/>
        <v>0.15833333333333333</v>
      </c>
      <c r="I48" s="135">
        <v>83711.833924251507</v>
      </c>
      <c r="J48" s="45">
        <f>VLOOKUP(YEAR(C48),WPI!$J$25:$L$33,3,0)</f>
        <v>0.17168949771689507</v>
      </c>
      <c r="K48" s="50">
        <f t="shared" si="0"/>
        <v>98084.276643666381</v>
      </c>
      <c r="L48" s="68">
        <f t="shared" si="1"/>
        <v>136578.99617573543</v>
      </c>
      <c r="M48" s="68">
        <f t="shared" si="2"/>
        <v>0</v>
      </c>
      <c r="N48" s="45">
        <v>0.05</v>
      </c>
      <c r="O48" s="68">
        <f t="shared" si="3"/>
        <v>4904.213832183319</v>
      </c>
    </row>
    <row r="49" spans="1:15" x14ac:dyDescent="0.25">
      <c r="A49" s="120">
        <v>45</v>
      </c>
      <c r="B49" s="103" t="s">
        <v>2230</v>
      </c>
      <c r="C49" s="97">
        <v>41214</v>
      </c>
      <c r="D49" s="98">
        <v>44424</v>
      </c>
      <c r="E49" s="117">
        <f t="shared" si="4"/>
        <v>8.794520547945206</v>
      </c>
      <c r="F49" s="46">
        <v>25</v>
      </c>
      <c r="G49" s="72">
        <v>0.05</v>
      </c>
      <c r="H49" s="91">
        <f t="shared" si="5"/>
        <v>3.7999999999999999E-2</v>
      </c>
      <c r="I49" s="135">
        <v>31899676.404471193</v>
      </c>
      <c r="J49" s="45">
        <f>VLOOKUP(YEAR(C49),WPI!$F$25:$H$33,3,0)</f>
        <v>5.7502246181491516E-2</v>
      </c>
      <c r="K49" s="50">
        <f t="shared" si="0"/>
        <v>33733979.450191014</v>
      </c>
      <c r="L49" s="68">
        <f t="shared" si="1"/>
        <v>11273618.666669315</v>
      </c>
      <c r="M49" s="68">
        <f t="shared" si="2"/>
        <v>22460360.783521697</v>
      </c>
      <c r="N49" s="45">
        <v>0.05</v>
      </c>
      <c r="O49" s="68">
        <f t="shared" si="3"/>
        <v>21337342.744345613</v>
      </c>
    </row>
    <row r="50" spans="1:15" x14ac:dyDescent="0.25">
      <c r="A50" s="120">
        <v>46</v>
      </c>
      <c r="B50" s="103" t="s">
        <v>2231</v>
      </c>
      <c r="C50" s="97">
        <v>41214</v>
      </c>
      <c r="D50" s="98">
        <v>44424</v>
      </c>
      <c r="E50" s="117">
        <f t="shared" si="4"/>
        <v>8.794520547945206</v>
      </c>
      <c r="F50" s="46">
        <v>6</v>
      </c>
      <c r="G50" s="72">
        <v>0.05</v>
      </c>
      <c r="H50" s="91">
        <f t="shared" si="5"/>
        <v>0.15833333333333333</v>
      </c>
      <c r="I50" s="135">
        <v>56957.95350887211</v>
      </c>
      <c r="J50" s="45">
        <f>VLOOKUP(YEAR(C50),WPI!$J$25:$L$33,3,0)</f>
        <v>0.17168949771689507</v>
      </c>
      <c r="K50" s="50">
        <f t="shared" si="0"/>
        <v>66737.035937792622</v>
      </c>
      <c r="L50" s="68">
        <f t="shared" si="1"/>
        <v>92929.037028446852</v>
      </c>
      <c r="M50" s="68">
        <f t="shared" si="2"/>
        <v>0</v>
      </c>
      <c r="N50" s="45">
        <v>0.05</v>
      </c>
      <c r="O50" s="68">
        <f t="shared" si="3"/>
        <v>3336.8517968896313</v>
      </c>
    </row>
    <row r="51" spans="1:15" x14ac:dyDescent="0.25">
      <c r="A51" s="120">
        <v>47</v>
      </c>
      <c r="B51" s="103" t="s">
        <v>2232</v>
      </c>
      <c r="C51" s="97">
        <v>41214</v>
      </c>
      <c r="D51" s="98">
        <v>44424</v>
      </c>
      <c r="E51" s="117">
        <f t="shared" si="4"/>
        <v>8.794520547945206</v>
      </c>
      <c r="F51" s="46">
        <v>15</v>
      </c>
      <c r="G51" s="72">
        <v>0.05</v>
      </c>
      <c r="H51" s="91">
        <f t="shared" si="5"/>
        <v>6.3333333333333325E-2</v>
      </c>
      <c r="I51" s="135">
        <v>871795.83214148111</v>
      </c>
      <c r="J51" s="45">
        <f>VLOOKUP(YEAR(C51),WPI!$J$25:$L$33,3,0)</f>
        <v>0.17168949771689507</v>
      </c>
      <c r="K51" s="50">
        <f t="shared" si="0"/>
        <v>1021474.0206735345</v>
      </c>
      <c r="L51" s="68">
        <f t="shared" si="1"/>
        <v>568947.03672035492</v>
      </c>
      <c r="M51" s="68">
        <f t="shared" si="2"/>
        <v>452526.98395317956</v>
      </c>
      <c r="N51" s="45">
        <v>0.05</v>
      </c>
      <c r="O51" s="68">
        <f t="shared" si="3"/>
        <v>429900.63475552056</v>
      </c>
    </row>
    <row r="52" spans="1:15" x14ac:dyDescent="0.25">
      <c r="A52" s="120">
        <v>48</v>
      </c>
      <c r="B52" s="103" t="s">
        <v>2233</v>
      </c>
      <c r="C52" s="97">
        <v>41214</v>
      </c>
      <c r="D52" s="98">
        <v>44424</v>
      </c>
      <c r="E52" s="117">
        <f t="shared" si="4"/>
        <v>8.794520547945206</v>
      </c>
      <c r="F52" s="46">
        <v>15</v>
      </c>
      <c r="G52" s="72">
        <v>0.05</v>
      </c>
      <c r="H52" s="91">
        <f t="shared" si="5"/>
        <v>6.3333333333333325E-2</v>
      </c>
      <c r="I52" s="135">
        <v>7555502.69317865</v>
      </c>
      <c r="J52" s="45">
        <f>VLOOKUP(YEAR(C52),WPI!$J$25:$L$33,3,0)</f>
        <v>0.17168949771689507</v>
      </c>
      <c r="K52" s="50">
        <f t="shared" si="0"/>
        <v>8852703.1555691399</v>
      </c>
      <c r="L52" s="68">
        <f t="shared" si="1"/>
        <v>4930834.3877457697</v>
      </c>
      <c r="M52" s="68">
        <f t="shared" si="2"/>
        <v>3921868.7678233702</v>
      </c>
      <c r="N52" s="45">
        <v>0.05</v>
      </c>
      <c r="O52" s="68">
        <f t="shared" si="3"/>
        <v>3725775.3294322016</v>
      </c>
    </row>
    <row r="53" spans="1:15" x14ac:dyDescent="0.25">
      <c r="A53" s="120">
        <v>49</v>
      </c>
      <c r="B53" s="103" t="s">
        <v>2234</v>
      </c>
      <c r="C53" s="97">
        <v>41214</v>
      </c>
      <c r="D53" s="98">
        <v>44424</v>
      </c>
      <c r="E53" s="117">
        <f t="shared" si="4"/>
        <v>8.794520547945206</v>
      </c>
      <c r="F53" s="46">
        <v>10</v>
      </c>
      <c r="G53" s="72">
        <v>0.05</v>
      </c>
      <c r="H53" s="91">
        <f t="shared" si="5"/>
        <v>9.5000000000000001E-2</v>
      </c>
      <c r="I53" s="135">
        <v>392811.37667941867</v>
      </c>
      <c r="J53" s="45">
        <f>VLOOKUP(YEAR(C53),WPI!$J$25:$L$33,3,0)</f>
        <v>0.17168949771689507</v>
      </c>
      <c r="K53" s="50">
        <f t="shared" si="0"/>
        <v>460252.96463899012</v>
      </c>
      <c r="L53" s="68">
        <f t="shared" si="1"/>
        <v>384531.8947031782</v>
      </c>
      <c r="M53" s="68">
        <f t="shared" si="2"/>
        <v>75721.069935811916</v>
      </c>
      <c r="N53" s="45">
        <v>0.05</v>
      </c>
      <c r="O53" s="68">
        <f t="shared" si="3"/>
        <v>71935.016439021318</v>
      </c>
    </row>
    <row r="54" spans="1:15" x14ac:dyDescent="0.25">
      <c r="A54" s="120">
        <v>50</v>
      </c>
      <c r="B54" s="103" t="s">
        <v>2235</v>
      </c>
      <c r="C54" s="97">
        <v>41214</v>
      </c>
      <c r="D54" s="98">
        <v>44424</v>
      </c>
      <c r="E54" s="117">
        <f t="shared" si="4"/>
        <v>8.794520547945206</v>
      </c>
      <c r="F54" s="46">
        <v>25</v>
      </c>
      <c r="G54" s="72">
        <v>0.05</v>
      </c>
      <c r="H54" s="91">
        <f t="shared" si="5"/>
        <v>3.7999999999999999E-2</v>
      </c>
      <c r="I54" s="135">
        <v>452078987.15160787</v>
      </c>
      <c r="J54" s="45">
        <f>VLOOKUP(YEAR(C54),WPI!$F$14:$H$22,3,0)</f>
        <v>0.244140625</v>
      </c>
      <c r="K54" s="50">
        <f t="shared" si="0"/>
        <v>562449833.6241684</v>
      </c>
      <c r="L54" s="68">
        <f t="shared" si="1"/>
        <v>187966111.52185223</v>
      </c>
      <c r="M54" s="68">
        <f t="shared" si="2"/>
        <v>374483722.10231614</v>
      </c>
      <c r="N54" s="45">
        <v>0.05</v>
      </c>
      <c r="O54" s="68">
        <f t="shared" si="3"/>
        <v>355759535.99720031</v>
      </c>
    </row>
    <row r="55" spans="1:15" x14ac:dyDescent="0.25">
      <c r="A55" s="120">
        <v>51</v>
      </c>
      <c r="B55" s="103" t="s">
        <v>2236</v>
      </c>
      <c r="C55" s="97">
        <v>41214</v>
      </c>
      <c r="D55" s="98">
        <v>44424</v>
      </c>
      <c r="E55" s="117">
        <f t="shared" si="4"/>
        <v>8.794520547945206</v>
      </c>
      <c r="F55" s="46">
        <v>6</v>
      </c>
      <c r="G55" s="72">
        <v>0.05</v>
      </c>
      <c r="H55" s="91">
        <f t="shared" si="5"/>
        <v>0.15833333333333333</v>
      </c>
      <c r="I55" s="135">
        <v>905114</v>
      </c>
      <c r="J55" s="45">
        <v>0</v>
      </c>
      <c r="K55" s="50">
        <f t="shared" si="0"/>
        <v>905114</v>
      </c>
      <c r="L55" s="68">
        <f t="shared" si="1"/>
        <v>1260340.2479452055</v>
      </c>
      <c r="M55" s="68">
        <f t="shared" si="2"/>
        <v>0</v>
      </c>
      <c r="N55" s="45">
        <v>0.05</v>
      </c>
      <c r="O55" s="68">
        <f t="shared" si="3"/>
        <v>45255.700000000004</v>
      </c>
    </row>
    <row r="56" spans="1:15" x14ac:dyDescent="0.25">
      <c r="A56" s="120">
        <v>52</v>
      </c>
      <c r="B56" s="103" t="s">
        <v>2236</v>
      </c>
      <c r="C56" s="97">
        <v>41214</v>
      </c>
      <c r="D56" s="98">
        <v>44424</v>
      </c>
      <c r="E56" s="117">
        <f t="shared" si="4"/>
        <v>8.794520547945206</v>
      </c>
      <c r="F56" s="46">
        <v>6</v>
      </c>
      <c r="G56" s="72">
        <v>0.05</v>
      </c>
      <c r="H56" s="91">
        <f t="shared" si="5"/>
        <v>0.15833333333333333</v>
      </c>
      <c r="I56" s="135">
        <v>1734201</v>
      </c>
      <c r="J56" s="45">
        <v>0</v>
      </c>
      <c r="K56" s="50">
        <f t="shared" si="0"/>
        <v>1734201</v>
      </c>
      <c r="L56" s="68">
        <f t="shared" si="1"/>
        <v>2414815.5020547947</v>
      </c>
      <c r="M56" s="68">
        <f t="shared" si="2"/>
        <v>0</v>
      </c>
      <c r="N56" s="45">
        <v>0.05</v>
      </c>
      <c r="O56" s="68">
        <f t="shared" si="3"/>
        <v>86710.05</v>
      </c>
    </row>
    <row r="57" spans="1:15" x14ac:dyDescent="0.25">
      <c r="A57" s="120">
        <v>53</v>
      </c>
      <c r="B57" s="103" t="s">
        <v>2236</v>
      </c>
      <c r="C57" s="97">
        <v>41214</v>
      </c>
      <c r="D57" s="98">
        <v>44424</v>
      </c>
      <c r="E57" s="117">
        <f t="shared" si="4"/>
        <v>8.794520547945206</v>
      </c>
      <c r="F57" s="46">
        <v>6</v>
      </c>
      <c r="G57" s="72">
        <v>0.05</v>
      </c>
      <c r="H57" s="91">
        <f t="shared" si="5"/>
        <v>0.15833333333333333</v>
      </c>
      <c r="I57" s="135">
        <v>14300</v>
      </c>
      <c r="J57" s="45">
        <v>0</v>
      </c>
      <c r="K57" s="50">
        <f t="shared" si="0"/>
        <v>14300</v>
      </c>
      <c r="L57" s="68">
        <f t="shared" si="1"/>
        <v>19912.260273972603</v>
      </c>
      <c r="M57" s="68">
        <f t="shared" si="2"/>
        <v>0</v>
      </c>
      <c r="N57" s="45">
        <v>0.05</v>
      </c>
      <c r="O57" s="68">
        <f t="shared" si="3"/>
        <v>715</v>
      </c>
    </row>
    <row r="58" spans="1:15" x14ac:dyDescent="0.25">
      <c r="A58" s="120">
        <v>54</v>
      </c>
      <c r="B58" s="103" t="s">
        <v>2236</v>
      </c>
      <c r="C58" s="97">
        <v>41214</v>
      </c>
      <c r="D58" s="98">
        <v>44424</v>
      </c>
      <c r="E58" s="117">
        <f t="shared" si="4"/>
        <v>8.794520547945206</v>
      </c>
      <c r="F58" s="46">
        <v>6</v>
      </c>
      <c r="G58" s="72">
        <v>0.05</v>
      </c>
      <c r="H58" s="91">
        <f t="shared" si="5"/>
        <v>0.15833333333333333</v>
      </c>
      <c r="I58" s="135">
        <v>388100</v>
      </c>
      <c r="J58" s="45">
        <v>0</v>
      </c>
      <c r="K58" s="50">
        <f t="shared" si="0"/>
        <v>388100</v>
      </c>
      <c r="L58" s="68">
        <f t="shared" si="1"/>
        <v>540415.95890410955</v>
      </c>
      <c r="M58" s="68">
        <f t="shared" si="2"/>
        <v>0</v>
      </c>
      <c r="N58" s="45">
        <v>0.05</v>
      </c>
      <c r="O58" s="68">
        <f t="shared" si="3"/>
        <v>19405</v>
      </c>
    </row>
    <row r="59" spans="1:15" x14ac:dyDescent="0.25">
      <c r="A59" s="120">
        <v>55</v>
      </c>
      <c r="B59" s="103" t="s">
        <v>2236</v>
      </c>
      <c r="C59" s="97">
        <v>41214</v>
      </c>
      <c r="D59" s="98">
        <v>44424</v>
      </c>
      <c r="E59" s="117">
        <f t="shared" si="4"/>
        <v>8.794520547945206</v>
      </c>
      <c r="F59" s="46">
        <v>6</v>
      </c>
      <c r="G59" s="72">
        <v>0.05</v>
      </c>
      <c r="H59" s="91">
        <f t="shared" si="5"/>
        <v>0.15833333333333333</v>
      </c>
      <c r="I59" s="135">
        <v>9160</v>
      </c>
      <c r="J59" s="45">
        <v>0</v>
      </c>
      <c r="K59" s="50">
        <f t="shared" si="0"/>
        <v>9160</v>
      </c>
      <c r="L59" s="68">
        <f t="shared" si="1"/>
        <v>12754.986301369863</v>
      </c>
      <c r="M59" s="68">
        <f t="shared" si="2"/>
        <v>0</v>
      </c>
      <c r="N59" s="45">
        <v>0.05</v>
      </c>
      <c r="O59" s="68">
        <f t="shared" si="3"/>
        <v>458</v>
      </c>
    </row>
    <row r="60" spans="1:15" x14ac:dyDescent="0.25">
      <c r="A60" s="120">
        <v>56</v>
      </c>
      <c r="B60" s="103" t="s">
        <v>2236</v>
      </c>
      <c r="C60" s="97">
        <v>41214</v>
      </c>
      <c r="D60" s="98">
        <v>44424</v>
      </c>
      <c r="E60" s="117">
        <f t="shared" si="4"/>
        <v>8.794520547945206</v>
      </c>
      <c r="F60" s="46">
        <v>6</v>
      </c>
      <c r="G60" s="72">
        <v>0.05</v>
      </c>
      <c r="H60" s="91">
        <f t="shared" si="5"/>
        <v>0.15833333333333333</v>
      </c>
      <c r="I60" s="135">
        <v>4590</v>
      </c>
      <c r="J60" s="45">
        <v>0</v>
      </c>
      <c r="K60" s="50">
        <f t="shared" si="0"/>
        <v>4590</v>
      </c>
      <c r="L60" s="68">
        <f t="shared" si="1"/>
        <v>6391.4178082191784</v>
      </c>
      <c r="M60" s="68">
        <f t="shared" si="2"/>
        <v>0</v>
      </c>
      <c r="N60" s="45">
        <v>0.05</v>
      </c>
      <c r="O60" s="68">
        <f t="shared" si="3"/>
        <v>229.5</v>
      </c>
    </row>
    <row r="61" spans="1:15" x14ac:dyDescent="0.25">
      <c r="A61" s="120">
        <v>57</v>
      </c>
      <c r="B61" s="103" t="s">
        <v>2236</v>
      </c>
      <c r="C61" s="97">
        <v>41214</v>
      </c>
      <c r="D61" s="98">
        <v>44424</v>
      </c>
      <c r="E61" s="117">
        <f t="shared" si="4"/>
        <v>8.794520547945206</v>
      </c>
      <c r="F61" s="46">
        <v>6</v>
      </c>
      <c r="G61" s="72">
        <v>0.05</v>
      </c>
      <c r="H61" s="91">
        <f t="shared" si="5"/>
        <v>0.15833333333333333</v>
      </c>
      <c r="I61" s="135">
        <v>1063817</v>
      </c>
      <c r="J61" s="45">
        <v>0</v>
      </c>
      <c r="K61" s="50">
        <f t="shared" si="0"/>
        <v>1063817</v>
      </c>
      <c r="L61" s="68">
        <f t="shared" si="1"/>
        <v>1481328.7404109589</v>
      </c>
      <c r="M61" s="68">
        <f t="shared" si="2"/>
        <v>0</v>
      </c>
      <c r="N61" s="45">
        <v>0.05</v>
      </c>
      <c r="O61" s="68">
        <f t="shared" si="3"/>
        <v>53190.850000000006</v>
      </c>
    </row>
    <row r="62" spans="1:15" x14ac:dyDescent="0.25">
      <c r="A62" s="120">
        <v>58</v>
      </c>
      <c r="B62" s="103" t="s">
        <v>2237</v>
      </c>
      <c r="C62" s="97">
        <v>41214</v>
      </c>
      <c r="D62" s="98">
        <v>44424</v>
      </c>
      <c r="E62" s="117">
        <f t="shared" si="4"/>
        <v>8.794520547945206</v>
      </c>
      <c r="F62" s="46">
        <v>15</v>
      </c>
      <c r="G62" s="72">
        <v>0.05</v>
      </c>
      <c r="H62" s="91">
        <f t="shared" si="5"/>
        <v>6.3333333333333325E-2</v>
      </c>
      <c r="I62" s="135">
        <v>948923.13363753306</v>
      </c>
      <c r="J62" s="45">
        <f>VLOOKUP(YEAR(C62),WPI!$J$25:$L$33,3,0)</f>
        <v>0.17168949771689507</v>
      </c>
      <c r="K62" s="50">
        <f t="shared" si="0"/>
        <v>1111843.2698237032</v>
      </c>
      <c r="L62" s="68">
        <f t="shared" si="1"/>
        <v>619281.47056207899</v>
      </c>
      <c r="M62" s="68">
        <f t="shared" si="2"/>
        <v>492561.79926162423</v>
      </c>
      <c r="N62" s="45">
        <v>0.05</v>
      </c>
      <c r="O62" s="68">
        <f t="shared" si="3"/>
        <v>467933.70929854299</v>
      </c>
    </row>
    <row r="63" spans="1:15" x14ac:dyDescent="0.25">
      <c r="A63" s="120">
        <v>59</v>
      </c>
      <c r="B63" s="103" t="s">
        <v>2238</v>
      </c>
      <c r="C63" s="97">
        <v>41214</v>
      </c>
      <c r="D63" s="98">
        <v>44424</v>
      </c>
      <c r="E63" s="117">
        <f t="shared" si="4"/>
        <v>8.794520547945206</v>
      </c>
      <c r="F63" s="46">
        <v>25</v>
      </c>
      <c r="G63" s="72">
        <v>0.05</v>
      </c>
      <c r="H63" s="91">
        <f t="shared" si="5"/>
        <v>3.7999999999999999E-2</v>
      </c>
      <c r="I63" s="135">
        <v>205989684.29232731</v>
      </c>
      <c r="J63" s="45">
        <f>VLOOKUP(YEAR(C63),WPI!$F$14:$H$22,3,0)</f>
        <v>0.244140625</v>
      </c>
      <c r="K63" s="50">
        <f t="shared" si="0"/>
        <v>256280134.55900878</v>
      </c>
      <c r="L63" s="68">
        <f t="shared" si="1"/>
        <v>85646714.557555869</v>
      </c>
      <c r="M63" s="68">
        <f t="shared" si="2"/>
        <v>170633420.00145292</v>
      </c>
      <c r="N63" s="45">
        <v>0.05</v>
      </c>
      <c r="O63" s="68">
        <f t="shared" si="3"/>
        <v>162101749.00138026</v>
      </c>
    </row>
    <row r="64" spans="1:15" x14ac:dyDescent="0.25">
      <c r="A64" s="120">
        <v>60</v>
      </c>
      <c r="B64" s="103" t="s">
        <v>2239</v>
      </c>
      <c r="C64" s="97">
        <v>41214</v>
      </c>
      <c r="D64" s="98">
        <v>44424</v>
      </c>
      <c r="E64" s="117">
        <f t="shared" si="4"/>
        <v>8.794520547945206</v>
      </c>
      <c r="F64" s="46">
        <v>25</v>
      </c>
      <c r="G64" s="72">
        <v>0.05</v>
      </c>
      <c r="H64" s="91">
        <f t="shared" si="5"/>
        <v>3.7999999999999999E-2</v>
      </c>
      <c r="I64" s="135">
        <v>108507975.63259523</v>
      </c>
      <c r="J64" s="45">
        <f>VLOOKUP(YEAR(C64),WPI!$F$25:$H$33,3,0)</f>
        <v>5.7502246181491516E-2</v>
      </c>
      <c r="K64" s="50">
        <f t="shared" si="0"/>
        <v>114747427.960076</v>
      </c>
      <c r="L64" s="68">
        <f t="shared" si="1"/>
        <v>38347647.294712521</v>
      </c>
      <c r="M64" s="68">
        <f t="shared" si="2"/>
        <v>76399780.665363491</v>
      </c>
      <c r="N64" s="45">
        <v>0.05</v>
      </c>
      <c r="O64" s="68">
        <f t="shared" si="3"/>
        <v>72579791.632095307</v>
      </c>
    </row>
    <row r="65" spans="1:15" x14ac:dyDescent="0.25">
      <c r="A65" s="120">
        <v>61</v>
      </c>
      <c r="B65" s="103" t="s">
        <v>2240</v>
      </c>
      <c r="C65" s="97">
        <v>41214</v>
      </c>
      <c r="D65" s="98">
        <v>44424</v>
      </c>
      <c r="E65" s="117">
        <f t="shared" si="4"/>
        <v>8.794520547945206</v>
      </c>
      <c r="F65" s="46">
        <v>25</v>
      </c>
      <c r="G65" s="72">
        <v>0.05</v>
      </c>
      <c r="H65" s="91">
        <f t="shared" si="5"/>
        <v>3.7999999999999999E-2</v>
      </c>
      <c r="I65" s="135">
        <v>66715303.791723914</v>
      </c>
      <c r="J65" s="45">
        <f>VLOOKUP(YEAR(C65),WPI!$F$25:$H$33,3,0)</f>
        <v>5.7502246181491516E-2</v>
      </c>
      <c r="K65" s="50">
        <f t="shared" si="0"/>
        <v>70551583.614428625</v>
      </c>
      <c r="L65" s="68">
        <f t="shared" si="1"/>
        <v>23577759.367912341</v>
      </c>
      <c r="M65" s="68">
        <f t="shared" si="2"/>
        <v>46973824.246516287</v>
      </c>
      <c r="N65" s="45">
        <v>0.05</v>
      </c>
      <c r="O65" s="68">
        <f t="shared" si="3"/>
        <v>44625133.034190468</v>
      </c>
    </row>
    <row r="66" spans="1:15" x14ac:dyDescent="0.25">
      <c r="A66" s="120">
        <v>62</v>
      </c>
      <c r="B66" s="103" t="s">
        <v>2241</v>
      </c>
      <c r="C66" s="97">
        <v>41214</v>
      </c>
      <c r="D66" s="98">
        <v>44424</v>
      </c>
      <c r="E66" s="117">
        <f t="shared" si="4"/>
        <v>8.794520547945206</v>
      </c>
      <c r="F66" s="46">
        <v>25</v>
      </c>
      <c r="G66" s="72">
        <v>0.05</v>
      </c>
      <c r="H66" s="91">
        <f t="shared" si="5"/>
        <v>3.7999999999999999E-2</v>
      </c>
      <c r="I66" s="135">
        <v>251059921.61810276</v>
      </c>
      <c r="J66" s="45">
        <f>VLOOKUP(YEAR(C66),WPI!$F$14:$H$22,3,0)</f>
        <v>0.244140625</v>
      </c>
      <c r="K66" s="50">
        <f t="shared" si="0"/>
        <v>312353847.79439735</v>
      </c>
      <c r="L66" s="68">
        <f t="shared" si="1"/>
        <v>104386088.64098792</v>
      </c>
      <c r="M66" s="68">
        <f t="shared" si="2"/>
        <v>207967759.15340942</v>
      </c>
      <c r="N66" s="45">
        <v>0.05</v>
      </c>
      <c r="O66" s="68">
        <f t="shared" si="3"/>
        <v>197569371.19573894</v>
      </c>
    </row>
    <row r="67" spans="1:15" x14ac:dyDescent="0.25">
      <c r="A67" s="120">
        <v>63</v>
      </c>
      <c r="B67" s="103" t="s">
        <v>2242</v>
      </c>
      <c r="C67" s="97">
        <v>41214</v>
      </c>
      <c r="D67" s="98">
        <v>44424</v>
      </c>
      <c r="E67" s="117">
        <f t="shared" si="4"/>
        <v>8.794520547945206</v>
      </c>
      <c r="F67" s="46">
        <v>15</v>
      </c>
      <c r="G67" s="72">
        <v>0.05</v>
      </c>
      <c r="H67" s="91">
        <f t="shared" si="5"/>
        <v>6.3333333333333325E-2</v>
      </c>
      <c r="I67" s="135">
        <v>128354.44343788835</v>
      </c>
      <c r="J67" s="45">
        <f>VLOOKUP(YEAR(C67),WPI!$J$25:$L$33,3,0)</f>
        <v>0.17168949771689507</v>
      </c>
      <c r="K67" s="50">
        <f t="shared" si="0"/>
        <v>150391.55336147101</v>
      </c>
      <c r="L67" s="68">
        <f t="shared" si="1"/>
        <v>83766.035064074124</v>
      </c>
      <c r="M67" s="68">
        <f t="shared" si="2"/>
        <v>66625.518297396891</v>
      </c>
      <c r="N67" s="45">
        <v>0.05</v>
      </c>
      <c r="O67" s="68">
        <f t="shared" si="3"/>
        <v>63294.242382527045</v>
      </c>
    </row>
    <row r="68" spans="1:15" x14ac:dyDescent="0.25">
      <c r="A68" s="120">
        <v>64</v>
      </c>
      <c r="B68" s="103" t="s">
        <v>2243</v>
      </c>
      <c r="C68" s="97">
        <v>41214</v>
      </c>
      <c r="D68" s="98">
        <v>44424</v>
      </c>
      <c r="E68" s="117">
        <f t="shared" si="4"/>
        <v>8.794520547945206</v>
      </c>
      <c r="F68" s="46">
        <v>6</v>
      </c>
      <c r="G68" s="72">
        <v>0.05</v>
      </c>
      <c r="H68" s="91">
        <f t="shared" si="5"/>
        <v>0.15833333333333333</v>
      </c>
      <c r="I68" s="135">
        <v>334079.38293184934</v>
      </c>
      <c r="J68" s="45">
        <f>VLOOKUP(YEAR(C68),WPI!$J$25:$L$33,3,0)</f>
        <v>0.17168949771689507</v>
      </c>
      <c r="K68" s="50">
        <f t="shared" si="0"/>
        <v>391437.30438498879</v>
      </c>
      <c r="L68" s="68">
        <f t="shared" si="1"/>
        <v>545063.04096896038</v>
      </c>
      <c r="M68" s="68">
        <f t="shared" si="2"/>
        <v>0</v>
      </c>
      <c r="N68" s="45">
        <v>0.05</v>
      </c>
      <c r="O68" s="68">
        <f t="shared" si="3"/>
        <v>19571.865219249441</v>
      </c>
    </row>
    <row r="69" spans="1:15" x14ac:dyDescent="0.25">
      <c r="A69" s="120">
        <v>65</v>
      </c>
      <c r="B69" s="103" t="s">
        <v>2244</v>
      </c>
      <c r="C69" s="97">
        <v>41214</v>
      </c>
      <c r="D69" s="98">
        <v>44424</v>
      </c>
      <c r="E69" s="117">
        <f t="shared" si="4"/>
        <v>8.794520547945206</v>
      </c>
      <c r="F69" s="46">
        <v>6</v>
      </c>
      <c r="G69" s="72">
        <v>0.05</v>
      </c>
      <c r="H69" s="91">
        <f t="shared" si="5"/>
        <v>0.15833333333333333</v>
      </c>
      <c r="I69" s="135">
        <v>173113.10035517142</v>
      </c>
      <c r="J69" s="45">
        <f>VLOOKUP(YEAR(C69),WPI!$J$25:$L$33,3,0)</f>
        <v>0.17168949771689507</v>
      </c>
      <c r="K69" s="50">
        <f t="shared" ref="K69:K132" si="6">I69*(1+J69)</f>
        <v>202834.80160336525</v>
      </c>
      <c r="L69" s="68">
        <f t="shared" ref="L69:L132" si="7">K69*H69*E69</f>
        <v>282440.51483537094</v>
      </c>
      <c r="M69" s="68">
        <f t="shared" ref="M69:M132" si="8">MAX(K69-L69,0)</f>
        <v>0</v>
      </c>
      <c r="N69" s="45">
        <v>0.05</v>
      </c>
      <c r="O69" s="68">
        <f t="shared" ref="O69:O132" si="9">IF(I69&lt;=0,0,IF(M69&lt;=G69*K69,K69*G69,M69*(1-N69)))</f>
        <v>10141.740080168263</v>
      </c>
    </row>
    <row r="70" spans="1:15" x14ac:dyDescent="0.25">
      <c r="A70" s="120">
        <v>66</v>
      </c>
      <c r="B70" s="103" t="s">
        <v>2245</v>
      </c>
      <c r="C70" s="97">
        <v>41214</v>
      </c>
      <c r="D70" s="98">
        <v>44424</v>
      </c>
      <c r="E70" s="117">
        <f t="shared" ref="E70:E133" si="10">(D70-C70)/(EDATE(D70,12)-D70)</f>
        <v>8.794520547945206</v>
      </c>
      <c r="F70" s="46">
        <v>25</v>
      </c>
      <c r="G70" s="72">
        <v>0.05</v>
      </c>
      <c r="H70" s="91">
        <f t="shared" ref="H70:H133" si="11">(1-G70)/F70</f>
        <v>3.7999999999999999E-2</v>
      </c>
      <c r="I70" s="135">
        <v>479258719.80118662</v>
      </c>
      <c r="J70" s="45">
        <f>VLOOKUP(YEAR(C70),WPI!$F$14:$H$22,3,0)</f>
        <v>0.244140625</v>
      </c>
      <c r="K70" s="50">
        <f t="shared" si="6"/>
        <v>596265243.19014823</v>
      </c>
      <c r="L70" s="68">
        <f t="shared" si="7"/>
        <v>199266943.46392956</v>
      </c>
      <c r="M70" s="68">
        <f t="shared" si="8"/>
        <v>396998299.7262187</v>
      </c>
      <c r="N70" s="45">
        <v>0.05</v>
      </c>
      <c r="O70" s="68">
        <f t="shared" si="9"/>
        <v>377148384.73990774</v>
      </c>
    </row>
    <row r="71" spans="1:15" x14ac:dyDescent="0.25">
      <c r="A71" s="120">
        <v>67</v>
      </c>
      <c r="B71" s="103" t="s">
        <v>2246</v>
      </c>
      <c r="C71" s="97">
        <v>41214</v>
      </c>
      <c r="D71" s="98">
        <v>44424</v>
      </c>
      <c r="E71" s="117">
        <f t="shared" si="10"/>
        <v>8.794520547945206</v>
      </c>
      <c r="F71" s="46">
        <v>15</v>
      </c>
      <c r="G71" s="72">
        <v>0.05</v>
      </c>
      <c r="H71" s="91">
        <f t="shared" si="11"/>
        <v>6.3333333333333325E-2</v>
      </c>
      <c r="I71" s="135">
        <v>14023.785717563189</v>
      </c>
      <c r="J71" s="45">
        <f>VLOOKUP(YEAR(C71),WPI!$J$25:$L$33,3,0)</f>
        <v>0.17168949771689507</v>
      </c>
      <c r="K71" s="50">
        <f t="shared" si="6"/>
        <v>16431.52244350098</v>
      </c>
      <c r="L71" s="68">
        <f t="shared" si="7"/>
        <v>9152.132911681505</v>
      </c>
      <c r="M71" s="68">
        <f t="shared" si="8"/>
        <v>7279.3895318194755</v>
      </c>
      <c r="N71" s="45">
        <v>0.05</v>
      </c>
      <c r="O71" s="68">
        <f t="shared" si="9"/>
        <v>6915.420055228501</v>
      </c>
    </row>
    <row r="72" spans="1:15" x14ac:dyDescent="0.25">
      <c r="A72" s="120">
        <v>68</v>
      </c>
      <c r="B72" s="103" t="s">
        <v>2247</v>
      </c>
      <c r="C72" s="97">
        <v>41214</v>
      </c>
      <c r="D72" s="98">
        <v>44424</v>
      </c>
      <c r="E72" s="117">
        <f t="shared" si="10"/>
        <v>8.794520547945206</v>
      </c>
      <c r="F72" s="46">
        <v>15</v>
      </c>
      <c r="G72" s="72">
        <v>0.05</v>
      </c>
      <c r="H72" s="91">
        <f t="shared" si="11"/>
        <v>6.3333333333333325E-2</v>
      </c>
      <c r="I72" s="135">
        <v>1145595.2359932652</v>
      </c>
      <c r="J72" s="45">
        <f>VLOOKUP(YEAR(C72),WPI!$J$25:$L$33,3,0)</f>
        <v>0.17168949771689507</v>
      </c>
      <c r="K72" s="50">
        <f t="shared" si="6"/>
        <v>1342281.9066478168</v>
      </c>
      <c r="L72" s="68">
        <f t="shared" si="7"/>
        <v>747632.63457945513</v>
      </c>
      <c r="M72" s="68">
        <f t="shared" si="8"/>
        <v>594649.27206836164</v>
      </c>
      <c r="N72" s="45">
        <v>0.05</v>
      </c>
      <c r="O72" s="68">
        <f t="shared" si="9"/>
        <v>564916.80846494355</v>
      </c>
    </row>
    <row r="73" spans="1:15" x14ac:dyDescent="0.25">
      <c r="A73" s="120">
        <v>69</v>
      </c>
      <c r="B73" s="103" t="s">
        <v>2248</v>
      </c>
      <c r="C73" s="97">
        <v>41214</v>
      </c>
      <c r="D73" s="98">
        <v>44424</v>
      </c>
      <c r="E73" s="117">
        <f t="shared" si="10"/>
        <v>8.794520547945206</v>
      </c>
      <c r="F73" s="46">
        <v>25</v>
      </c>
      <c r="G73" s="72">
        <v>0.05</v>
      </c>
      <c r="H73" s="91">
        <f t="shared" si="11"/>
        <v>3.7999999999999999E-2</v>
      </c>
      <c r="I73" s="135">
        <v>740265646.31148505</v>
      </c>
      <c r="J73" s="45">
        <f>VLOOKUP(YEAR(C73),WPI!$F$14:$H$22,3,0)</f>
        <v>0.244140625</v>
      </c>
      <c r="K73" s="50">
        <f t="shared" si="6"/>
        <v>920994563.86799991</v>
      </c>
      <c r="L73" s="68">
        <f t="shared" si="7"/>
        <v>307788813.42635244</v>
      </c>
      <c r="M73" s="68">
        <f t="shared" si="8"/>
        <v>613205750.44164753</v>
      </c>
      <c r="N73" s="45">
        <v>0.05</v>
      </c>
      <c r="O73" s="68">
        <f t="shared" si="9"/>
        <v>582545462.91956508</v>
      </c>
    </row>
    <row r="74" spans="1:15" x14ac:dyDescent="0.25">
      <c r="A74" s="120">
        <v>70</v>
      </c>
      <c r="B74" s="103" t="s">
        <v>231</v>
      </c>
      <c r="C74" s="97">
        <v>41214</v>
      </c>
      <c r="D74" s="98">
        <v>44424</v>
      </c>
      <c r="E74" s="117">
        <f t="shared" si="10"/>
        <v>8.794520547945206</v>
      </c>
      <c r="F74" s="46">
        <v>25</v>
      </c>
      <c r="G74" s="72">
        <v>0.05</v>
      </c>
      <c r="H74" s="91">
        <f t="shared" si="11"/>
        <v>3.7999999999999999E-2</v>
      </c>
      <c r="I74" s="135">
        <v>83958127.50710991</v>
      </c>
      <c r="J74" s="45">
        <f>VLOOKUP(YEAR(C74),WPI!$F$14:$H$22,3,0)</f>
        <v>0.244140625</v>
      </c>
      <c r="K74" s="50">
        <f t="shared" si="6"/>
        <v>104455717.23052542</v>
      </c>
      <c r="L74" s="68">
        <f t="shared" si="7"/>
        <v>34908242.158299975</v>
      </c>
      <c r="M74" s="68">
        <f t="shared" si="8"/>
        <v>69547475.072225451</v>
      </c>
      <c r="N74" s="45">
        <v>0.05</v>
      </c>
      <c r="O74" s="68">
        <f t="shared" si="9"/>
        <v>66070101.318614177</v>
      </c>
    </row>
    <row r="75" spans="1:15" x14ac:dyDescent="0.25">
      <c r="A75" s="120">
        <v>71</v>
      </c>
      <c r="B75" s="103" t="s">
        <v>2249</v>
      </c>
      <c r="C75" s="97">
        <v>41214</v>
      </c>
      <c r="D75" s="98">
        <v>44424</v>
      </c>
      <c r="E75" s="117">
        <f t="shared" si="10"/>
        <v>8.794520547945206</v>
      </c>
      <c r="F75" s="46">
        <v>25</v>
      </c>
      <c r="G75" s="72">
        <v>0.05</v>
      </c>
      <c r="H75" s="91">
        <f t="shared" si="11"/>
        <v>3.7999999999999999E-2</v>
      </c>
      <c r="I75" s="135">
        <v>166059592.83289251</v>
      </c>
      <c r="J75" s="45">
        <f>VLOOKUP(YEAR(C75),WPI!$F$14:$H$22,3,0)</f>
        <v>0.244140625</v>
      </c>
      <c r="K75" s="50">
        <f t="shared" si="6"/>
        <v>206601485.61436039</v>
      </c>
      <c r="L75" s="68">
        <f t="shared" si="7"/>
        <v>69044518.397916928</v>
      </c>
      <c r="M75" s="68">
        <f t="shared" si="8"/>
        <v>137556967.21644348</v>
      </c>
      <c r="N75" s="45">
        <v>0.05</v>
      </c>
      <c r="O75" s="68">
        <f t="shared" si="9"/>
        <v>130679118.85562129</v>
      </c>
    </row>
    <row r="76" spans="1:15" x14ac:dyDescent="0.25">
      <c r="A76" s="120">
        <v>72</v>
      </c>
      <c r="B76" s="103" t="s">
        <v>2250</v>
      </c>
      <c r="C76" s="97">
        <v>41214</v>
      </c>
      <c r="D76" s="98">
        <v>44424</v>
      </c>
      <c r="E76" s="117">
        <f t="shared" si="10"/>
        <v>8.794520547945206</v>
      </c>
      <c r="F76" s="46">
        <v>15</v>
      </c>
      <c r="G76" s="72">
        <v>0.05</v>
      </c>
      <c r="H76" s="91">
        <f t="shared" si="11"/>
        <v>6.3333333333333325E-2</v>
      </c>
      <c r="I76" s="135">
        <v>1164893.7134901886</v>
      </c>
      <c r="J76" s="45">
        <f>VLOOKUP(YEAR(C76),WPI!$J$25:$L$33,3,0)</f>
        <v>0.17168949771689507</v>
      </c>
      <c r="K76" s="50">
        <f t="shared" si="6"/>
        <v>1364893.7300528877</v>
      </c>
      <c r="L76" s="68">
        <f t="shared" si="7"/>
        <v>760227.11046507419</v>
      </c>
      <c r="M76" s="68">
        <f t="shared" si="8"/>
        <v>604666.6195878135</v>
      </c>
      <c r="N76" s="45">
        <v>0.05</v>
      </c>
      <c r="O76" s="68">
        <f t="shared" si="9"/>
        <v>574433.28860842285</v>
      </c>
    </row>
    <row r="77" spans="1:15" x14ac:dyDescent="0.25">
      <c r="A77" s="120">
        <v>73</v>
      </c>
      <c r="B77" s="103" t="s">
        <v>2251</v>
      </c>
      <c r="C77" s="97">
        <v>41214</v>
      </c>
      <c r="D77" s="98">
        <v>44424</v>
      </c>
      <c r="E77" s="117">
        <f t="shared" si="10"/>
        <v>8.794520547945206</v>
      </c>
      <c r="F77" s="46">
        <v>6</v>
      </c>
      <c r="G77" s="72">
        <v>0.05</v>
      </c>
      <c r="H77" s="91">
        <f t="shared" si="11"/>
        <v>0.15833333333333333</v>
      </c>
      <c r="I77" s="135">
        <v>23104</v>
      </c>
      <c r="J77" s="45">
        <v>0</v>
      </c>
      <c r="K77" s="50">
        <f t="shared" si="6"/>
        <v>23104</v>
      </c>
      <c r="L77" s="68">
        <f t="shared" si="7"/>
        <v>32171.528767123287</v>
      </c>
      <c r="M77" s="68">
        <f t="shared" si="8"/>
        <v>0</v>
      </c>
      <c r="N77" s="45">
        <v>0.05</v>
      </c>
      <c r="O77" s="68">
        <f t="shared" si="9"/>
        <v>1155.2</v>
      </c>
    </row>
    <row r="78" spans="1:15" x14ac:dyDescent="0.25">
      <c r="A78" s="120">
        <v>74</v>
      </c>
      <c r="B78" s="103" t="s">
        <v>2251</v>
      </c>
      <c r="C78" s="97">
        <v>41214</v>
      </c>
      <c r="D78" s="98">
        <v>44424</v>
      </c>
      <c r="E78" s="117">
        <f t="shared" si="10"/>
        <v>8.794520547945206</v>
      </c>
      <c r="F78" s="46">
        <v>6</v>
      </c>
      <c r="G78" s="72">
        <v>0.05</v>
      </c>
      <c r="H78" s="91">
        <f t="shared" si="11"/>
        <v>0.15833333333333333</v>
      </c>
      <c r="I78" s="135">
        <v>19368</v>
      </c>
      <c r="J78" s="45">
        <v>0</v>
      </c>
      <c r="K78" s="50">
        <f t="shared" si="6"/>
        <v>19368</v>
      </c>
      <c r="L78" s="68">
        <f t="shared" si="7"/>
        <v>26969.276712328767</v>
      </c>
      <c r="M78" s="68">
        <f t="shared" si="8"/>
        <v>0</v>
      </c>
      <c r="N78" s="45">
        <v>0.05</v>
      </c>
      <c r="O78" s="68">
        <f t="shared" si="9"/>
        <v>968.40000000000009</v>
      </c>
    </row>
    <row r="79" spans="1:15" x14ac:dyDescent="0.25">
      <c r="A79" s="120">
        <v>75</v>
      </c>
      <c r="B79" s="103" t="s">
        <v>2252</v>
      </c>
      <c r="C79" s="97">
        <v>41214</v>
      </c>
      <c r="D79" s="98">
        <v>44424</v>
      </c>
      <c r="E79" s="117">
        <f t="shared" si="10"/>
        <v>8.794520547945206</v>
      </c>
      <c r="F79" s="46">
        <v>15</v>
      </c>
      <c r="G79" s="72">
        <v>0.05</v>
      </c>
      <c r="H79" s="91">
        <f t="shared" si="11"/>
        <v>6.3333333333333325E-2</v>
      </c>
      <c r="I79" s="135">
        <v>340293.56366838084</v>
      </c>
      <c r="J79" s="45">
        <f>VLOOKUP(YEAR(C79),WPI!$J$25:$L$33,3,0)</f>
        <v>0.17168949771689507</v>
      </c>
      <c r="K79" s="50">
        <f t="shared" si="6"/>
        <v>398718.39469089737</v>
      </c>
      <c r="L79" s="68">
        <f t="shared" si="7"/>
        <v>222080.68394701215</v>
      </c>
      <c r="M79" s="68">
        <f t="shared" si="8"/>
        <v>176637.71074388523</v>
      </c>
      <c r="N79" s="45">
        <v>0.05</v>
      </c>
      <c r="O79" s="68">
        <f t="shared" si="9"/>
        <v>167805.82520669096</v>
      </c>
    </row>
    <row r="80" spans="1:15" x14ac:dyDescent="0.25">
      <c r="A80" s="120">
        <v>76</v>
      </c>
      <c r="B80" s="103" t="s">
        <v>2253</v>
      </c>
      <c r="C80" s="97">
        <v>41214</v>
      </c>
      <c r="D80" s="98">
        <v>44424</v>
      </c>
      <c r="E80" s="117">
        <f t="shared" si="10"/>
        <v>8.794520547945206</v>
      </c>
      <c r="F80" s="46">
        <v>25</v>
      </c>
      <c r="G80" s="72">
        <v>0.05</v>
      </c>
      <c r="H80" s="91">
        <f t="shared" si="11"/>
        <v>3.7999999999999999E-2</v>
      </c>
      <c r="I80" s="135">
        <v>23592316.630103301</v>
      </c>
      <c r="J80" s="45">
        <f>VLOOKUP(YEAR(C80),WPI!$F$14:$H$22,3,0)</f>
        <v>0.244140625</v>
      </c>
      <c r="K80" s="50">
        <f t="shared" si="6"/>
        <v>29352159.557374615</v>
      </c>
      <c r="L80" s="68">
        <f t="shared" si="7"/>
        <v>9809250.4734480977</v>
      </c>
      <c r="M80" s="68">
        <f t="shared" si="8"/>
        <v>19542909.083926518</v>
      </c>
      <c r="N80" s="45">
        <v>0.05</v>
      </c>
      <c r="O80" s="68">
        <f t="shared" si="9"/>
        <v>18565763.629730191</v>
      </c>
    </row>
    <row r="81" spans="1:15" x14ac:dyDescent="0.25">
      <c r="A81" s="120">
        <v>77</v>
      </c>
      <c r="B81" s="103" t="s">
        <v>2254</v>
      </c>
      <c r="C81" s="97">
        <v>41214</v>
      </c>
      <c r="D81" s="98">
        <v>44424</v>
      </c>
      <c r="E81" s="117">
        <f t="shared" si="10"/>
        <v>8.794520547945206</v>
      </c>
      <c r="F81" s="46">
        <v>25</v>
      </c>
      <c r="G81" s="72">
        <v>0.05</v>
      </c>
      <c r="H81" s="91">
        <f t="shared" si="11"/>
        <v>3.7999999999999999E-2</v>
      </c>
      <c r="I81" s="135">
        <v>4859717.7086589113</v>
      </c>
      <c r="J81" s="45">
        <f>VLOOKUP(YEAR(C81),WPI!$J$25:$L$33,3,0)</f>
        <v>0.17168949771689507</v>
      </c>
      <c r="K81" s="50">
        <f t="shared" si="6"/>
        <v>5694080.2011044594</v>
      </c>
      <c r="L81" s="68">
        <f t="shared" si="7"/>
        <v>1902914.8025499233</v>
      </c>
      <c r="M81" s="68">
        <f t="shared" si="8"/>
        <v>3791165.398554536</v>
      </c>
      <c r="N81" s="45">
        <v>0.05</v>
      </c>
      <c r="O81" s="68">
        <f t="shared" si="9"/>
        <v>3601607.128626809</v>
      </c>
    </row>
    <row r="82" spans="1:15" x14ac:dyDescent="0.25">
      <c r="A82" s="120">
        <v>78</v>
      </c>
      <c r="B82" s="103" t="s">
        <v>2255</v>
      </c>
      <c r="C82" s="97">
        <v>41214</v>
      </c>
      <c r="D82" s="98">
        <v>44424</v>
      </c>
      <c r="E82" s="117">
        <f t="shared" si="10"/>
        <v>8.794520547945206</v>
      </c>
      <c r="F82" s="46">
        <v>25</v>
      </c>
      <c r="G82" s="72">
        <v>0.05</v>
      </c>
      <c r="H82" s="91">
        <f t="shared" si="11"/>
        <v>3.7999999999999999E-2</v>
      </c>
      <c r="I82" s="135">
        <v>120837691.732191</v>
      </c>
      <c r="J82" s="45">
        <f>VLOOKUP(YEAR(C82),WPI!$F$14:$H$22,3,0)</f>
        <v>0.244140625</v>
      </c>
      <c r="K82" s="50">
        <f t="shared" si="6"/>
        <v>150339081.31524545</v>
      </c>
      <c r="L82" s="68">
        <f t="shared" si="7"/>
        <v>50242085.311872989</v>
      </c>
      <c r="M82" s="68">
        <f t="shared" si="8"/>
        <v>100096996.00337246</v>
      </c>
      <c r="N82" s="45">
        <v>0.05</v>
      </c>
      <c r="O82" s="68">
        <f t="shared" si="9"/>
        <v>95092146.203203827</v>
      </c>
    </row>
    <row r="83" spans="1:15" x14ac:dyDescent="0.25">
      <c r="A83" s="120">
        <v>79</v>
      </c>
      <c r="B83" s="103" t="s">
        <v>2256</v>
      </c>
      <c r="C83" s="97">
        <v>41214</v>
      </c>
      <c r="D83" s="98">
        <v>44424</v>
      </c>
      <c r="E83" s="117">
        <f t="shared" si="10"/>
        <v>8.794520547945206</v>
      </c>
      <c r="F83" s="46">
        <v>25</v>
      </c>
      <c r="G83" s="72">
        <v>0.05</v>
      </c>
      <c r="H83" s="91">
        <f t="shared" si="11"/>
        <v>3.7999999999999999E-2</v>
      </c>
      <c r="I83" s="135">
        <v>138837449.32658601</v>
      </c>
      <c r="J83" s="45">
        <f>VLOOKUP(YEAR(C83),WPI!$F$14:$H$22,3,0)</f>
        <v>0.244140625</v>
      </c>
      <c r="K83" s="50">
        <f t="shared" si="6"/>
        <v>172733310.97858456</v>
      </c>
      <c r="L83" s="68">
        <f t="shared" si="7"/>
        <v>57726052.803199299</v>
      </c>
      <c r="M83" s="68">
        <f t="shared" si="8"/>
        <v>115007258.17538527</v>
      </c>
      <c r="N83" s="45">
        <v>0.05</v>
      </c>
      <c r="O83" s="68">
        <f t="shared" si="9"/>
        <v>109256895.266616</v>
      </c>
    </row>
    <row r="84" spans="1:15" x14ac:dyDescent="0.25">
      <c r="A84" s="120">
        <v>80</v>
      </c>
      <c r="B84" s="103" t="s">
        <v>2257</v>
      </c>
      <c r="C84" s="97">
        <v>41214</v>
      </c>
      <c r="D84" s="98">
        <v>44424</v>
      </c>
      <c r="E84" s="117">
        <f t="shared" si="10"/>
        <v>8.794520547945206</v>
      </c>
      <c r="F84" s="46">
        <v>25</v>
      </c>
      <c r="G84" s="72">
        <v>0.05</v>
      </c>
      <c r="H84" s="91">
        <f t="shared" si="11"/>
        <v>3.7999999999999999E-2</v>
      </c>
      <c r="I84" s="135">
        <v>100169865.195513</v>
      </c>
      <c r="J84" s="45">
        <f>VLOOKUP(YEAR(C84),WPI!$F$14:$H$22,3,0)</f>
        <v>0.244140625</v>
      </c>
      <c r="K84" s="50">
        <f t="shared" si="6"/>
        <v>124625398.69051129</v>
      </c>
      <c r="L84" s="68">
        <f t="shared" si="7"/>
        <v>41648783.924023472</v>
      </c>
      <c r="M84" s="68">
        <f t="shared" si="8"/>
        <v>82976614.766487807</v>
      </c>
      <c r="N84" s="45">
        <v>0.05</v>
      </c>
      <c r="O84" s="68">
        <f t="shared" si="9"/>
        <v>78827784.028163418</v>
      </c>
    </row>
    <row r="85" spans="1:15" x14ac:dyDescent="0.25">
      <c r="A85" s="120">
        <v>81</v>
      </c>
      <c r="B85" s="103" t="s">
        <v>2258</v>
      </c>
      <c r="C85" s="97">
        <v>41214</v>
      </c>
      <c r="D85" s="98">
        <v>44424</v>
      </c>
      <c r="E85" s="117">
        <f t="shared" si="10"/>
        <v>8.794520547945206</v>
      </c>
      <c r="F85" s="46">
        <v>25</v>
      </c>
      <c r="G85" s="72">
        <v>0.05</v>
      </c>
      <c r="H85" s="91">
        <f t="shared" si="11"/>
        <v>3.7999999999999999E-2</v>
      </c>
      <c r="I85" s="135">
        <v>3198810.8541005473</v>
      </c>
      <c r="J85" s="45">
        <f>VLOOKUP(YEAR(C85),WPI!$F$25:$H$33,3,0)</f>
        <v>5.7502246181491516E-2</v>
      </c>
      <c r="K85" s="50">
        <f t="shared" si="6"/>
        <v>3382749.6633210643</v>
      </c>
      <c r="L85" s="68">
        <f t="shared" si="7"/>
        <v>1130487.1340600094</v>
      </c>
      <c r="M85" s="68">
        <f t="shared" si="8"/>
        <v>2252262.5292610549</v>
      </c>
      <c r="N85" s="45">
        <v>0.05</v>
      </c>
      <c r="O85" s="68">
        <f t="shared" si="9"/>
        <v>2139649.4027980021</v>
      </c>
    </row>
    <row r="86" spans="1:15" x14ac:dyDescent="0.25">
      <c r="A86" s="120">
        <v>82</v>
      </c>
      <c r="B86" s="103" t="s">
        <v>2259</v>
      </c>
      <c r="C86" s="97">
        <v>41214</v>
      </c>
      <c r="D86" s="98">
        <v>44424</v>
      </c>
      <c r="E86" s="117">
        <f t="shared" si="10"/>
        <v>8.794520547945206</v>
      </c>
      <c r="F86" s="46">
        <v>6</v>
      </c>
      <c r="G86" s="72">
        <v>0.05</v>
      </c>
      <c r="H86" s="91">
        <f t="shared" si="11"/>
        <v>0.15833333333333333</v>
      </c>
      <c r="I86" s="135">
        <v>77761</v>
      </c>
      <c r="J86" s="45">
        <f>VLOOKUP(YEAR(C86),WPI!$J$25:$L$33,3,0)</f>
        <v>0.17168949771689507</v>
      </c>
      <c r="K86" s="50">
        <f t="shared" si="6"/>
        <v>91111.747031963474</v>
      </c>
      <c r="L86" s="68">
        <f t="shared" si="7"/>
        <v>126869.98747669983</v>
      </c>
      <c r="M86" s="68">
        <f t="shared" si="8"/>
        <v>0</v>
      </c>
      <c r="N86" s="45">
        <v>0.05</v>
      </c>
      <c r="O86" s="68">
        <f t="shared" si="9"/>
        <v>4555.5873515981739</v>
      </c>
    </row>
    <row r="87" spans="1:15" x14ac:dyDescent="0.25">
      <c r="A87" s="120">
        <v>83</v>
      </c>
      <c r="B87" s="103" t="s">
        <v>2259</v>
      </c>
      <c r="C87" s="97">
        <v>41214</v>
      </c>
      <c r="D87" s="98">
        <v>44424</v>
      </c>
      <c r="E87" s="117">
        <f t="shared" si="10"/>
        <v>8.794520547945206</v>
      </c>
      <c r="F87" s="46">
        <v>6</v>
      </c>
      <c r="G87" s="72">
        <v>0.05</v>
      </c>
      <c r="H87" s="91">
        <f t="shared" si="11"/>
        <v>0.15833333333333333</v>
      </c>
      <c r="I87" s="135">
        <v>31054</v>
      </c>
      <c r="J87" s="45">
        <f>VLOOKUP(YEAR(C87),WPI!$J$25:$L$33,3,0)</f>
        <v>0.17168949771689507</v>
      </c>
      <c r="K87" s="50">
        <f t="shared" si="6"/>
        <v>36385.645662100455</v>
      </c>
      <c r="L87" s="68">
        <f t="shared" si="7"/>
        <v>50665.765500719339</v>
      </c>
      <c r="M87" s="68">
        <f t="shared" si="8"/>
        <v>0</v>
      </c>
      <c r="N87" s="45">
        <v>0.05</v>
      </c>
      <c r="O87" s="68">
        <f t="shared" si="9"/>
        <v>1819.2822831050228</v>
      </c>
    </row>
    <row r="88" spans="1:15" x14ac:dyDescent="0.25">
      <c r="A88" s="120">
        <v>84</v>
      </c>
      <c r="B88" s="103" t="s">
        <v>2259</v>
      </c>
      <c r="C88" s="97">
        <v>41214</v>
      </c>
      <c r="D88" s="98">
        <v>44424</v>
      </c>
      <c r="E88" s="117">
        <f t="shared" si="10"/>
        <v>8.794520547945206</v>
      </c>
      <c r="F88" s="46">
        <v>6</v>
      </c>
      <c r="G88" s="72">
        <v>0.05</v>
      </c>
      <c r="H88" s="91">
        <f t="shared" si="11"/>
        <v>0.15833333333333333</v>
      </c>
      <c r="I88" s="135">
        <v>3990</v>
      </c>
      <c r="J88" s="45">
        <f>VLOOKUP(YEAR(C88),WPI!$J$25:$L$33,3,0)</f>
        <v>0.17168949771689507</v>
      </c>
      <c r="K88" s="50">
        <f t="shared" si="6"/>
        <v>4675.0410958904113</v>
      </c>
      <c r="L88" s="68">
        <f t="shared" si="7"/>
        <v>6509.834621880279</v>
      </c>
      <c r="M88" s="68">
        <f t="shared" si="8"/>
        <v>0</v>
      </c>
      <c r="N88" s="45">
        <v>0.05</v>
      </c>
      <c r="O88" s="68">
        <f t="shared" si="9"/>
        <v>233.75205479452057</v>
      </c>
    </row>
    <row r="89" spans="1:15" x14ac:dyDescent="0.25">
      <c r="A89" s="120">
        <v>85</v>
      </c>
      <c r="B89" s="103" t="s">
        <v>2259</v>
      </c>
      <c r="C89" s="97">
        <v>41214</v>
      </c>
      <c r="D89" s="98">
        <v>44424</v>
      </c>
      <c r="E89" s="117">
        <f t="shared" si="10"/>
        <v>8.794520547945206</v>
      </c>
      <c r="F89" s="46">
        <v>6</v>
      </c>
      <c r="G89" s="72">
        <v>0.05</v>
      </c>
      <c r="H89" s="91">
        <f t="shared" si="11"/>
        <v>0.15833333333333333</v>
      </c>
      <c r="I89" s="135">
        <v>66699</v>
      </c>
      <c r="J89" s="45">
        <f>VLOOKUP(YEAR(C89),WPI!$J$25:$L$33,3,0)</f>
        <v>0.17168949771689507</v>
      </c>
      <c r="K89" s="50">
        <f t="shared" si="6"/>
        <v>78150.517808219185</v>
      </c>
      <c r="L89" s="68">
        <f t="shared" si="7"/>
        <v>108821.91966034906</v>
      </c>
      <c r="M89" s="68">
        <f t="shared" si="8"/>
        <v>0</v>
      </c>
      <c r="N89" s="45">
        <v>0.05</v>
      </c>
      <c r="O89" s="68">
        <f t="shared" si="9"/>
        <v>3907.5258904109596</v>
      </c>
    </row>
    <row r="90" spans="1:15" x14ac:dyDescent="0.25">
      <c r="A90" s="120">
        <v>86</v>
      </c>
      <c r="B90" s="103" t="s">
        <v>2259</v>
      </c>
      <c r="C90" s="97">
        <v>41214</v>
      </c>
      <c r="D90" s="98">
        <v>44424</v>
      </c>
      <c r="E90" s="117">
        <f t="shared" si="10"/>
        <v>8.794520547945206</v>
      </c>
      <c r="F90" s="46">
        <v>6</v>
      </c>
      <c r="G90" s="72">
        <v>0.05</v>
      </c>
      <c r="H90" s="91">
        <f t="shared" si="11"/>
        <v>0.15833333333333333</v>
      </c>
      <c r="I90" s="135">
        <v>466462</v>
      </c>
      <c r="J90" s="45">
        <f>VLOOKUP(YEAR(C90),WPI!$J$25:$L$33,3,0)</f>
        <v>0.17168949771689507</v>
      </c>
      <c r="K90" s="50">
        <f t="shared" si="6"/>
        <v>546548.62648401828</v>
      </c>
      <c r="L90" s="68">
        <f t="shared" si="7"/>
        <v>761050.24496028025</v>
      </c>
      <c r="M90" s="68">
        <f t="shared" si="8"/>
        <v>0</v>
      </c>
      <c r="N90" s="45">
        <v>0.05</v>
      </c>
      <c r="O90" s="68">
        <f t="shared" si="9"/>
        <v>27327.431324200916</v>
      </c>
    </row>
    <row r="91" spans="1:15" x14ac:dyDescent="0.25">
      <c r="A91" s="120">
        <v>87</v>
      </c>
      <c r="B91" s="103" t="s">
        <v>2259</v>
      </c>
      <c r="C91" s="97">
        <v>41214</v>
      </c>
      <c r="D91" s="98">
        <v>44424</v>
      </c>
      <c r="E91" s="117">
        <f t="shared" si="10"/>
        <v>8.794520547945206</v>
      </c>
      <c r="F91" s="46">
        <v>6</v>
      </c>
      <c r="G91" s="72">
        <v>0.05</v>
      </c>
      <c r="H91" s="91">
        <f t="shared" si="11"/>
        <v>0.15833333333333333</v>
      </c>
      <c r="I91" s="135">
        <v>51372</v>
      </c>
      <c r="J91" s="45">
        <f>VLOOKUP(YEAR(C91),WPI!$J$25:$L$33,3,0)</f>
        <v>0.17168949771689507</v>
      </c>
      <c r="K91" s="50">
        <f t="shared" si="6"/>
        <v>60192.032876712328</v>
      </c>
      <c r="L91" s="68">
        <f t="shared" si="7"/>
        <v>83815.344409832993</v>
      </c>
      <c r="M91" s="68">
        <f t="shared" si="8"/>
        <v>0</v>
      </c>
      <c r="N91" s="45">
        <v>0.05</v>
      </c>
      <c r="O91" s="68">
        <f t="shared" si="9"/>
        <v>3009.6016438356164</v>
      </c>
    </row>
    <row r="92" spans="1:15" x14ac:dyDescent="0.25">
      <c r="A92" s="120">
        <v>88</v>
      </c>
      <c r="B92" s="103" t="s">
        <v>2260</v>
      </c>
      <c r="C92" s="97">
        <v>41214</v>
      </c>
      <c r="D92" s="98">
        <v>44424</v>
      </c>
      <c r="E92" s="117">
        <f t="shared" si="10"/>
        <v>8.794520547945206</v>
      </c>
      <c r="F92" s="46">
        <v>6</v>
      </c>
      <c r="G92" s="72">
        <v>0.05</v>
      </c>
      <c r="H92" s="91">
        <f t="shared" si="11"/>
        <v>0.15833333333333333</v>
      </c>
      <c r="I92" s="135">
        <v>161793.76403129412</v>
      </c>
      <c r="J92" s="45">
        <f>VLOOKUP(YEAR(C92),WPI!$J$25:$L$33,3,0)</f>
        <v>0.17168949771689507</v>
      </c>
      <c r="K92" s="50">
        <f t="shared" si="6"/>
        <v>189572.05411155283</v>
      </c>
      <c r="L92" s="68">
        <f t="shared" si="7"/>
        <v>263972.59315670334</v>
      </c>
      <c r="M92" s="68">
        <f t="shared" si="8"/>
        <v>0</v>
      </c>
      <c r="N92" s="45">
        <v>0.05</v>
      </c>
      <c r="O92" s="68">
        <f t="shared" si="9"/>
        <v>9478.6027055776412</v>
      </c>
    </row>
    <row r="93" spans="1:15" x14ac:dyDescent="0.25">
      <c r="A93" s="120">
        <v>89</v>
      </c>
      <c r="B93" s="103" t="s">
        <v>2261</v>
      </c>
      <c r="C93" s="97">
        <v>41214</v>
      </c>
      <c r="D93" s="98">
        <v>44424</v>
      </c>
      <c r="E93" s="117">
        <f t="shared" si="10"/>
        <v>8.794520547945206</v>
      </c>
      <c r="F93" s="46">
        <v>8</v>
      </c>
      <c r="G93" s="72">
        <v>0.05</v>
      </c>
      <c r="H93" s="91">
        <f t="shared" si="11"/>
        <v>0.11874999999999999</v>
      </c>
      <c r="I93" s="135">
        <v>51769.039800791877</v>
      </c>
      <c r="J93" s="45">
        <f>VLOOKUP(YEAR(C93),WPI!$J$25:$L$33,3,0)</f>
        <v>0.17168949771689507</v>
      </c>
      <c r="K93" s="50">
        <f t="shared" si="6"/>
        <v>60657.240241475782</v>
      </c>
      <c r="L93" s="68">
        <f t="shared" si="7"/>
        <v>63347.347300130277</v>
      </c>
      <c r="M93" s="68">
        <f t="shared" si="8"/>
        <v>0</v>
      </c>
      <c r="N93" s="45">
        <v>0.05</v>
      </c>
      <c r="O93" s="68">
        <f t="shared" si="9"/>
        <v>3032.8620120737892</v>
      </c>
    </row>
    <row r="94" spans="1:15" x14ac:dyDescent="0.25">
      <c r="A94" s="120">
        <v>90</v>
      </c>
      <c r="B94" s="103" t="s">
        <v>2262</v>
      </c>
      <c r="C94" s="97">
        <v>41214</v>
      </c>
      <c r="D94" s="98">
        <v>44424</v>
      </c>
      <c r="E94" s="117">
        <f t="shared" si="10"/>
        <v>8.794520547945206</v>
      </c>
      <c r="F94" s="46">
        <v>15</v>
      </c>
      <c r="G94" s="72">
        <v>0.05</v>
      </c>
      <c r="H94" s="91">
        <f t="shared" si="11"/>
        <v>6.3333333333333325E-2</v>
      </c>
      <c r="I94" s="135">
        <v>16153883</v>
      </c>
      <c r="J94" s="45">
        <f>VLOOKUP(YEAR(C94),'CPP-WHRS (P&amp;M)'!$M$47:$O$55,3,0)</f>
        <v>0.15833333333333335</v>
      </c>
      <c r="K94" s="50">
        <f t="shared" si="6"/>
        <v>18711581.141666669</v>
      </c>
      <c r="L94" s="68">
        <f t="shared" si="7"/>
        <v>10422094.372878995</v>
      </c>
      <c r="M94" s="68">
        <f t="shared" si="8"/>
        <v>8289486.7687876746</v>
      </c>
      <c r="N94" s="45">
        <v>0.05</v>
      </c>
      <c r="O94" s="68">
        <f t="shared" si="9"/>
        <v>7875012.4303482901</v>
      </c>
    </row>
    <row r="95" spans="1:15" x14ac:dyDescent="0.25">
      <c r="A95" s="120">
        <v>91</v>
      </c>
      <c r="B95" s="103" t="s">
        <v>2262</v>
      </c>
      <c r="C95" s="97">
        <v>41214</v>
      </c>
      <c r="D95" s="98">
        <v>44424</v>
      </c>
      <c r="E95" s="117">
        <f t="shared" si="10"/>
        <v>8.794520547945206</v>
      </c>
      <c r="F95" s="46">
        <v>15</v>
      </c>
      <c r="G95" s="72">
        <v>0.05</v>
      </c>
      <c r="H95" s="91">
        <f t="shared" si="11"/>
        <v>6.3333333333333325E-2</v>
      </c>
      <c r="I95" s="135">
        <v>1701730</v>
      </c>
      <c r="J95" s="45">
        <f>VLOOKUP(YEAR(C95),'CPP-WHRS (P&amp;M)'!$M$47:$O$55,3,0)</f>
        <v>0.15833333333333335</v>
      </c>
      <c r="K95" s="50">
        <f t="shared" si="6"/>
        <v>1971170.5833333335</v>
      </c>
      <c r="L95" s="68">
        <f t="shared" si="7"/>
        <v>1097915.0125799086</v>
      </c>
      <c r="M95" s="68">
        <f t="shared" si="8"/>
        <v>873255.57075342489</v>
      </c>
      <c r="N95" s="45">
        <v>0.05</v>
      </c>
      <c r="O95" s="68">
        <f t="shared" si="9"/>
        <v>829592.79221575358</v>
      </c>
    </row>
    <row r="96" spans="1:15" x14ac:dyDescent="0.25">
      <c r="A96" s="120">
        <v>92</v>
      </c>
      <c r="B96" s="103" t="s">
        <v>2262</v>
      </c>
      <c r="C96" s="97">
        <v>41214</v>
      </c>
      <c r="D96" s="98">
        <v>44424</v>
      </c>
      <c r="E96" s="117">
        <f t="shared" si="10"/>
        <v>8.794520547945206</v>
      </c>
      <c r="F96" s="46">
        <v>15</v>
      </c>
      <c r="G96" s="72">
        <v>0.05</v>
      </c>
      <c r="H96" s="91">
        <f t="shared" si="11"/>
        <v>6.3333333333333325E-2</v>
      </c>
      <c r="I96" s="135">
        <v>1701730</v>
      </c>
      <c r="J96" s="45">
        <f>VLOOKUP(YEAR(C96),'CPP-WHRS (P&amp;M)'!$M$47:$O$55,3,0)</f>
        <v>0.15833333333333335</v>
      </c>
      <c r="K96" s="50">
        <f t="shared" si="6"/>
        <v>1971170.5833333335</v>
      </c>
      <c r="L96" s="68">
        <f t="shared" si="7"/>
        <v>1097915.0125799086</v>
      </c>
      <c r="M96" s="68">
        <f t="shared" si="8"/>
        <v>873255.57075342489</v>
      </c>
      <c r="N96" s="45">
        <v>0.05</v>
      </c>
      <c r="O96" s="68">
        <f t="shared" si="9"/>
        <v>829592.79221575358</v>
      </c>
    </row>
    <row r="97" spans="1:15" x14ac:dyDescent="0.25">
      <c r="A97" s="120">
        <v>93</v>
      </c>
      <c r="B97" s="103" t="s">
        <v>2262</v>
      </c>
      <c r="C97" s="97">
        <v>41214</v>
      </c>
      <c r="D97" s="98">
        <v>44424</v>
      </c>
      <c r="E97" s="117">
        <f t="shared" si="10"/>
        <v>8.794520547945206</v>
      </c>
      <c r="F97" s="46">
        <v>15</v>
      </c>
      <c r="G97" s="72">
        <v>0.05</v>
      </c>
      <c r="H97" s="91">
        <f t="shared" si="11"/>
        <v>6.3333333333333325E-2</v>
      </c>
      <c r="I97" s="135">
        <v>20614950</v>
      </c>
      <c r="J97" s="45">
        <f>VLOOKUP(YEAR(C97),'CPP-WHRS (P&amp;M)'!$M$47:$O$55,3,0)</f>
        <v>0.15833333333333335</v>
      </c>
      <c r="K97" s="50">
        <f t="shared" si="6"/>
        <v>23878983.750000004</v>
      </c>
      <c r="L97" s="68">
        <f t="shared" si="7"/>
        <v>13300266.839383561</v>
      </c>
      <c r="M97" s="68">
        <f t="shared" si="8"/>
        <v>10578716.910616443</v>
      </c>
      <c r="N97" s="45">
        <v>0.05</v>
      </c>
      <c r="O97" s="68">
        <f t="shared" si="9"/>
        <v>10049781.06508562</v>
      </c>
    </row>
    <row r="98" spans="1:15" x14ac:dyDescent="0.25">
      <c r="A98" s="120">
        <v>94</v>
      </c>
      <c r="B98" s="103" t="s">
        <v>2263</v>
      </c>
      <c r="C98" s="97">
        <v>41214</v>
      </c>
      <c r="D98" s="98">
        <v>44424</v>
      </c>
      <c r="E98" s="117">
        <f t="shared" si="10"/>
        <v>8.794520547945206</v>
      </c>
      <c r="F98" s="46">
        <v>25</v>
      </c>
      <c r="G98" s="72">
        <v>0.05</v>
      </c>
      <c r="H98" s="91">
        <f t="shared" si="11"/>
        <v>3.7999999999999999E-2</v>
      </c>
      <c r="I98" s="135">
        <v>34729763.19459375</v>
      </c>
      <c r="J98" s="45">
        <f>VLOOKUP(YEAR(C98),WPI!$F$14:$H$22,3,0)</f>
        <v>0.244140625</v>
      </c>
      <c r="K98" s="50">
        <f t="shared" si="6"/>
        <v>43208709.287023865</v>
      </c>
      <c r="L98" s="68">
        <f t="shared" si="7"/>
        <v>14439995.503647044</v>
      </c>
      <c r="M98" s="68">
        <f t="shared" si="8"/>
        <v>28768713.78337682</v>
      </c>
      <c r="N98" s="45">
        <v>0.05</v>
      </c>
      <c r="O98" s="68">
        <f t="shared" si="9"/>
        <v>27330278.09420798</v>
      </c>
    </row>
    <row r="99" spans="1:15" x14ac:dyDescent="0.25">
      <c r="A99" s="120">
        <v>95</v>
      </c>
      <c r="B99" s="103" t="s">
        <v>2264</v>
      </c>
      <c r="C99" s="97">
        <v>41214</v>
      </c>
      <c r="D99" s="98">
        <v>44424</v>
      </c>
      <c r="E99" s="117">
        <f t="shared" si="10"/>
        <v>8.794520547945206</v>
      </c>
      <c r="F99" s="46">
        <v>25</v>
      </c>
      <c r="G99" s="72">
        <v>0.05</v>
      </c>
      <c r="H99" s="91">
        <f t="shared" si="11"/>
        <v>3.7999999999999999E-2</v>
      </c>
      <c r="I99" s="135">
        <v>14525279.883101379</v>
      </c>
      <c r="J99" s="45">
        <f>VLOOKUP(YEAR(C99),WPI!$F$14:$H$22,3,0)</f>
        <v>0.244140625</v>
      </c>
      <c r="K99" s="50">
        <f t="shared" si="6"/>
        <v>18071490.792061679</v>
      </c>
      <c r="L99" s="68">
        <f t="shared" si="7"/>
        <v>6039343.6899059834</v>
      </c>
      <c r="M99" s="68">
        <f t="shared" si="8"/>
        <v>12032147.102155697</v>
      </c>
      <c r="N99" s="45">
        <v>0.05</v>
      </c>
      <c r="O99" s="68">
        <f t="shared" si="9"/>
        <v>11430539.74704791</v>
      </c>
    </row>
    <row r="100" spans="1:15" x14ac:dyDescent="0.25">
      <c r="A100" s="120">
        <v>96</v>
      </c>
      <c r="B100" s="103" t="s">
        <v>2265</v>
      </c>
      <c r="C100" s="97">
        <v>41214</v>
      </c>
      <c r="D100" s="98">
        <v>44424</v>
      </c>
      <c r="E100" s="117">
        <f t="shared" si="10"/>
        <v>8.794520547945206</v>
      </c>
      <c r="F100" s="46">
        <v>8</v>
      </c>
      <c r="G100" s="72">
        <v>0.05</v>
      </c>
      <c r="H100" s="91">
        <f t="shared" si="11"/>
        <v>0.11874999999999999</v>
      </c>
      <c r="I100" s="135">
        <v>72866.786967687498</v>
      </c>
      <c r="J100" s="45">
        <f>VLOOKUP(YEAR(C100),WPI!$J$25:$L$33,3,0)</f>
        <v>0.17168949771689507</v>
      </c>
      <c r="K100" s="50">
        <f t="shared" si="6"/>
        <v>85377.249022413758</v>
      </c>
      <c r="L100" s="68">
        <f t="shared" si="7"/>
        <v>89163.671538989991</v>
      </c>
      <c r="M100" s="68">
        <f t="shared" si="8"/>
        <v>0</v>
      </c>
      <c r="N100" s="45">
        <v>0.05</v>
      </c>
      <c r="O100" s="68">
        <f t="shared" si="9"/>
        <v>4268.8624511206881</v>
      </c>
    </row>
    <row r="101" spans="1:15" x14ac:dyDescent="0.25">
      <c r="A101" s="120">
        <v>97</v>
      </c>
      <c r="B101" s="103" t="s">
        <v>2266</v>
      </c>
      <c r="C101" s="97">
        <v>41214</v>
      </c>
      <c r="D101" s="98">
        <v>44424</v>
      </c>
      <c r="E101" s="117">
        <f t="shared" si="10"/>
        <v>8.794520547945206</v>
      </c>
      <c r="F101" s="46">
        <v>25</v>
      </c>
      <c r="G101" s="72">
        <v>0.05</v>
      </c>
      <c r="H101" s="91">
        <f t="shared" si="11"/>
        <v>3.7999999999999999E-2</v>
      </c>
      <c r="I101" s="135">
        <v>34133833.210713737</v>
      </c>
      <c r="J101" s="45">
        <f>VLOOKUP(YEAR(C101),WPI!$F$14:$H$22,3,0)</f>
        <v>0.244140625</v>
      </c>
      <c r="K101" s="50">
        <f t="shared" si="6"/>
        <v>42467288.584423147</v>
      </c>
      <c r="L101" s="68">
        <f t="shared" si="7"/>
        <v>14192218.798706673</v>
      </c>
      <c r="M101" s="68">
        <f t="shared" si="8"/>
        <v>28275069.785716474</v>
      </c>
      <c r="N101" s="45">
        <v>0.05</v>
      </c>
      <c r="O101" s="68">
        <f t="shared" si="9"/>
        <v>26861316.296430647</v>
      </c>
    </row>
    <row r="102" spans="1:15" x14ac:dyDescent="0.25">
      <c r="A102" s="120">
        <v>98</v>
      </c>
      <c r="B102" s="103" t="s">
        <v>2267</v>
      </c>
      <c r="C102" s="97">
        <v>41214</v>
      </c>
      <c r="D102" s="98">
        <v>44424</v>
      </c>
      <c r="E102" s="117">
        <f t="shared" si="10"/>
        <v>8.794520547945206</v>
      </c>
      <c r="F102" s="46">
        <v>6</v>
      </c>
      <c r="G102" s="72">
        <v>0.05</v>
      </c>
      <c r="H102" s="91">
        <f t="shared" si="11"/>
        <v>0.15833333333333333</v>
      </c>
      <c r="I102" s="135">
        <v>901487.27670838463</v>
      </c>
      <c r="J102" s="45">
        <f>VLOOKUP(YEAR(C102),WPI!$J$25:$L$33,3,0)</f>
        <v>0.17168949771689507</v>
      </c>
      <c r="K102" s="50">
        <f t="shared" si="6"/>
        <v>1056263.1744446186</v>
      </c>
      <c r="L102" s="68">
        <f t="shared" si="7"/>
        <v>1470810.2970177464</v>
      </c>
      <c r="M102" s="68">
        <f t="shared" si="8"/>
        <v>0</v>
      </c>
      <c r="N102" s="45">
        <v>0.05</v>
      </c>
      <c r="O102" s="68">
        <f t="shared" si="9"/>
        <v>52813.158722230932</v>
      </c>
    </row>
    <row r="103" spans="1:15" x14ac:dyDescent="0.25">
      <c r="A103" s="120">
        <v>99</v>
      </c>
      <c r="B103" s="103" t="s">
        <v>2268</v>
      </c>
      <c r="C103" s="97">
        <v>41214</v>
      </c>
      <c r="D103" s="98">
        <v>44424</v>
      </c>
      <c r="E103" s="117">
        <f t="shared" si="10"/>
        <v>8.794520547945206</v>
      </c>
      <c r="F103" s="46">
        <v>15</v>
      </c>
      <c r="G103" s="72">
        <v>0.05</v>
      </c>
      <c r="H103" s="91">
        <f t="shared" si="11"/>
        <v>6.3333333333333325E-2</v>
      </c>
      <c r="I103" s="135">
        <v>5487645.491143655</v>
      </c>
      <c r="J103" s="45">
        <v>0</v>
      </c>
      <c r="K103" s="50">
        <f t="shared" si="6"/>
        <v>5487645.491143655</v>
      </c>
      <c r="L103" s="68">
        <f t="shared" si="7"/>
        <v>3056543.3653411097</v>
      </c>
      <c r="M103" s="68">
        <f t="shared" si="8"/>
        <v>2431102.1258025453</v>
      </c>
      <c r="N103" s="45">
        <v>0.05</v>
      </c>
      <c r="O103" s="68">
        <f t="shared" si="9"/>
        <v>2309547.0195124182</v>
      </c>
    </row>
    <row r="104" spans="1:15" x14ac:dyDescent="0.25">
      <c r="A104" s="120">
        <v>100</v>
      </c>
      <c r="B104" s="103" t="s">
        <v>2268</v>
      </c>
      <c r="C104" s="97">
        <v>41214</v>
      </c>
      <c r="D104" s="98">
        <v>44424</v>
      </c>
      <c r="E104" s="117">
        <f t="shared" si="10"/>
        <v>8.794520547945206</v>
      </c>
      <c r="F104" s="46">
        <v>15</v>
      </c>
      <c r="G104" s="72">
        <v>0.05</v>
      </c>
      <c r="H104" s="91">
        <f t="shared" si="11"/>
        <v>6.3333333333333325E-2</v>
      </c>
      <c r="I104" s="135">
        <v>5317186.609535669</v>
      </c>
      <c r="J104" s="45">
        <v>0</v>
      </c>
      <c r="K104" s="50">
        <f t="shared" si="6"/>
        <v>5317186.609535669</v>
      </c>
      <c r="L104" s="68">
        <f t="shared" si="7"/>
        <v>2961600.1033386341</v>
      </c>
      <c r="M104" s="68">
        <f t="shared" si="8"/>
        <v>2355586.5061970348</v>
      </c>
      <c r="N104" s="45">
        <v>0.05</v>
      </c>
      <c r="O104" s="68">
        <f t="shared" si="9"/>
        <v>2237807.1808871832</v>
      </c>
    </row>
    <row r="105" spans="1:15" x14ac:dyDescent="0.25">
      <c r="A105" s="120">
        <v>101</v>
      </c>
      <c r="B105" s="103" t="s">
        <v>2268</v>
      </c>
      <c r="C105" s="97">
        <v>41214</v>
      </c>
      <c r="D105" s="98">
        <v>44424</v>
      </c>
      <c r="E105" s="117">
        <f t="shared" si="10"/>
        <v>8.794520547945206</v>
      </c>
      <c r="F105" s="46">
        <v>8</v>
      </c>
      <c r="G105" s="72">
        <v>0.05</v>
      </c>
      <c r="H105" s="91">
        <f t="shared" si="11"/>
        <v>0.11874999999999999</v>
      </c>
      <c r="I105" s="135">
        <v>4912546.28795633</v>
      </c>
      <c r="J105" s="45">
        <v>0</v>
      </c>
      <c r="K105" s="50">
        <f t="shared" si="6"/>
        <v>4912546.28795633</v>
      </c>
      <c r="L105" s="68">
        <f t="shared" si="7"/>
        <v>5130414.3510694616</v>
      </c>
      <c r="M105" s="68">
        <f t="shared" si="8"/>
        <v>0</v>
      </c>
      <c r="N105" s="45">
        <v>0.05</v>
      </c>
      <c r="O105" s="68">
        <f t="shared" si="9"/>
        <v>245627.31439781652</v>
      </c>
    </row>
    <row r="106" spans="1:15" x14ac:dyDescent="0.25">
      <c r="A106" s="120">
        <v>102</v>
      </c>
      <c r="B106" s="103" t="s">
        <v>2269</v>
      </c>
      <c r="C106" s="97">
        <v>41214</v>
      </c>
      <c r="D106" s="98">
        <v>44424</v>
      </c>
      <c r="E106" s="117">
        <f t="shared" si="10"/>
        <v>8.794520547945206</v>
      </c>
      <c r="F106" s="46">
        <v>8</v>
      </c>
      <c r="G106" s="72">
        <v>0.05</v>
      </c>
      <c r="H106" s="91">
        <f t="shared" si="11"/>
        <v>0.11874999999999999</v>
      </c>
      <c r="I106" s="135">
        <v>123817</v>
      </c>
      <c r="J106" s="45">
        <v>0</v>
      </c>
      <c r="K106" s="50">
        <f t="shared" si="6"/>
        <v>123817</v>
      </c>
      <c r="L106" s="68">
        <f t="shared" si="7"/>
        <v>129308.19914383562</v>
      </c>
      <c r="M106" s="68">
        <f t="shared" si="8"/>
        <v>0</v>
      </c>
      <c r="N106" s="45">
        <v>0.05</v>
      </c>
      <c r="O106" s="68">
        <f t="shared" si="9"/>
        <v>6190.85</v>
      </c>
    </row>
    <row r="107" spans="1:15" x14ac:dyDescent="0.25">
      <c r="A107" s="120">
        <v>103</v>
      </c>
      <c r="B107" s="103" t="s">
        <v>2269</v>
      </c>
      <c r="C107" s="97">
        <v>41214</v>
      </c>
      <c r="D107" s="98">
        <v>44424</v>
      </c>
      <c r="E107" s="117">
        <f t="shared" si="10"/>
        <v>8.794520547945206</v>
      </c>
      <c r="F107" s="46">
        <v>8</v>
      </c>
      <c r="G107" s="72">
        <v>0.05</v>
      </c>
      <c r="H107" s="91">
        <f t="shared" si="11"/>
        <v>0.11874999999999999</v>
      </c>
      <c r="I107" s="135">
        <v>7875</v>
      </c>
      <c r="J107" s="45">
        <v>0</v>
      </c>
      <c r="K107" s="50">
        <f t="shared" si="6"/>
        <v>7875</v>
      </c>
      <c r="L107" s="68">
        <f t="shared" si="7"/>
        <v>8224.2508561643845</v>
      </c>
      <c r="M107" s="68">
        <f t="shared" si="8"/>
        <v>0</v>
      </c>
      <c r="N107" s="45">
        <v>0.05</v>
      </c>
      <c r="O107" s="68">
        <f t="shared" si="9"/>
        <v>393.75</v>
      </c>
    </row>
    <row r="108" spans="1:15" x14ac:dyDescent="0.25">
      <c r="A108" s="120">
        <v>104</v>
      </c>
      <c r="B108" s="103" t="s">
        <v>2269</v>
      </c>
      <c r="C108" s="97">
        <v>41214</v>
      </c>
      <c r="D108" s="98">
        <v>44424</v>
      </c>
      <c r="E108" s="117">
        <f t="shared" si="10"/>
        <v>8.794520547945206</v>
      </c>
      <c r="F108" s="46">
        <v>8</v>
      </c>
      <c r="G108" s="72">
        <v>0.05</v>
      </c>
      <c r="H108" s="91">
        <f t="shared" si="11"/>
        <v>0.11874999999999999</v>
      </c>
      <c r="I108" s="135">
        <v>264550</v>
      </c>
      <c r="J108" s="45">
        <v>0</v>
      </c>
      <c r="K108" s="50">
        <f t="shared" si="6"/>
        <v>264550</v>
      </c>
      <c r="L108" s="68">
        <f t="shared" si="7"/>
        <v>276282.61130136991</v>
      </c>
      <c r="M108" s="68">
        <f t="shared" si="8"/>
        <v>0</v>
      </c>
      <c r="N108" s="45">
        <v>0.05</v>
      </c>
      <c r="O108" s="68">
        <f t="shared" si="9"/>
        <v>13227.5</v>
      </c>
    </row>
    <row r="109" spans="1:15" x14ac:dyDescent="0.25">
      <c r="A109" s="120">
        <v>105</v>
      </c>
      <c r="B109" s="103" t="s">
        <v>2269</v>
      </c>
      <c r="C109" s="97">
        <v>41214</v>
      </c>
      <c r="D109" s="98">
        <v>44424</v>
      </c>
      <c r="E109" s="117">
        <f t="shared" si="10"/>
        <v>8.794520547945206</v>
      </c>
      <c r="F109" s="46">
        <v>8</v>
      </c>
      <c r="G109" s="72">
        <v>0.05</v>
      </c>
      <c r="H109" s="91">
        <f t="shared" si="11"/>
        <v>0.11874999999999999</v>
      </c>
      <c r="I109" s="135">
        <v>7875</v>
      </c>
      <c r="J109" s="45">
        <v>0</v>
      </c>
      <c r="K109" s="50">
        <f t="shared" si="6"/>
        <v>7875</v>
      </c>
      <c r="L109" s="68">
        <f t="shared" si="7"/>
        <v>8224.2508561643845</v>
      </c>
      <c r="M109" s="68">
        <f t="shared" si="8"/>
        <v>0</v>
      </c>
      <c r="N109" s="45">
        <v>0.05</v>
      </c>
      <c r="O109" s="68">
        <f t="shared" si="9"/>
        <v>393.75</v>
      </c>
    </row>
    <row r="110" spans="1:15" x14ac:dyDescent="0.25">
      <c r="A110" s="120">
        <v>106</v>
      </c>
      <c r="B110" s="103" t="s">
        <v>2270</v>
      </c>
      <c r="C110" s="97">
        <v>41214</v>
      </c>
      <c r="D110" s="98">
        <v>44424</v>
      </c>
      <c r="E110" s="117">
        <f t="shared" si="10"/>
        <v>8.794520547945206</v>
      </c>
      <c r="F110" s="46">
        <v>8</v>
      </c>
      <c r="G110" s="72">
        <v>0.05</v>
      </c>
      <c r="H110" s="91">
        <f t="shared" si="11"/>
        <v>0.11874999999999999</v>
      </c>
      <c r="I110" s="135">
        <v>507458.89730304363</v>
      </c>
      <c r="J110" s="45">
        <v>0</v>
      </c>
      <c r="K110" s="50">
        <f t="shared" si="6"/>
        <v>507458.89730304363</v>
      </c>
      <c r="L110" s="68">
        <f t="shared" si="7"/>
        <v>529964.35182384646</v>
      </c>
      <c r="M110" s="68">
        <f t="shared" si="8"/>
        <v>0</v>
      </c>
      <c r="N110" s="45">
        <v>0.05</v>
      </c>
      <c r="O110" s="68">
        <f t="shared" si="9"/>
        <v>25372.944865152182</v>
      </c>
    </row>
    <row r="111" spans="1:15" x14ac:dyDescent="0.25">
      <c r="A111" s="120">
        <v>107</v>
      </c>
      <c r="B111" s="103" t="s">
        <v>2271</v>
      </c>
      <c r="C111" s="97">
        <v>41214</v>
      </c>
      <c r="D111" s="98">
        <v>44424</v>
      </c>
      <c r="E111" s="117">
        <f t="shared" si="10"/>
        <v>8.794520547945206</v>
      </c>
      <c r="F111" s="46">
        <v>8</v>
      </c>
      <c r="G111" s="72">
        <v>0.05</v>
      </c>
      <c r="H111" s="91">
        <f t="shared" si="11"/>
        <v>0.11874999999999999</v>
      </c>
      <c r="I111" s="135">
        <v>93438.775929447191</v>
      </c>
      <c r="J111" s="45">
        <v>0</v>
      </c>
      <c r="K111" s="50">
        <f t="shared" si="6"/>
        <v>93438.775929447191</v>
      </c>
      <c r="L111" s="68">
        <f t="shared" si="7"/>
        <v>97582.721642756587</v>
      </c>
      <c r="M111" s="68">
        <f t="shared" si="8"/>
        <v>0</v>
      </c>
      <c r="N111" s="45">
        <v>0.05</v>
      </c>
      <c r="O111" s="68">
        <f t="shared" si="9"/>
        <v>4671.9387964723601</v>
      </c>
    </row>
    <row r="112" spans="1:15" x14ac:dyDescent="0.25">
      <c r="A112" s="120">
        <v>108</v>
      </c>
      <c r="B112" s="103" t="s">
        <v>2272</v>
      </c>
      <c r="C112" s="97">
        <v>41214</v>
      </c>
      <c r="D112" s="98">
        <v>44424</v>
      </c>
      <c r="E112" s="117">
        <f t="shared" si="10"/>
        <v>8.794520547945206</v>
      </c>
      <c r="F112" s="46">
        <v>8</v>
      </c>
      <c r="G112" s="72">
        <v>0.05</v>
      </c>
      <c r="H112" s="91">
        <f t="shared" si="11"/>
        <v>0.11874999999999999</v>
      </c>
      <c r="I112" s="135">
        <v>45622.467555902462</v>
      </c>
      <c r="J112" s="45">
        <v>0</v>
      </c>
      <c r="K112" s="50">
        <f t="shared" si="6"/>
        <v>45622.467555902462</v>
      </c>
      <c r="L112" s="68">
        <f t="shared" si="7"/>
        <v>47645.792743741287</v>
      </c>
      <c r="M112" s="68">
        <f t="shared" si="8"/>
        <v>0</v>
      </c>
      <c r="N112" s="45">
        <v>0.05</v>
      </c>
      <c r="O112" s="68">
        <f t="shared" si="9"/>
        <v>2281.1233777951234</v>
      </c>
    </row>
    <row r="113" spans="1:15" x14ac:dyDescent="0.25">
      <c r="A113" s="120">
        <v>109</v>
      </c>
      <c r="B113" s="103" t="s">
        <v>2273</v>
      </c>
      <c r="C113" s="97">
        <v>41214</v>
      </c>
      <c r="D113" s="98">
        <v>44424</v>
      </c>
      <c r="E113" s="117">
        <f t="shared" si="10"/>
        <v>8.794520547945206</v>
      </c>
      <c r="F113" s="46">
        <v>15</v>
      </c>
      <c r="G113" s="72">
        <v>0.05</v>
      </c>
      <c r="H113" s="91">
        <f t="shared" si="11"/>
        <v>6.3333333333333325E-2</v>
      </c>
      <c r="I113" s="135">
        <v>655406.48163569882</v>
      </c>
      <c r="J113" s="45">
        <f>VLOOKUP(YEAR(C113),WPI!$J$25:$L$33,3,0)</f>
        <v>0.17168949771689507</v>
      </c>
      <c r="K113" s="50">
        <f t="shared" si="6"/>
        <v>767932.89126812934</v>
      </c>
      <c r="L113" s="68">
        <f t="shared" si="7"/>
        <v>427728.10080770048</v>
      </c>
      <c r="M113" s="68">
        <f t="shared" si="8"/>
        <v>340204.79046042886</v>
      </c>
      <c r="N113" s="45">
        <v>0.05</v>
      </c>
      <c r="O113" s="68">
        <f t="shared" si="9"/>
        <v>323194.55093740742</v>
      </c>
    </row>
    <row r="114" spans="1:15" x14ac:dyDescent="0.25">
      <c r="A114" s="120">
        <v>110</v>
      </c>
      <c r="B114" s="103" t="s">
        <v>2274</v>
      </c>
      <c r="C114" s="97">
        <v>41214</v>
      </c>
      <c r="D114" s="98">
        <v>44424</v>
      </c>
      <c r="E114" s="117">
        <f t="shared" si="10"/>
        <v>8.794520547945206</v>
      </c>
      <c r="F114" s="46">
        <v>6</v>
      </c>
      <c r="G114" s="72">
        <v>0.05</v>
      </c>
      <c r="H114" s="91">
        <f t="shared" si="11"/>
        <v>0.15833333333333333</v>
      </c>
      <c r="I114" s="135">
        <v>110853.2156603913</v>
      </c>
      <c r="J114" s="45">
        <f>VLOOKUP(YEAR(C114),WPI!$J$25:$L$33,3,0)</f>
        <v>0.17168949771689507</v>
      </c>
      <c r="K114" s="50">
        <f t="shared" si="6"/>
        <v>129885.54857742653</v>
      </c>
      <c r="L114" s="68">
        <f t="shared" si="7"/>
        <v>180861.17825884116</v>
      </c>
      <c r="M114" s="68">
        <f t="shared" si="8"/>
        <v>0</v>
      </c>
      <c r="N114" s="45">
        <v>0.05</v>
      </c>
      <c r="O114" s="68">
        <f t="shared" si="9"/>
        <v>6494.2774288713263</v>
      </c>
    </row>
    <row r="115" spans="1:15" x14ac:dyDescent="0.25">
      <c r="A115" s="120">
        <v>111</v>
      </c>
      <c r="B115" s="103" t="s">
        <v>2275</v>
      </c>
      <c r="C115" s="97">
        <v>41214</v>
      </c>
      <c r="D115" s="98">
        <v>44424</v>
      </c>
      <c r="E115" s="117">
        <f t="shared" si="10"/>
        <v>8.794520547945206</v>
      </c>
      <c r="F115" s="46">
        <v>25</v>
      </c>
      <c r="G115" s="72">
        <v>0.05</v>
      </c>
      <c r="H115" s="91">
        <f t="shared" si="11"/>
        <v>3.7999999999999999E-2</v>
      </c>
      <c r="I115" s="135">
        <v>13879849.448835408</v>
      </c>
      <c r="J115" s="45">
        <f>VLOOKUP(YEAR(C115),WPI!$F$14:$H$22,3,0)</f>
        <v>0.244140625</v>
      </c>
      <c r="K115" s="50">
        <f t="shared" si="6"/>
        <v>17268484.568179991</v>
      </c>
      <c r="L115" s="68">
        <f t="shared" si="7"/>
        <v>5770985.6099358769</v>
      </c>
      <c r="M115" s="68">
        <f t="shared" si="8"/>
        <v>11497498.958244115</v>
      </c>
      <c r="N115" s="45">
        <v>0.05</v>
      </c>
      <c r="O115" s="68">
        <f t="shared" si="9"/>
        <v>10922624.010331908</v>
      </c>
    </row>
    <row r="116" spans="1:15" x14ac:dyDescent="0.25">
      <c r="A116" s="120">
        <v>112</v>
      </c>
      <c r="B116" s="103" t="s">
        <v>2276</v>
      </c>
      <c r="C116" s="97">
        <v>41214</v>
      </c>
      <c r="D116" s="98">
        <v>44424</v>
      </c>
      <c r="E116" s="117">
        <f t="shared" si="10"/>
        <v>8.794520547945206</v>
      </c>
      <c r="F116" s="46">
        <v>15</v>
      </c>
      <c r="G116" s="72">
        <v>0.05</v>
      </c>
      <c r="H116" s="91">
        <f t="shared" si="11"/>
        <v>6.3333333333333325E-2</v>
      </c>
      <c r="I116" s="135">
        <v>143936455</v>
      </c>
      <c r="J116" s="45">
        <f>VLOOKUP(YEAR(C116),WPI!$F$14:$H$22,3,0)</f>
        <v>0.244140625</v>
      </c>
      <c r="K116" s="50">
        <f t="shared" si="6"/>
        <v>179077191.08398437</v>
      </c>
      <c r="L116" s="68">
        <f t="shared" si="7"/>
        <v>99743542.321572661</v>
      </c>
      <c r="M116" s="68">
        <f t="shared" si="8"/>
        <v>79333648.762411714</v>
      </c>
      <c r="N116" s="45">
        <v>0.05</v>
      </c>
      <c r="O116" s="68">
        <f t="shared" si="9"/>
        <v>75366966.324291125</v>
      </c>
    </row>
    <row r="117" spans="1:15" x14ac:dyDescent="0.25">
      <c r="A117" s="120">
        <v>113</v>
      </c>
      <c r="B117" s="103" t="s">
        <v>2276</v>
      </c>
      <c r="C117" s="97">
        <v>41214</v>
      </c>
      <c r="D117" s="98">
        <v>44424</v>
      </c>
      <c r="E117" s="117">
        <f t="shared" si="10"/>
        <v>8.794520547945206</v>
      </c>
      <c r="F117" s="46">
        <v>15</v>
      </c>
      <c r="G117" s="72">
        <v>0.05</v>
      </c>
      <c r="H117" s="91">
        <f t="shared" si="11"/>
        <v>6.3333333333333325E-2</v>
      </c>
      <c r="I117" s="135">
        <v>2649002</v>
      </c>
      <c r="J117" s="45">
        <f>VLOOKUP(YEAR(C117),WPI!$F$25:$H$33,3,0)</f>
        <v>5.7502246181491516E-2</v>
      </c>
      <c r="K117" s="50">
        <f t="shared" si="6"/>
        <v>2801325.5651392634</v>
      </c>
      <c r="L117" s="68">
        <f t="shared" si="7"/>
        <v>1560299.9654597596</v>
      </c>
      <c r="M117" s="68">
        <f t="shared" si="8"/>
        <v>1241025.5996795038</v>
      </c>
      <c r="N117" s="45">
        <v>0.05</v>
      </c>
      <c r="O117" s="68">
        <f t="shared" si="9"/>
        <v>1178974.3196955286</v>
      </c>
    </row>
    <row r="118" spans="1:15" x14ac:dyDescent="0.25">
      <c r="A118" s="120">
        <v>114</v>
      </c>
      <c r="B118" s="103" t="s">
        <v>2276</v>
      </c>
      <c r="C118" s="97">
        <v>41214</v>
      </c>
      <c r="D118" s="98">
        <v>44424</v>
      </c>
      <c r="E118" s="117">
        <f t="shared" si="10"/>
        <v>8.794520547945206</v>
      </c>
      <c r="F118" s="46">
        <v>15</v>
      </c>
      <c r="G118" s="72">
        <v>0.05</v>
      </c>
      <c r="H118" s="91">
        <f t="shared" si="11"/>
        <v>6.3333333333333325E-2</v>
      </c>
      <c r="I118" s="135">
        <v>720007</v>
      </c>
      <c r="J118" s="45">
        <f>VLOOKUP(YEAR(C118),WPI!$F$25:$H$33,3,0)</f>
        <v>5.7502246181491516E-2</v>
      </c>
      <c r="K118" s="50">
        <f t="shared" si="6"/>
        <v>761409.01976639719</v>
      </c>
      <c r="L118" s="68">
        <f t="shared" si="7"/>
        <v>424094.39374933846</v>
      </c>
      <c r="M118" s="68">
        <f t="shared" si="8"/>
        <v>337314.62601705873</v>
      </c>
      <c r="N118" s="45">
        <v>0.05</v>
      </c>
      <c r="O118" s="68">
        <f t="shared" si="9"/>
        <v>320448.89471620577</v>
      </c>
    </row>
    <row r="119" spans="1:15" x14ac:dyDescent="0.25">
      <c r="A119" s="120">
        <v>115</v>
      </c>
      <c r="B119" s="103" t="s">
        <v>2276</v>
      </c>
      <c r="C119" s="97">
        <v>41214</v>
      </c>
      <c r="D119" s="98">
        <v>44424</v>
      </c>
      <c r="E119" s="117">
        <f t="shared" si="10"/>
        <v>8.794520547945206</v>
      </c>
      <c r="F119" s="46">
        <v>15</v>
      </c>
      <c r="G119" s="72">
        <v>0.05</v>
      </c>
      <c r="H119" s="91">
        <f t="shared" si="11"/>
        <v>6.3333333333333325E-2</v>
      </c>
      <c r="I119" s="135">
        <v>609455</v>
      </c>
      <c r="J119" s="45">
        <f>VLOOKUP(YEAR(C119),WPI!$F$25:$H$33,3,0)</f>
        <v>5.7502246181491516E-2</v>
      </c>
      <c r="K119" s="50">
        <f t="shared" si="6"/>
        <v>644500.03144654096</v>
      </c>
      <c r="L119" s="68">
        <f t="shared" si="7"/>
        <v>358977.68874816922</v>
      </c>
      <c r="M119" s="68">
        <f t="shared" si="8"/>
        <v>285522.34269837174</v>
      </c>
      <c r="N119" s="45">
        <v>0.05</v>
      </c>
      <c r="O119" s="68">
        <f t="shared" si="9"/>
        <v>271246.22556345316</v>
      </c>
    </row>
    <row r="120" spans="1:15" x14ac:dyDescent="0.25">
      <c r="A120" s="120">
        <v>116</v>
      </c>
      <c r="B120" s="103" t="s">
        <v>2276</v>
      </c>
      <c r="C120" s="97">
        <v>41214</v>
      </c>
      <c r="D120" s="98">
        <v>44424</v>
      </c>
      <c r="E120" s="117">
        <f t="shared" si="10"/>
        <v>8.794520547945206</v>
      </c>
      <c r="F120" s="46">
        <v>15</v>
      </c>
      <c r="G120" s="72">
        <v>0.05</v>
      </c>
      <c r="H120" s="91">
        <f t="shared" si="11"/>
        <v>6.3333333333333325E-2</v>
      </c>
      <c r="I120" s="135">
        <v>2559710</v>
      </c>
      <c r="J120" s="45">
        <f>VLOOKUP(YEAR(C120),WPI!$F$25:$H$33,3,0)</f>
        <v>5.7502246181491516E-2</v>
      </c>
      <c r="K120" s="50">
        <f t="shared" si="6"/>
        <v>2706899.0745732258</v>
      </c>
      <c r="L120" s="68">
        <f t="shared" si="7"/>
        <v>1507705.703728046</v>
      </c>
      <c r="M120" s="68">
        <f t="shared" si="8"/>
        <v>1199193.3708451798</v>
      </c>
      <c r="N120" s="45">
        <v>0.05</v>
      </c>
      <c r="O120" s="68">
        <f t="shared" si="9"/>
        <v>1139233.7023029206</v>
      </c>
    </row>
    <row r="121" spans="1:15" x14ac:dyDescent="0.25">
      <c r="A121" s="120">
        <v>117</v>
      </c>
      <c r="B121" s="103" t="s">
        <v>2276</v>
      </c>
      <c r="C121" s="97">
        <v>41214</v>
      </c>
      <c r="D121" s="98">
        <v>44424</v>
      </c>
      <c r="E121" s="117">
        <f t="shared" si="10"/>
        <v>8.794520547945206</v>
      </c>
      <c r="F121" s="46">
        <v>15</v>
      </c>
      <c r="G121" s="72">
        <v>0.05</v>
      </c>
      <c r="H121" s="91">
        <f t="shared" si="11"/>
        <v>6.3333333333333325E-2</v>
      </c>
      <c r="I121" s="135">
        <v>1577893</v>
      </c>
      <c r="J121" s="45">
        <f>VLOOKUP(YEAR(C121),WPI!$F$25:$H$33,3,0)</f>
        <v>5.7502246181491516E-2</v>
      </c>
      <c r="K121" s="50">
        <f t="shared" si="6"/>
        <v>1668625.3917340522</v>
      </c>
      <c r="L121" s="68">
        <f t="shared" si="7"/>
        <v>929401.48531378852</v>
      </c>
      <c r="M121" s="68">
        <f t="shared" si="8"/>
        <v>739223.90642026369</v>
      </c>
      <c r="N121" s="45">
        <v>0.05</v>
      </c>
      <c r="O121" s="68">
        <f t="shared" si="9"/>
        <v>702262.71109925047</v>
      </c>
    </row>
    <row r="122" spans="1:15" x14ac:dyDescent="0.25">
      <c r="A122" s="120">
        <v>118</v>
      </c>
      <c r="B122" s="103" t="s">
        <v>2277</v>
      </c>
      <c r="C122" s="97">
        <v>41214</v>
      </c>
      <c r="D122" s="98">
        <v>44424</v>
      </c>
      <c r="E122" s="117">
        <f t="shared" si="10"/>
        <v>8.794520547945206</v>
      </c>
      <c r="F122" s="46">
        <v>40</v>
      </c>
      <c r="G122" s="72">
        <v>0.05</v>
      </c>
      <c r="H122" s="91">
        <f t="shared" si="11"/>
        <v>2.375E-2</v>
      </c>
      <c r="I122" s="135">
        <v>9547079.3798304647</v>
      </c>
      <c r="J122" s="45">
        <f>VLOOKUP(YEAR(C122),WPI!$F$25:$H$33,3,0)</f>
        <v>5.7502246181491516E-2</v>
      </c>
      <c r="K122" s="50">
        <f t="shared" si="6"/>
        <v>10096057.888643717</v>
      </c>
      <c r="L122" s="68">
        <f t="shared" si="7"/>
        <v>2108762.228179385</v>
      </c>
      <c r="M122" s="68">
        <f t="shared" si="8"/>
        <v>7987295.6604643324</v>
      </c>
      <c r="N122" s="45">
        <v>0.05</v>
      </c>
      <c r="O122" s="68">
        <f t="shared" si="9"/>
        <v>7587930.8774411157</v>
      </c>
    </row>
    <row r="123" spans="1:15" x14ac:dyDescent="0.25">
      <c r="A123" s="120">
        <v>119</v>
      </c>
      <c r="B123" s="103" t="s">
        <v>2278</v>
      </c>
      <c r="C123" s="97">
        <v>41214</v>
      </c>
      <c r="D123" s="98">
        <v>44424</v>
      </c>
      <c r="E123" s="117">
        <f t="shared" si="10"/>
        <v>8.794520547945206</v>
      </c>
      <c r="F123" s="46">
        <v>15</v>
      </c>
      <c r="G123" s="72">
        <v>0.05</v>
      </c>
      <c r="H123" s="91">
        <f t="shared" si="11"/>
        <v>6.3333333333333325E-2</v>
      </c>
      <c r="I123" s="135">
        <v>335426.56273996457</v>
      </c>
      <c r="J123" s="45">
        <f>VLOOKUP(YEAR(C123),'CPP-WHRS (P&amp;M)'!$M$47:$O$55,3,0)</f>
        <v>0.15833333333333335</v>
      </c>
      <c r="K123" s="50">
        <f t="shared" si="6"/>
        <v>388535.76850712567</v>
      </c>
      <c r="L123" s="68">
        <f t="shared" si="7"/>
        <v>216409.10065068121</v>
      </c>
      <c r="M123" s="68">
        <f t="shared" si="8"/>
        <v>172126.66785644446</v>
      </c>
      <c r="N123" s="45">
        <v>0.05</v>
      </c>
      <c r="O123" s="68">
        <f t="shared" si="9"/>
        <v>163520.33446362222</v>
      </c>
    </row>
    <row r="124" spans="1:15" x14ac:dyDescent="0.25">
      <c r="A124" s="120">
        <v>120</v>
      </c>
      <c r="B124" s="103" t="s">
        <v>2279</v>
      </c>
      <c r="C124" s="97">
        <v>41214</v>
      </c>
      <c r="D124" s="98">
        <v>44424</v>
      </c>
      <c r="E124" s="117">
        <f t="shared" si="10"/>
        <v>8.794520547945206</v>
      </c>
      <c r="F124" s="46">
        <v>15</v>
      </c>
      <c r="G124" s="72">
        <v>0.05</v>
      </c>
      <c r="H124" s="91">
        <f t="shared" si="11"/>
        <v>6.3333333333333325E-2</v>
      </c>
      <c r="I124" s="135">
        <v>113722887</v>
      </c>
      <c r="J124" s="45">
        <f>VLOOKUP(YEAR(C124),WPI!$F$14:$H$22,3,0)</f>
        <v>0.244140625</v>
      </c>
      <c r="K124" s="50">
        <f t="shared" si="6"/>
        <v>141487263.70898437</v>
      </c>
      <c r="L124" s="68">
        <f t="shared" si="7"/>
        <v>78806467.704209641</v>
      </c>
      <c r="M124" s="68">
        <f t="shared" si="8"/>
        <v>62680796.004774734</v>
      </c>
      <c r="N124" s="45">
        <v>0.05</v>
      </c>
      <c r="O124" s="68">
        <f t="shared" si="9"/>
        <v>59546756.204535998</v>
      </c>
    </row>
    <row r="125" spans="1:15" x14ac:dyDescent="0.25">
      <c r="A125" s="120">
        <v>121</v>
      </c>
      <c r="B125" s="103" t="s">
        <v>2279</v>
      </c>
      <c r="C125" s="97">
        <v>41214</v>
      </c>
      <c r="D125" s="98">
        <v>44424</v>
      </c>
      <c r="E125" s="117">
        <f t="shared" si="10"/>
        <v>8.794520547945206</v>
      </c>
      <c r="F125" s="46">
        <v>15</v>
      </c>
      <c r="G125" s="72">
        <v>0.05</v>
      </c>
      <c r="H125" s="91">
        <f t="shared" si="11"/>
        <v>6.3333333333333325E-2</v>
      </c>
      <c r="I125" s="135">
        <v>49074845</v>
      </c>
      <c r="J125" s="45">
        <f>VLOOKUP(YEAR(C125),WPI!$F$14:$H$22,3,0)</f>
        <v>0.244140625</v>
      </c>
      <c r="K125" s="50">
        <f t="shared" si="6"/>
        <v>61056008.330078125</v>
      </c>
      <c r="L125" s="68">
        <f t="shared" si="7"/>
        <v>34007360.256177761</v>
      </c>
      <c r="M125" s="68">
        <f t="shared" si="8"/>
        <v>27048648.073900364</v>
      </c>
      <c r="N125" s="45">
        <v>0.05</v>
      </c>
      <c r="O125" s="68">
        <f t="shared" si="9"/>
        <v>25696215.670205344</v>
      </c>
    </row>
    <row r="126" spans="1:15" x14ac:dyDescent="0.25">
      <c r="A126" s="120">
        <v>122</v>
      </c>
      <c r="B126" s="103" t="s">
        <v>2279</v>
      </c>
      <c r="C126" s="97">
        <v>41214</v>
      </c>
      <c r="D126" s="98">
        <v>44424</v>
      </c>
      <c r="E126" s="117">
        <f t="shared" si="10"/>
        <v>8.794520547945206</v>
      </c>
      <c r="F126" s="46">
        <v>15</v>
      </c>
      <c r="G126" s="72">
        <v>0.05</v>
      </c>
      <c r="H126" s="91">
        <f t="shared" si="11"/>
        <v>6.3333333333333325E-2</v>
      </c>
      <c r="I126" s="135">
        <v>5100341</v>
      </c>
      <c r="J126" s="45">
        <f>VLOOKUP(YEAR(C126),WPI!$J$25:$L$33,3,0)</f>
        <v>0.17168949771689507</v>
      </c>
      <c r="K126" s="50">
        <f t="shared" si="6"/>
        <v>5976015.9844748862</v>
      </c>
      <c r="L126" s="68">
        <f t="shared" si="7"/>
        <v>3328559.0401198473</v>
      </c>
      <c r="M126" s="68">
        <f t="shared" si="8"/>
        <v>2647456.9443550389</v>
      </c>
      <c r="N126" s="45">
        <v>0.05</v>
      </c>
      <c r="O126" s="68">
        <f t="shared" si="9"/>
        <v>2515084.0971372868</v>
      </c>
    </row>
    <row r="127" spans="1:15" x14ac:dyDescent="0.25">
      <c r="A127" s="120">
        <v>123</v>
      </c>
      <c r="B127" s="103" t="s">
        <v>2279</v>
      </c>
      <c r="C127" s="97">
        <v>41214</v>
      </c>
      <c r="D127" s="98">
        <v>44424</v>
      </c>
      <c r="E127" s="117">
        <f t="shared" si="10"/>
        <v>8.794520547945206</v>
      </c>
      <c r="F127" s="46">
        <v>15</v>
      </c>
      <c r="G127" s="72">
        <v>0.05</v>
      </c>
      <c r="H127" s="91">
        <f t="shared" si="11"/>
        <v>6.3333333333333325E-2</v>
      </c>
      <c r="I127" s="135">
        <v>42012411</v>
      </c>
      <c r="J127" s="45">
        <f>VLOOKUP(YEAR(C127),WPI!$F$14:$H$22,3,0)</f>
        <v>0.244140625</v>
      </c>
      <c r="K127" s="50">
        <f t="shared" si="6"/>
        <v>52269347.279296875</v>
      </c>
      <c r="L127" s="68">
        <f t="shared" si="7"/>
        <v>29113310.416112475</v>
      </c>
      <c r="M127" s="68">
        <f t="shared" si="8"/>
        <v>23156036.8631844</v>
      </c>
      <c r="N127" s="45">
        <v>0.05</v>
      </c>
      <c r="O127" s="68">
        <f t="shared" si="9"/>
        <v>21998235.020025179</v>
      </c>
    </row>
    <row r="128" spans="1:15" x14ac:dyDescent="0.25">
      <c r="A128" s="120">
        <v>124</v>
      </c>
      <c r="B128" s="103" t="s">
        <v>2279</v>
      </c>
      <c r="C128" s="97">
        <v>41214</v>
      </c>
      <c r="D128" s="98">
        <v>44424</v>
      </c>
      <c r="E128" s="117">
        <f t="shared" si="10"/>
        <v>8.794520547945206</v>
      </c>
      <c r="F128" s="46">
        <v>15</v>
      </c>
      <c r="G128" s="72">
        <v>0.05</v>
      </c>
      <c r="H128" s="91">
        <f t="shared" si="11"/>
        <v>6.3333333333333325E-2</v>
      </c>
      <c r="I128" s="135">
        <v>4292180</v>
      </c>
      <c r="J128" s="45">
        <f>VLOOKUP(YEAR(C128),WPI!$J$25:$L$33,3,0)</f>
        <v>0.17168949771689507</v>
      </c>
      <c r="K128" s="50">
        <f t="shared" si="6"/>
        <v>5029102.2283105021</v>
      </c>
      <c r="L128" s="68">
        <f t="shared" si="7"/>
        <v>2801141.0493576028</v>
      </c>
      <c r="M128" s="68">
        <f t="shared" si="8"/>
        <v>2227961.1789528993</v>
      </c>
      <c r="N128" s="45">
        <v>0.05</v>
      </c>
      <c r="O128" s="68">
        <f t="shared" si="9"/>
        <v>2116563.1200052542</v>
      </c>
    </row>
    <row r="129" spans="1:15" x14ac:dyDescent="0.25">
      <c r="A129" s="120">
        <v>125</v>
      </c>
      <c r="B129" s="103" t="s">
        <v>2280</v>
      </c>
      <c r="C129" s="97">
        <v>41214</v>
      </c>
      <c r="D129" s="98">
        <v>44424</v>
      </c>
      <c r="E129" s="117">
        <f t="shared" si="10"/>
        <v>8.794520547945206</v>
      </c>
      <c r="F129" s="46">
        <v>12</v>
      </c>
      <c r="G129" s="72">
        <v>0.05</v>
      </c>
      <c r="H129" s="91">
        <f t="shared" si="11"/>
        <v>7.9166666666666663E-2</v>
      </c>
      <c r="I129" s="135">
        <v>1636185.6674345096</v>
      </c>
      <c r="J129" s="45">
        <v>0.1</v>
      </c>
      <c r="K129" s="50">
        <f t="shared" si="6"/>
        <v>1799804.2341779608</v>
      </c>
      <c r="L129" s="68">
        <f t="shared" si="7"/>
        <v>1253082.8794807515</v>
      </c>
      <c r="M129" s="68">
        <f t="shared" si="8"/>
        <v>546721.35469720932</v>
      </c>
      <c r="N129" s="45">
        <v>0.05</v>
      </c>
      <c r="O129" s="68">
        <f t="shared" si="9"/>
        <v>519385.28696234885</v>
      </c>
    </row>
    <row r="130" spans="1:15" x14ac:dyDescent="0.25">
      <c r="A130" s="120">
        <v>126</v>
      </c>
      <c r="B130" s="103" t="s">
        <v>2280</v>
      </c>
      <c r="C130" s="97">
        <v>41214</v>
      </c>
      <c r="D130" s="98">
        <v>44424</v>
      </c>
      <c r="E130" s="117">
        <f t="shared" si="10"/>
        <v>8.794520547945206</v>
      </c>
      <c r="F130" s="46">
        <v>12</v>
      </c>
      <c r="G130" s="72">
        <v>0.05</v>
      </c>
      <c r="H130" s="91">
        <f t="shared" si="11"/>
        <v>7.9166666666666663E-2</v>
      </c>
      <c r="I130" s="135">
        <v>56309127.07</v>
      </c>
      <c r="J130" s="45">
        <v>0.1</v>
      </c>
      <c r="K130" s="50">
        <f t="shared" si="6"/>
        <v>61940039.777000003</v>
      </c>
      <c r="L130" s="68">
        <f t="shared" si="7"/>
        <v>43124692.077616781</v>
      </c>
      <c r="M130" s="68">
        <f t="shared" si="8"/>
        <v>18815347.699383222</v>
      </c>
      <c r="N130" s="45">
        <v>0.05</v>
      </c>
      <c r="O130" s="68">
        <f t="shared" si="9"/>
        <v>17874580.314414058</v>
      </c>
    </row>
    <row r="131" spans="1:15" x14ac:dyDescent="0.25">
      <c r="A131" s="120">
        <v>127</v>
      </c>
      <c r="B131" s="103" t="s">
        <v>2281</v>
      </c>
      <c r="C131" s="97">
        <v>41214</v>
      </c>
      <c r="D131" s="98">
        <v>44424</v>
      </c>
      <c r="E131" s="117">
        <f t="shared" si="10"/>
        <v>8.794520547945206</v>
      </c>
      <c r="F131" s="46">
        <v>10</v>
      </c>
      <c r="G131" s="72">
        <v>0.05</v>
      </c>
      <c r="H131" s="91">
        <f t="shared" si="11"/>
        <v>9.5000000000000001E-2</v>
      </c>
      <c r="I131" s="135">
        <v>949105.78953282139</v>
      </c>
      <c r="J131" s="45">
        <v>0</v>
      </c>
      <c r="K131" s="50">
        <f t="shared" si="6"/>
        <v>949105.78953282139</v>
      </c>
      <c r="L131" s="68">
        <f t="shared" si="7"/>
        <v>792958.38498091477</v>
      </c>
      <c r="M131" s="68">
        <f t="shared" si="8"/>
        <v>156147.40455190663</v>
      </c>
      <c r="N131" s="45">
        <v>0.05</v>
      </c>
      <c r="O131" s="68">
        <f t="shared" si="9"/>
        <v>148340.0343243113</v>
      </c>
    </row>
    <row r="132" spans="1:15" x14ac:dyDescent="0.25">
      <c r="A132" s="120">
        <v>128</v>
      </c>
      <c r="B132" s="103" t="s">
        <v>2282</v>
      </c>
      <c r="C132" s="97">
        <v>41214</v>
      </c>
      <c r="D132" s="98">
        <v>44424</v>
      </c>
      <c r="E132" s="117">
        <f t="shared" si="10"/>
        <v>8.794520547945206</v>
      </c>
      <c r="F132" s="46">
        <v>25</v>
      </c>
      <c r="G132" s="72">
        <v>0.05</v>
      </c>
      <c r="H132" s="91">
        <f t="shared" si="11"/>
        <v>3.7999999999999999E-2</v>
      </c>
      <c r="I132" s="135">
        <v>684012.7087025448</v>
      </c>
      <c r="J132" s="45">
        <f>VLOOKUP(YEAR(C132),WPI!$F$14:$H$22,3,0)</f>
        <v>0.244140625</v>
      </c>
      <c r="K132" s="50">
        <f t="shared" si="6"/>
        <v>851007.998913127</v>
      </c>
      <c r="L132" s="68">
        <f t="shared" si="7"/>
        <v>284399.87865047459</v>
      </c>
      <c r="M132" s="68">
        <f t="shared" si="8"/>
        <v>566608.1202626524</v>
      </c>
      <c r="N132" s="45">
        <v>0.05</v>
      </c>
      <c r="O132" s="68">
        <f t="shared" si="9"/>
        <v>538277.71424951975</v>
      </c>
    </row>
    <row r="133" spans="1:15" x14ac:dyDescent="0.25">
      <c r="A133" s="120">
        <v>129</v>
      </c>
      <c r="B133" s="103" t="s">
        <v>2283</v>
      </c>
      <c r="C133" s="97">
        <v>41214</v>
      </c>
      <c r="D133" s="98">
        <v>44424</v>
      </c>
      <c r="E133" s="117">
        <f t="shared" si="10"/>
        <v>8.794520547945206</v>
      </c>
      <c r="F133" s="46">
        <v>25</v>
      </c>
      <c r="G133" s="72">
        <v>0.05</v>
      </c>
      <c r="H133" s="91">
        <f t="shared" si="11"/>
        <v>3.7999999999999999E-2</v>
      </c>
      <c r="I133" s="135">
        <v>558287.91469514638</v>
      </c>
      <c r="J133" s="45">
        <f>VLOOKUP(YEAR(C133),WPI!$F$14:$H$22,3,0)</f>
        <v>0.244140625</v>
      </c>
      <c r="K133" s="50">
        <f t="shared" ref="K133:K196" si="12">I133*(1+J133)</f>
        <v>694588.67511876614</v>
      </c>
      <c r="L133" s="68">
        <f t="shared" ref="L133:L196" si="13">K133*H133*E133</f>
        <v>232125.82627667699</v>
      </c>
      <c r="M133" s="68">
        <f t="shared" ref="M133:M196" si="14">MAX(K133-L133,0)</f>
        <v>462462.84884208918</v>
      </c>
      <c r="N133" s="45">
        <v>0.05</v>
      </c>
      <c r="O133" s="68">
        <f t="shared" ref="O133:O196" si="15">IF(I133&lt;=0,0,IF(M133&lt;=G133*K133,K133*G133,M133*(1-N133)))</f>
        <v>439339.70639998472</v>
      </c>
    </row>
    <row r="134" spans="1:15" x14ac:dyDescent="0.25">
      <c r="A134" s="120">
        <v>130</v>
      </c>
      <c r="B134" s="103" t="s">
        <v>2284</v>
      </c>
      <c r="C134" s="97">
        <v>41214</v>
      </c>
      <c r="D134" s="98">
        <v>44424</v>
      </c>
      <c r="E134" s="117">
        <f t="shared" ref="E134:E197" si="16">(D134-C134)/(EDATE(D134,12)-D134)</f>
        <v>8.794520547945206</v>
      </c>
      <c r="F134" s="46">
        <v>25</v>
      </c>
      <c r="G134" s="72">
        <v>0.05</v>
      </c>
      <c r="H134" s="91">
        <f t="shared" ref="H134:H197" si="17">(1-G134)/F134</f>
        <v>3.7999999999999999E-2</v>
      </c>
      <c r="I134" s="135">
        <v>98047.089448327562</v>
      </c>
      <c r="J134" s="45">
        <f>VLOOKUP(YEAR(C134),WPI!$F$14:$H$22,3,0)</f>
        <v>0.244140625</v>
      </c>
      <c r="K134" s="50">
        <f t="shared" si="12"/>
        <v>121984.36714567315</v>
      </c>
      <c r="L134" s="68">
        <f t="shared" si="13"/>
        <v>40766.172888847155</v>
      </c>
      <c r="M134" s="68">
        <f t="shared" si="14"/>
        <v>81218.194256825998</v>
      </c>
      <c r="N134" s="45">
        <v>0.05</v>
      </c>
      <c r="O134" s="68">
        <f t="shared" si="15"/>
        <v>77157.284543984701</v>
      </c>
    </row>
    <row r="135" spans="1:15" x14ac:dyDescent="0.25">
      <c r="A135" s="120">
        <v>131</v>
      </c>
      <c r="B135" s="103" t="s">
        <v>2285</v>
      </c>
      <c r="C135" s="97">
        <v>41214</v>
      </c>
      <c r="D135" s="98">
        <v>44424</v>
      </c>
      <c r="E135" s="117">
        <f t="shared" si="16"/>
        <v>8.794520547945206</v>
      </c>
      <c r="F135" s="46">
        <v>25</v>
      </c>
      <c r="G135" s="72">
        <v>0.05</v>
      </c>
      <c r="H135" s="91">
        <f t="shared" si="17"/>
        <v>3.7999999999999999E-2</v>
      </c>
      <c r="I135" s="135">
        <v>19415043.119345337</v>
      </c>
      <c r="J135" s="45">
        <f>VLOOKUP(YEAR(C135),WPI!$F$25:$H$33,3,0)</f>
        <v>5.7502246181491516E-2</v>
      </c>
      <c r="K135" s="50">
        <f t="shared" si="12"/>
        <v>20531451.708418205</v>
      </c>
      <c r="L135" s="68">
        <f t="shared" si="13"/>
        <v>6861442.4092954863</v>
      </c>
      <c r="M135" s="68">
        <f t="shared" si="14"/>
        <v>13670009.299122719</v>
      </c>
      <c r="N135" s="45">
        <v>0.05</v>
      </c>
      <c r="O135" s="68">
        <f t="shared" si="15"/>
        <v>12986508.834166583</v>
      </c>
    </row>
    <row r="136" spans="1:15" x14ac:dyDescent="0.25">
      <c r="A136" s="120">
        <v>132</v>
      </c>
      <c r="B136" s="103" t="s">
        <v>2286</v>
      </c>
      <c r="C136" s="97">
        <v>41214</v>
      </c>
      <c r="D136" s="98">
        <v>44424</v>
      </c>
      <c r="E136" s="117">
        <f t="shared" si="16"/>
        <v>8.794520547945206</v>
      </c>
      <c r="F136" s="46">
        <v>3</v>
      </c>
      <c r="G136" s="72">
        <v>0.05</v>
      </c>
      <c r="H136" s="91">
        <f t="shared" si="17"/>
        <v>0.31666666666666665</v>
      </c>
      <c r="I136" s="135">
        <v>349488.56779092795</v>
      </c>
      <c r="J136" s="45">
        <f>VLOOKUP(YEAR(C136),WPI!$J$25:$L$33,3,0)</f>
        <v>0.17168949771689507</v>
      </c>
      <c r="K136" s="50">
        <f t="shared" si="12"/>
        <v>409492.0844527494</v>
      </c>
      <c r="L136" s="68">
        <f t="shared" si="13"/>
        <v>1140407.4077978623</v>
      </c>
      <c r="M136" s="68">
        <f t="shared" si="14"/>
        <v>0</v>
      </c>
      <c r="N136" s="45">
        <v>0.05</v>
      </c>
      <c r="O136" s="68">
        <f t="shared" si="15"/>
        <v>20474.60422263747</v>
      </c>
    </row>
    <row r="137" spans="1:15" x14ac:dyDescent="0.25">
      <c r="A137" s="120">
        <v>133</v>
      </c>
      <c r="B137" s="103" t="s">
        <v>2287</v>
      </c>
      <c r="C137" s="97">
        <v>41214</v>
      </c>
      <c r="D137" s="98">
        <v>44424</v>
      </c>
      <c r="E137" s="117">
        <f t="shared" si="16"/>
        <v>8.794520547945206</v>
      </c>
      <c r="F137" s="46">
        <v>40</v>
      </c>
      <c r="G137" s="72">
        <v>0.05</v>
      </c>
      <c r="H137" s="91">
        <f t="shared" si="17"/>
        <v>2.375E-2</v>
      </c>
      <c r="I137" s="135">
        <v>7611762.6389274262</v>
      </c>
      <c r="J137" s="45">
        <v>5.7500000000000002E-2</v>
      </c>
      <c r="K137" s="50">
        <f t="shared" si="12"/>
        <v>8049438.9906657543</v>
      </c>
      <c r="L137" s="68">
        <f t="shared" si="13"/>
        <v>1681285.2193174807</v>
      </c>
      <c r="M137" s="68">
        <f t="shared" si="14"/>
        <v>6368153.7713482734</v>
      </c>
      <c r="N137" s="45">
        <v>0.05</v>
      </c>
      <c r="O137" s="68">
        <f t="shared" si="15"/>
        <v>6049746.0827808594</v>
      </c>
    </row>
    <row r="138" spans="1:15" x14ac:dyDescent="0.25">
      <c r="A138" s="120">
        <v>134</v>
      </c>
      <c r="B138" s="103" t="s">
        <v>2287</v>
      </c>
      <c r="C138" s="97">
        <v>41214</v>
      </c>
      <c r="D138" s="98">
        <v>44424</v>
      </c>
      <c r="E138" s="117">
        <f t="shared" si="16"/>
        <v>8.794520547945206</v>
      </c>
      <c r="F138" s="46">
        <v>40</v>
      </c>
      <c r="G138" s="72">
        <v>0.05</v>
      </c>
      <c r="H138" s="91">
        <f t="shared" si="17"/>
        <v>2.375E-2</v>
      </c>
      <c r="I138" s="135">
        <v>8005347.0448267991</v>
      </c>
      <c r="J138" s="45">
        <v>5.7500000000000002E-2</v>
      </c>
      <c r="K138" s="50">
        <f t="shared" si="12"/>
        <v>8465654.4999043401</v>
      </c>
      <c r="L138" s="68">
        <f t="shared" si="13"/>
        <v>1768220.0957163211</v>
      </c>
      <c r="M138" s="68">
        <f t="shared" si="14"/>
        <v>6697434.4041880192</v>
      </c>
      <c r="N138" s="45">
        <v>0.05</v>
      </c>
      <c r="O138" s="68">
        <f t="shared" si="15"/>
        <v>6362562.6839786181</v>
      </c>
    </row>
    <row r="139" spans="1:15" x14ac:dyDescent="0.25">
      <c r="A139" s="120">
        <v>135</v>
      </c>
      <c r="B139" s="103" t="s">
        <v>2287</v>
      </c>
      <c r="C139" s="97">
        <v>41214</v>
      </c>
      <c r="D139" s="98">
        <v>44424</v>
      </c>
      <c r="E139" s="117">
        <f t="shared" si="16"/>
        <v>8.794520547945206</v>
      </c>
      <c r="F139" s="46">
        <v>40</v>
      </c>
      <c r="G139" s="72">
        <v>0.05</v>
      </c>
      <c r="H139" s="91">
        <f t="shared" si="17"/>
        <v>2.375E-2</v>
      </c>
      <c r="I139" s="135">
        <v>7231436.5701516056</v>
      </c>
      <c r="J139" s="45">
        <v>5.7500000000000002E-2</v>
      </c>
      <c r="K139" s="50">
        <f t="shared" si="12"/>
        <v>7647244.1729353238</v>
      </c>
      <c r="L139" s="68">
        <f t="shared" si="13"/>
        <v>1597278.8428333062</v>
      </c>
      <c r="M139" s="68">
        <f t="shared" si="14"/>
        <v>6049965.3301020171</v>
      </c>
      <c r="N139" s="45">
        <v>0.05</v>
      </c>
      <c r="O139" s="68">
        <f t="shared" si="15"/>
        <v>5747467.0635969164</v>
      </c>
    </row>
    <row r="140" spans="1:15" x14ac:dyDescent="0.25">
      <c r="A140" s="120">
        <v>136</v>
      </c>
      <c r="B140" s="103" t="s">
        <v>2287</v>
      </c>
      <c r="C140" s="97">
        <v>41214</v>
      </c>
      <c r="D140" s="98">
        <v>44424</v>
      </c>
      <c r="E140" s="117">
        <f t="shared" si="16"/>
        <v>8.794520547945206</v>
      </c>
      <c r="F140" s="46">
        <v>40</v>
      </c>
      <c r="G140" s="72">
        <v>0.05</v>
      </c>
      <c r="H140" s="91">
        <f t="shared" si="17"/>
        <v>2.375E-2</v>
      </c>
      <c r="I140" s="135">
        <v>3471819.7954449761</v>
      </c>
      <c r="J140" s="45">
        <v>5.7500000000000002E-2</v>
      </c>
      <c r="K140" s="50">
        <f t="shared" si="12"/>
        <v>3671449.4336830624</v>
      </c>
      <c r="L140" s="68">
        <f t="shared" si="13"/>
        <v>766855.14027510269</v>
      </c>
      <c r="M140" s="68">
        <f t="shared" si="14"/>
        <v>2904594.2934079599</v>
      </c>
      <c r="N140" s="45">
        <v>0.05</v>
      </c>
      <c r="O140" s="68">
        <f t="shared" si="15"/>
        <v>2759364.5787375616</v>
      </c>
    </row>
    <row r="141" spans="1:15" x14ac:dyDescent="0.25">
      <c r="A141" s="120">
        <v>137</v>
      </c>
      <c r="B141" s="103" t="s">
        <v>2287</v>
      </c>
      <c r="C141" s="97">
        <v>41214</v>
      </c>
      <c r="D141" s="98">
        <v>44424</v>
      </c>
      <c r="E141" s="117">
        <f t="shared" si="16"/>
        <v>8.794520547945206</v>
      </c>
      <c r="F141" s="46">
        <v>40</v>
      </c>
      <c r="G141" s="72">
        <v>0.05</v>
      </c>
      <c r="H141" s="91">
        <f t="shared" si="17"/>
        <v>2.375E-2</v>
      </c>
      <c r="I141" s="135">
        <v>6365002</v>
      </c>
      <c r="J141" s="45">
        <v>5.7500000000000002E-2</v>
      </c>
      <c r="K141" s="50">
        <f t="shared" si="12"/>
        <v>6730989.6150000002</v>
      </c>
      <c r="L141" s="68">
        <f t="shared" si="13"/>
        <v>1405900.8788316783</v>
      </c>
      <c r="M141" s="68">
        <f t="shared" si="14"/>
        <v>5325088.7361683222</v>
      </c>
      <c r="N141" s="45">
        <v>0.05</v>
      </c>
      <c r="O141" s="68">
        <f t="shared" si="15"/>
        <v>5058834.2993599055</v>
      </c>
    </row>
    <row r="142" spans="1:15" x14ac:dyDescent="0.25">
      <c r="A142" s="120">
        <v>138</v>
      </c>
      <c r="B142" s="103" t="s">
        <v>2288</v>
      </c>
      <c r="C142" s="97">
        <v>41214</v>
      </c>
      <c r="D142" s="98">
        <v>44424</v>
      </c>
      <c r="E142" s="117">
        <f t="shared" si="16"/>
        <v>8.794520547945206</v>
      </c>
      <c r="F142" s="46">
        <v>25</v>
      </c>
      <c r="G142" s="72">
        <v>0.05</v>
      </c>
      <c r="H142" s="91">
        <f t="shared" si="17"/>
        <v>3.7999999999999999E-2</v>
      </c>
      <c r="I142" s="135">
        <v>51734651</v>
      </c>
      <c r="J142" s="45">
        <f>VLOOKUP(YEAR(C142),WPI!$F$14:$H$22,3,0)</f>
        <v>0.244140625</v>
      </c>
      <c r="K142" s="50">
        <f t="shared" si="12"/>
        <v>64365181.029296875</v>
      </c>
      <c r="L142" s="68">
        <f t="shared" si="13"/>
        <v>21510314.471105844</v>
      </c>
      <c r="M142" s="68">
        <f t="shared" si="14"/>
        <v>42854866.558191031</v>
      </c>
      <c r="N142" s="45">
        <v>0.05</v>
      </c>
      <c r="O142" s="68">
        <f t="shared" si="15"/>
        <v>40712123.23028148</v>
      </c>
    </row>
    <row r="143" spans="1:15" x14ac:dyDescent="0.25">
      <c r="A143" s="120">
        <v>139</v>
      </c>
      <c r="B143" s="103" t="s">
        <v>2288</v>
      </c>
      <c r="C143" s="97">
        <v>41214</v>
      </c>
      <c r="D143" s="98">
        <v>44424</v>
      </c>
      <c r="E143" s="117">
        <f t="shared" si="16"/>
        <v>8.794520547945206</v>
      </c>
      <c r="F143" s="46">
        <v>10</v>
      </c>
      <c r="G143" s="72">
        <v>0.05</v>
      </c>
      <c r="H143" s="91">
        <f t="shared" si="17"/>
        <v>9.5000000000000001E-2</v>
      </c>
      <c r="I143" s="135">
        <v>2694499</v>
      </c>
      <c r="J143" s="45">
        <f>VLOOKUP(YEAR(C143),WPI!$J$25:$L$33,3,0)</f>
        <v>0.17168949771689507</v>
      </c>
      <c r="K143" s="50">
        <f t="shared" si="12"/>
        <v>3157116.1799086761</v>
      </c>
      <c r="L143" s="68">
        <f t="shared" si="13"/>
        <v>2637705.6960634268</v>
      </c>
      <c r="M143" s="68">
        <f t="shared" si="14"/>
        <v>519410.48384524928</v>
      </c>
      <c r="N143" s="45">
        <v>0.05</v>
      </c>
      <c r="O143" s="68">
        <f t="shared" si="15"/>
        <v>493439.95965298678</v>
      </c>
    </row>
    <row r="144" spans="1:15" x14ac:dyDescent="0.25">
      <c r="A144" s="120">
        <v>140</v>
      </c>
      <c r="B144" s="103" t="s">
        <v>2289</v>
      </c>
      <c r="C144" s="97">
        <v>41214</v>
      </c>
      <c r="D144" s="98">
        <v>44424</v>
      </c>
      <c r="E144" s="117">
        <f t="shared" si="16"/>
        <v>8.794520547945206</v>
      </c>
      <c r="F144" s="46">
        <v>6</v>
      </c>
      <c r="G144" s="72">
        <v>0.05</v>
      </c>
      <c r="H144" s="91">
        <f t="shared" si="17"/>
        <v>0.15833333333333333</v>
      </c>
      <c r="I144" s="135">
        <v>287752.55115188664</v>
      </c>
      <c r="J144" s="45">
        <f>VLOOKUP(YEAR(C144),WPI!$J$25:$L$33,3,0)</f>
        <v>0.17168949771689507</v>
      </c>
      <c r="K144" s="50">
        <f t="shared" si="12"/>
        <v>337156.64212590922</v>
      </c>
      <c r="L144" s="68">
        <f t="shared" si="13"/>
        <v>469479.0776999818</v>
      </c>
      <c r="M144" s="68">
        <f t="shared" si="14"/>
        <v>0</v>
      </c>
      <c r="N144" s="45">
        <v>0.05</v>
      </c>
      <c r="O144" s="68">
        <f t="shared" si="15"/>
        <v>16857.83210629546</v>
      </c>
    </row>
    <row r="145" spans="1:15" x14ac:dyDescent="0.25">
      <c r="A145" s="120">
        <v>141</v>
      </c>
      <c r="B145" s="103" t="s">
        <v>2290</v>
      </c>
      <c r="C145" s="97">
        <v>41214</v>
      </c>
      <c r="D145" s="98">
        <v>44424</v>
      </c>
      <c r="E145" s="117">
        <f t="shared" si="16"/>
        <v>8.794520547945206</v>
      </c>
      <c r="F145" s="46">
        <v>25</v>
      </c>
      <c r="G145" s="72">
        <v>0.05</v>
      </c>
      <c r="H145" s="91">
        <f t="shared" si="17"/>
        <v>3.7999999999999999E-2</v>
      </c>
      <c r="I145" s="135">
        <v>6220891.4122629901</v>
      </c>
      <c r="J145" s="45">
        <f>VLOOKUP(YEAR(C145),WPI!$F$14:$H$22,3,0)</f>
        <v>0.244140625</v>
      </c>
      <c r="K145" s="50">
        <f t="shared" si="12"/>
        <v>7739663.7297100089</v>
      </c>
      <c r="L145" s="68">
        <f t="shared" si="13"/>
        <v>2586532.0047945939</v>
      </c>
      <c r="M145" s="68">
        <f t="shared" si="14"/>
        <v>5153131.724915415</v>
      </c>
      <c r="N145" s="45">
        <v>0.05</v>
      </c>
      <c r="O145" s="68">
        <f t="shared" si="15"/>
        <v>4895475.1386696445</v>
      </c>
    </row>
    <row r="146" spans="1:15" x14ac:dyDescent="0.25">
      <c r="A146" s="120">
        <v>142</v>
      </c>
      <c r="B146" s="103" t="s">
        <v>2291</v>
      </c>
      <c r="C146" s="97">
        <v>41214</v>
      </c>
      <c r="D146" s="98">
        <v>44424</v>
      </c>
      <c r="E146" s="117">
        <f t="shared" si="16"/>
        <v>8.794520547945206</v>
      </c>
      <c r="F146" s="46">
        <v>12</v>
      </c>
      <c r="G146" s="72">
        <v>0.05</v>
      </c>
      <c r="H146" s="91">
        <f t="shared" si="17"/>
        <v>7.9166666666666663E-2</v>
      </c>
      <c r="I146" s="135">
        <v>73597920.672262594</v>
      </c>
      <c r="J146" s="45">
        <f>VLOOKUP(YEAR(C146),WPI!$F$14:$H$22,3,0)</f>
        <v>0.244140625</v>
      </c>
      <c r="K146" s="50">
        <f t="shared" si="12"/>
        <v>91566163.023889199</v>
      </c>
      <c r="L146" s="68">
        <f t="shared" si="13"/>
        <v>63751373.091632441</v>
      </c>
      <c r="M146" s="68">
        <f t="shared" si="14"/>
        <v>27814789.932256758</v>
      </c>
      <c r="N146" s="45">
        <v>0.05</v>
      </c>
      <c r="O146" s="68">
        <f t="shared" si="15"/>
        <v>26424050.435643919</v>
      </c>
    </row>
    <row r="147" spans="1:15" x14ac:dyDescent="0.25">
      <c r="A147" s="120">
        <v>143</v>
      </c>
      <c r="B147" s="103" t="s">
        <v>2292</v>
      </c>
      <c r="C147" s="97">
        <v>41214</v>
      </c>
      <c r="D147" s="98">
        <v>44424</v>
      </c>
      <c r="E147" s="117">
        <f t="shared" si="16"/>
        <v>8.794520547945206</v>
      </c>
      <c r="F147" s="46">
        <v>6</v>
      </c>
      <c r="G147" s="72">
        <v>0.05</v>
      </c>
      <c r="H147" s="91">
        <f t="shared" si="17"/>
        <v>0.15833333333333333</v>
      </c>
      <c r="I147" s="135">
        <v>4155877.9314311612</v>
      </c>
      <c r="J147" s="45">
        <v>0</v>
      </c>
      <c r="K147" s="50">
        <f t="shared" si="12"/>
        <v>4155877.9314311612</v>
      </c>
      <c r="L147" s="68">
        <f t="shared" si="13"/>
        <v>5786917.6949311998</v>
      </c>
      <c r="M147" s="68">
        <f t="shared" si="14"/>
        <v>0</v>
      </c>
      <c r="N147" s="45">
        <v>0.05</v>
      </c>
      <c r="O147" s="68">
        <f t="shared" si="15"/>
        <v>207793.89657155809</v>
      </c>
    </row>
    <row r="148" spans="1:15" x14ac:dyDescent="0.25">
      <c r="A148" s="120">
        <v>144</v>
      </c>
      <c r="B148" s="103" t="s">
        <v>1924</v>
      </c>
      <c r="C148" s="97">
        <v>41214</v>
      </c>
      <c r="D148" s="98">
        <v>44424</v>
      </c>
      <c r="E148" s="117">
        <f t="shared" si="16"/>
        <v>8.794520547945206</v>
      </c>
      <c r="F148" s="46">
        <v>8</v>
      </c>
      <c r="G148" s="72">
        <v>0.05</v>
      </c>
      <c r="H148" s="91">
        <f t="shared" si="17"/>
        <v>0.11874999999999999</v>
      </c>
      <c r="I148" s="135">
        <v>11630791.27943936</v>
      </c>
      <c r="J148" s="45">
        <f>VLOOKUP(YEAR(C148),WPI!$F$14:$H$22,3,0)</f>
        <v>0.244140625</v>
      </c>
      <c r="K148" s="50">
        <f t="shared" si="12"/>
        <v>14470339.931646235</v>
      </c>
      <c r="L148" s="68">
        <f t="shared" si="13"/>
        <v>15112089.596423011</v>
      </c>
      <c r="M148" s="68">
        <f t="shared" si="14"/>
        <v>0</v>
      </c>
      <c r="N148" s="45">
        <v>0.05</v>
      </c>
      <c r="O148" s="68">
        <f t="shared" si="15"/>
        <v>723516.99658231181</v>
      </c>
    </row>
    <row r="149" spans="1:15" x14ac:dyDescent="0.25">
      <c r="A149" s="120">
        <v>145</v>
      </c>
      <c r="B149" s="103" t="s">
        <v>2293</v>
      </c>
      <c r="C149" s="97">
        <v>41214</v>
      </c>
      <c r="D149" s="98">
        <v>44424</v>
      </c>
      <c r="E149" s="117">
        <f t="shared" si="16"/>
        <v>8.794520547945206</v>
      </c>
      <c r="F149" s="46">
        <v>6</v>
      </c>
      <c r="G149" s="72">
        <v>0.05</v>
      </c>
      <c r="H149" s="91">
        <f t="shared" si="17"/>
        <v>0.15833333333333333</v>
      </c>
      <c r="I149" s="135">
        <v>1107239.7394207655</v>
      </c>
      <c r="J149" s="45">
        <f>VLOOKUP(YEAR(C149),WPI!$J$25:$L$33,3,0)</f>
        <v>0.17168949771689507</v>
      </c>
      <c r="K149" s="50">
        <f t="shared" si="12"/>
        <v>1297341.1741341024</v>
      </c>
      <c r="L149" s="68">
        <f t="shared" si="13"/>
        <v>1806503.1554894729</v>
      </c>
      <c r="M149" s="68">
        <f t="shared" si="14"/>
        <v>0</v>
      </c>
      <c r="N149" s="45">
        <v>0.05</v>
      </c>
      <c r="O149" s="68">
        <f t="shared" si="15"/>
        <v>64867.058706705124</v>
      </c>
    </row>
    <row r="150" spans="1:15" x14ac:dyDescent="0.25">
      <c r="A150" s="120">
        <v>146</v>
      </c>
      <c r="B150" s="103" t="s">
        <v>2294</v>
      </c>
      <c r="C150" s="97">
        <v>41214</v>
      </c>
      <c r="D150" s="98">
        <v>44424</v>
      </c>
      <c r="E150" s="117">
        <f t="shared" si="16"/>
        <v>8.794520547945206</v>
      </c>
      <c r="F150" s="46">
        <v>25</v>
      </c>
      <c r="G150" s="72">
        <v>0.05</v>
      </c>
      <c r="H150" s="91">
        <f t="shared" si="17"/>
        <v>3.7999999999999999E-2</v>
      </c>
      <c r="I150" s="135">
        <v>49418150.832330868</v>
      </c>
      <c r="J150" s="45">
        <f>VLOOKUP(YEAR(C150),WPI!$F$14:$H$22,3,0)</f>
        <v>0.244140625</v>
      </c>
      <c r="K150" s="50">
        <f t="shared" si="12"/>
        <v>61483129.062880397</v>
      </c>
      <c r="L150" s="68">
        <f t="shared" si="13"/>
        <v>20547156.39202781</v>
      </c>
      <c r="M150" s="68">
        <f t="shared" si="14"/>
        <v>40935972.670852587</v>
      </c>
      <c r="N150" s="45">
        <v>0.05</v>
      </c>
      <c r="O150" s="68">
        <f t="shared" si="15"/>
        <v>38889174.037309952</v>
      </c>
    </row>
    <row r="151" spans="1:15" x14ac:dyDescent="0.25">
      <c r="A151" s="120">
        <v>147</v>
      </c>
      <c r="B151" s="103" t="s">
        <v>2295</v>
      </c>
      <c r="C151" s="97">
        <v>41214</v>
      </c>
      <c r="D151" s="98">
        <v>44424</v>
      </c>
      <c r="E151" s="117">
        <f t="shared" si="16"/>
        <v>8.794520547945206</v>
      </c>
      <c r="F151" s="46">
        <v>25</v>
      </c>
      <c r="G151" s="72">
        <v>0.05</v>
      </c>
      <c r="H151" s="91">
        <f t="shared" si="17"/>
        <v>3.7999999999999999E-2</v>
      </c>
      <c r="I151" s="135">
        <v>25781629.641945161</v>
      </c>
      <c r="J151" s="45">
        <f>VLOOKUP(YEAR(C151),WPI!$F$14:$H$22,3,0)</f>
        <v>0.244140625</v>
      </c>
      <c r="K151" s="50">
        <f t="shared" si="12"/>
        <v>32075972.816248178</v>
      </c>
      <c r="L151" s="68">
        <f t="shared" si="13"/>
        <v>10719526.477057407</v>
      </c>
      <c r="M151" s="68">
        <f t="shared" si="14"/>
        <v>21356446.339190774</v>
      </c>
      <c r="N151" s="45">
        <v>0.05</v>
      </c>
      <c r="O151" s="68">
        <f t="shared" si="15"/>
        <v>20288624.022231232</v>
      </c>
    </row>
    <row r="152" spans="1:15" x14ac:dyDescent="0.25">
      <c r="A152" s="120">
        <v>148</v>
      </c>
      <c r="B152" s="103" t="s">
        <v>2296</v>
      </c>
      <c r="C152" s="97">
        <v>41214</v>
      </c>
      <c r="D152" s="98">
        <v>44424</v>
      </c>
      <c r="E152" s="117">
        <f t="shared" si="16"/>
        <v>8.794520547945206</v>
      </c>
      <c r="F152" s="46">
        <v>10</v>
      </c>
      <c r="G152" s="72">
        <v>0.05</v>
      </c>
      <c r="H152" s="91">
        <f t="shared" si="17"/>
        <v>9.5000000000000001E-2</v>
      </c>
      <c r="I152" s="135">
        <v>9500808.9263317008</v>
      </c>
      <c r="J152" s="45">
        <f>VLOOKUP(YEAR(C152),WPI!$J$25:$L$33,3,0)</f>
        <v>0.17168949771689507</v>
      </c>
      <c r="K152" s="50">
        <f t="shared" si="12"/>
        <v>11131998.038797783</v>
      </c>
      <c r="L152" s="68">
        <f t="shared" si="13"/>
        <v>9300555.621729821</v>
      </c>
      <c r="M152" s="68">
        <f t="shared" si="14"/>
        <v>1831442.4170679618</v>
      </c>
      <c r="N152" s="45">
        <v>0.05</v>
      </c>
      <c r="O152" s="68">
        <f t="shared" si="15"/>
        <v>1739870.2962145635</v>
      </c>
    </row>
    <row r="153" spans="1:15" x14ac:dyDescent="0.25">
      <c r="A153" s="120">
        <v>149</v>
      </c>
      <c r="B153" s="103" t="s">
        <v>2297</v>
      </c>
      <c r="C153" s="97">
        <v>41214</v>
      </c>
      <c r="D153" s="98">
        <v>44424</v>
      </c>
      <c r="E153" s="117">
        <f t="shared" si="16"/>
        <v>8.794520547945206</v>
      </c>
      <c r="F153" s="46">
        <v>15</v>
      </c>
      <c r="G153" s="72">
        <v>0.05</v>
      </c>
      <c r="H153" s="91">
        <f t="shared" si="17"/>
        <v>6.3333333333333325E-2</v>
      </c>
      <c r="I153" s="135">
        <v>3924068.9288596362</v>
      </c>
      <c r="J153" s="45">
        <v>0.12</v>
      </c>
      <c r="K153" s="50">
        <f t="shared" si="12"/>
        <v>4394957.2003227929</v>
      </c>
      <c r="L153" s="68">
        <f t="shared" si="13"/>
        <v>2447930.9556866405</v>
      </c>
      <c r="M153" s="68">
        <f t="shared" si="14"/>
        <v>1947026.2446361524</v>
      </c>
      <c r="N153" s="45">
        <v>0.05</v>
      </c>
      <c r="O153" s="68">
        <f t="shared" si="15"/>
        <v>1849674.9324043447</v>
      </c>
    </row>
    <row r="154" spans="1:15" x14ac:dyDescent="0.25">
      <c r="A154" s="120">
        <v>150</v>
      </c>
      <c r="B154" s="103" t="s">
        <v>2298</v>
      </c>
      <c r="C154" s="97">
        <v>41214</v>
      </c>
      <c r="D154" s="98">
        <v>44424</v>
      </c>
      <c r="E154" s="117">
        <f t="shared" si="16"/>
        <v>8.794520547945206</v>
      </c>
      <c r="F154" s="46">
        <v>15</v>
      </c>
      <c r="G154" s="72">
        <v>0.05</v>
      </c>
      <c r="H154" s="91">
        <f t="shared" si="17"/>
        <v>6.3333333333333325E-2</v>
      </c>
      <c r="I154" s="135">
        <v>6307140.4511035662</v>
      </c>
      <c r="J154" s="45">
        <v>0.12</v>
      </c>
      <c r="K154" s="50">
        <f t="shared" si="12"/>
        <v>7063997.305235995</v>
      </c>
      <c r="L154" s="68">
        <f t="shared" si="13"/>
        <v>3934549.7319300757</v>
      </c>
      <c r="M154" s="68">
        <f t="shared" si="14"/>
        <v>3129447.5733059193</v>
      </c>
      <c r="N154" s="45">
        <v>0.05</v>
      </c>
      <c r="O154" s="68">
        <f t="shared" si="15"/>
        <v>2972975.1946406234</v>
      </c>
    </row>
    <row r="155" spans="1:15" x14ac:dyDescent="0.25">
      <c r="A155" s="120">
        <v>151</v>
      </c>
      <c r="B155" s="103" t="s">
        <v>2299</v>
      </c>
      <c r="C155" s="97">
        <v>41214</v>
      </c>
      <c r="D155" s="98">
        <v>44424</v>
      </c>
      <c r="E155" s="117">
        <f t="shared" si="16"/>
        <v>8.794520547945206</v>
      </c>
      <c r="F155" s="46">
        <v>15</v>
      </c>
      <c r="G155" s="72">
        <v>0.05</v>
      </c>
      <c r="H155" s="91">
        <f t="shared" si="17"/>
        <v>6.3333333333333325E-2</v>
      </c>
      <c r="I155" s="135">
        <v>4954402.8631537957</v>
      </c>
      <c r="J155" s="45">
        <v>0.12</v>
      </c>
      <c r="K155" s="50">
        <f t="shared" si="12"/>
        <v>5548931.2067322517</v>
      </c>
      <c r="L155" s="68">
        <f t="shared" si="13"/>
        <v>3090678.6693936074</v>
      </c>
      <c r="M155" s="68">
        <f t="shared" si="14"/>
        <v>2458252.5373386443</v>
      </c>
      <c r="N155" s="45">
        <v>0.05</v>
      </c>
      <c r="O155" s="68">
        <f t="shared" si="15"/>
        <v>2335339.9104717118</v>
      </c>
    </row>
    <row r="156" spans="1:15" x14ac:dyDescent="0.25">
      <c r="A156" s="120">
        <v>152</v>
      </c>
      <c r="B156" s="103" t="s">
        <v>2300</v>
      </c>
      <c r="C156" s="97">
        <v>41214</v>
      </c>
      <c r="D156" s="98">
        <v>44424</v>
      </c>
      <c r="E156" s="117">
        <f t="shared" si="16"/>
        <v>8.794520547945206</v>
      </c>
      <c r="F156" s="46">
        <v>15</v>
      </c>
      <c r="G156" s="72">
        <v>0.05</v>
      </c>
      <c r="H156" s="91">
        <f t="shared" si="17"/>
        <v>6.3333333333333325E-2</v>
      </c>
      <c r="I156" s="135">
        <v>2764577.6660725852</v>
      </c>
      <c r="J156" s="45">
        <v>0.12</v>
      </c>
      <c r="K156" s="50">
        <f t="shared" si="12"/>
        <v>3096326.9860012955</v>
      </c>
      <c r="L156" s="68">
        <f t="shared" si="13"/>
        <v>1724611.715764557</v>
      </c>
      <c r="M156" s="68">
        <f t="shared" si="14"/>
        <v>1371715.2702367385</v>
      </c>
      <c r="N156" s="45">
        <v>0.05</v>
      </c>
      <c r="O156" s="68">
        <f t="shared" si="15"/>
        <v>1303129.5067249015</v>
      </c>
    </row>
    <row r="157" spans="1:15" x14ac:dyDescent="0.25">
      <c r="A157" s="120">
        <v>153</v>
      </c>
      <c r="B157" s="103" t="s">
        <v>1336</v>
      </c>
      <c r="C157" s="97">
        <v>41214</v>
      </c>
      <c r="D157" s="98">
        <v>44424</v>
      </c>
      <c r="E157" s="117">
        <f t="shared" si="16"/>
        <v>8.794520547945206</v>
      </c>
      <c r="F157" s="46">
        <v>8</v>
      </c>
      <c r="G157" s="72">
        <v>0.05</v>
      </c>
      <c r="H157" s="91">
        <f t="shared" si="17"/>
        <v>0.11874999999999999</v>
      </c>
      <c r="I157" s="135">
        <v>1353769.3205928903</v>
      </c>
      <c r="J157" s="45">
        <v>0.1</v>
      </c>
      <c r="K157" s="50">
        <f t="shared" si="12"/>
        <v>1489146.2526521794</v>
      </c>
      <c r="L157" s="68">
        <f t="shared" si="13"/>
        <v>1555188.868994117</v>
      </c>
      <c r="M157" s="68">
        <f t="shared" si="14"/>
        <v>0</v>
      </c>
      <c r="N157" s="45">
        <v>0.05</v>
      </c>
      <c r="O157" s="68">
        <f t="shared" si="15"/>
        <v>74457.31263260897</v>
      </c>
    </row>
    <row r="158" spans="1:15" x14ac:dyDescent="0.25">
      <c r="A158" s="120">
        <v>154</v>
      </c>
      <c r="B158" s="103" t="s">
        <v>2301</v>
      </c>
      <c r="C158" s="97">
        <v>41214</v>
      </c>
      <c r="D158" s="98">
        <v>44424</v>
      </c>
      <c r="E158" s="117">
        <f t="shared" si="16"/>
        <v>8.794520547945206</v>
      </c>
      <c r="F158" s="46">
        <v>6</v>
      </c>
      <c r="G158" s="72">
        <v>0.05</v>
      </c>
      <c r="H158" s="91">
        <f t="shared" si="17"/>
        <v>0.15833333333333333</v>
      </c>
      <c r="I158" s="135">
        <v>106914.60393641802</v>
      </c>
      <c r="J158" s="45">
        <f>VLOOKUP(YEAR(C158),WPI!$J$25:$L$33,3,0)</f>
        <v>0.17168949771689507</v>
      </c>
      <c r="K158" s="50">
        <f t="shared" si="12"/>
        <v>125270.71858486239</v>
      </c>
      <c r="L158" s="68">
        <f t="shared" si="13"/>
        <v>174435.18553631866</v>
      </c>
      <c r="M158" s="68">
        <f t="shared" si="14"/>
        <v>0</v>
      </c>
      <c r="N158" s="45">
        <v>0.05</v>
      </c>
      <c r="O158" s="68">
        <f t="shared" si="15"/>
        <v>6263.5359292431203</v>
      </c>
    </row>
    <row r="159" spans="1:15" x14ac:dyDescent="0.25">
      <c r="A159" s="120">
        <v>155</v>
      </c>
      <c r="B159" s="103" t="s">
        <v>2302</v>
      </c>
      <c r="C159" s="97">
        <v>41214</v>
      </c>
      <c r="D159" s="98">
        <v>44424</v>
      </c>
      <c r="E159" s="117">
        <f t="shared" si="16"/>
        <v>8.794520547945206</v>
      </c>
      <c r="F159" s="46">
        <v>10</v>
      </c>
      <c r="G159" s="72">
        <v>0.05</v>
      </c>
      <c r="H159" s="91">
        <f t="shared" si="17"/>
        <v>9.5000000000000001E-2</v>
      </c>
      <c r="I159" s="135">
        <v>4049140.3858702658</v>
      </c>
      <c r="J159" s="45">
        <v>0.15</v>
      </c>
      <c r="K159" s="50">
        <f t="shared" si="12"/>
        <v>4656511.4437508052</v>
      </c>
      <c r="L159" s="68">
        <f t="shared" si="13"/>
        <v>3890419.6295118034</v>
      </c>
      <c r="M159" s="68">
        <f t="shared" si="14"/>
        <v>766091.81423900183</v>
      </c>
      <c r="N159" s="45">
        <v>0.05</v>
      </c>
      <c r="O159" s="68">
        <f t="shared" si="15"/>
        <v>727787.22352705174</v>
      </c>
    </row>
    <row r="160" spans="1:15" x14ac:dyDescent="0.25">
      <c r="A160" s="120">
        <v>156</v>
      </c>
      <c r="B160" s="103" t="s">
        <v>2303</v>
      </c>
      <c r="C160" s="97">
        <v>41214</v>
      </c>
      <c r="D160" s="98">
        <v>44424</v>
      </c>
      <c r="E160" s="117">
        <f t="shared" si="16"/>
        <v>8.794520547945206</v>
      </c>
      <c r="F160" s="46">
        <v>6</v>
      </c>
      <c r="G160" s="72">
        <v>0.05</v>
      </c>
      <c r="H160" s="91">
        <f t="shared" si="17"/>
        <v>0.15833333333333333</v>
      </c>
      <c r="I160" s="135">
        <v>232961.65177199114</v>
      </c>
      <c r="J160" s="45">
        <f>VLOOKUP(YEAR(C160),WPI!$J$25:$L$33,3,0)</f>
        <v>0.17168949771689507</v>
      </c>
      <c r="K160" s="50">
        <f t="shared" si="12"/>
        <v>272958.72075202252</v>
      </c>
      <c r="L160" s="68">
        <f t="shared" si="13"/>
        <v>380085.67074579577</v>
      </c>
      <c r="M160" s="68">
        <f t="shared" si="14"/>
        <v>0</v>
      </c>
      <c r="N160" s="45">
        <v>0.05</v>
      </c>
      <c r="O160" s="68">
        <f t="shared" si="15"/>
        <v>13647.936037601126</v>
      </c>
    </row>
    <row r="161" spans="1:15" x14ac:dyDescent="0.25">
      <c r="A161" s="120">
        <v>157</v>
      </c>
      <c r="B161" s="103" t="s">
        <v>2304</v>
      </c>
      <c r="C161" s="97">
        <v>41214</v>
      </c>
      <c r="D161" s="98">
        <v>44424</v>
      </c>
      <c r="E161" s="117">
        <f t="shared" si="16"/>
        <v>8.794520547945206</v>
      </c>
      <c r="F161" s="46">
        <v>6</v>
      </c>
      <c r="G161" s="72">
        <v>0.05</v>
      </c>
      <c r="H161" s="91">
        <f t="shared" si="17"/>
        <v>0.15833333333333333</v>
      </c>
      <c r="I161" s="135">
        <v>49948.527879926914</v>
      </c>
      <c r="J161" s="45">
        <f>VLOOKUP(YEAR(C161),WPI!$J$25:$L$33,3,0)</f>
        <v>0.17168949771689507</v>
      </c>
      <c r="K161" s="50">
        <f t="shared" si="12"/>
        <v>58524.165543329895</v>
      </c>
      <c r="L161" s="68">
        <f t="shared" si="13"/>
        <v>81492.896266842246</v>
      </c>
      <c r="M161" s="68">
        <f t="shared" si="14"/>
        <v>0</v>
      </c>
      <c r="N161" s="45">
        <v>0.05</v>
      </c>
      <c r="O161" s="68">
        <f t="shared" si="15"/>
        <v>2926.208277166495</v>
      </c>
    </row>
    <row r="162" spans="1:15" x14ac:dyDescent="0.25">
      <c r="A162" s="120">
        <v>158</v>
      </c>
      <c r="B162" s="103" t="s">
        <v>2305</v>
      </c>
      <c r="C162" s="97">
        <v>41214</v>
      </c>
      <c r="D162" s="98">
        <v>44424</v>
      </c>
      <c r="E162" s="117">
        <f t="shared" si="16"/>
        <v>8.794520547945206</v>
      </c>
      <c r="F162" s="46">
        <v>6</v>
      </c>
      <c r="G162" s="72">
        <v>0.05</v>
      </c>
      <c r="H162" s="91">
        <f t="shared" si="17"/>
        <v>0.15833333333333333</v>
      </c>
      <c r="I162" s="135">
        <v>276394.50210236234</v>
      </c>
      <c r="J162" s="45">
        <f>VLOOKUP(YEAR(C162),WPI!$J$25:$L$33,3,0)</f>
        <v>0.17168949771689507</v>
      </c>
      <c r="K162" s="50">
        <f t="shared" si="12"/>
        <v>323848.53534002823</v>
      </c>
      <c r="L162" s="68">
        <f t="shared" si="13"/>
        <v>450947.99475772429</v>
      </c>
      <c r="M162" s="68">
        <f t="shared" si="14"/>
        <v>0</v>
      </c>
      <c r="N162" s="45">
        <v>0.05</v>
      </c>
      <c r="O162" s="68">
        <f t="shared" si="15"/>
        <v>16192.426767001412</v>
      </c>
    </row>
    <row r="163" spans="1:15" x14ac:dyDescent="0.25">
      <c r="A163" s="120">
        <v>159</v>
      </c>
      <c r="B163" s="103" t="s">
        <v>2306</v>
      </c>
      <c r="C163" s="97">
        <v>41214</v>
      </c>
      <c r="D163" s="98">
        <v>44424</v>
      </c>
      <c r="E163" s="117">
        <f t="shared" si="16"/>
        <v>8.794520547945206</v>
      </c>
      <c r="F163" s="46">
        <v>6</v>
      </c>
      <c r="G163" s="72">
        <v>0.05</v>
      </c>
      <c r="H163" s="91">
        <f t="shared" si="17"/>
        <v>0.15833333333333333</v>
      </c>
      <c r="I163" s="135">
        <v>73047.475555624347</v>
      </c>
      <c r="J163" s="45">
        <f>VLOOKUP(YEAR(C163),WPI!$J$25:$L$33,3,0)</f>
        <v>0.17168949771689507</v>
      </c>
      <c r="K163" s="50">
        <f t="shared" si="12"/>
        <v>85588.959943256661</v>
      </c>
      <c r="L163" s="68">
        <f t="shared" si="13"/>
        <v>119179.69559221972</v>
      </c>
      <c r="M163" s="68">
        <f t="shared" si="14"/>
        <v>0</v>
      </c>
      <c r="N163" s="45">
        <v>0.05</v>
      </c>
      <c r="O163" s="68">
        <f t="shared" si="15"/>
        <v>4279.4479971628334</v>
      </c>
    </row>
    <row r="164" spans="1:15" x14ac:dyDescent="0.25">
      <c r="A164" s="120">
        <v>160</v>
      </c>
      <c r="B164" s="103" t="s">
        <v>2307</v>
      </c>
      <c r="C164" s="97">
        <v>41214</v>
      </c>
      <c r="D164" s="98">
        <v>44424</v>
      </c>
      <c r="E164" s="117">
        <f t="shared" si="16"/>
        <v>8.794520547945206</v>
      </c>
      <c r="F164" s="46">
        <v>6</v>
      </c>
      <c r="G164" s="72">
        <v>0.05</v>
      </c>
      <c r="H164" s="91">
        <f t="shared" si="17"/>
        <v>0.15833333333333333</v>
      </c>
      <c r="I164" s="135">
        <v>20729.337657677177</v>
      </c>
      <c r="J164" s="45">
        <f>VLOOKUP(YEAR(C164),WPI!$J$25:$L$33,3,0)</f>
        <v>0.17168949771689507</v>
      </c>
      <c r="K164" s="50">
        <f t="shared" si="12"/>
        <v>24288.347228127688</v>
      </c>
      <c r="L164" s="68">
        <f t="shared" si="13"/>
        <v>33820.69172245451</v>
      </c>
      <c r="M164" s="68">
        <f t="shared" si="14"/>
        <v>0</v>
      </c>
      <c r="N164" s="45">
        <v>0.05</v>
      </c>
      <c r="O164" s="68">
        <f t="shared" si="15"/>
        <v>1214.4173614063845</v>
      </c>
    </row>
    <row r="165" spans="1:15" x14ac:dyDescent="0.25">
      <c r="A165" s="120">
        <v>161</v>
      </c>
      <c r="B165" s="103" t="s">
        <v>2308</v>
      </c>
      <c r="C165" s="97">
        <v>41214</v>
      </c>
      <c r="D165" s="98">
        <v>44424</v>
      </c>
      <c r="E165" s="117">
        <f t="shared" si="16"/>
        <v>8.794520547945206</v>
      </c>
      <c r="F165" s="46">
        <v>6</v>
      </c>
      <c r="G165" s="72">
        <v>0.05</v>
      </c>
      <c r="H165" s="91">
        <f t="shared" si="17"/>
        <v>0.15833333333333333</v>
      </c>
      <c r="I165" s="135">
        <v>167810.87627643428</v>
      </c>
      <c r="J165" s="45">
        <f>VLOOKUP(YEAR(C165),WPI!$J$25:$L$33,3,0)</f>
        <v>0.17168949771689507</v>
      </c>
      <c r="K165" s="50">
        <f t="shared" si="12"/>
        <v>196622.24133576729</v>
      </c>
      <c r="L165" s="68">
        <f t="shared" si="13"/>
        <v>273789.73742165405</v>
      </c>
      <c r="M165" s="68">
        <f t="shared" si="14"/>
        <v>0</v>
      </c>
      <c r="N165" s="45">
        <v>0.05</v>
      </c>
      <c r="O165" s="68">
        <f t="shared" si="15"/>
        <v>9831.1120667883661</v>
      </c>
    </row>
    <row r="166" spans="1:15" x14ac:dyDescent="0.25">
      <c r="A166" s="120">
        <v>162</v>
      </c>
      <c r="B166" s="103" t="s">
        <v>2309</v>
      </c>
      <c r="C166" s="97">
        <v>41214</v>
      </c>
      <c r="D166" s="98">
        <v>44424</v>
      </c>
      <c r="E166" s="117">
        <f t="shared" si="16"/>
        <v>8.794520547945206</v>
      </c>
      <c r="F166" s="46">
        <v>6</v>
      </c>
      <c r="G166" s="72">
        <v>0.05</v>
      </c>
      <c r="H166" s="91">
        <f t="shared" si="17"/>
        <v>0.15833333333333333</v>
      </c>
      <c r="I166" s="135">
        <v>63175.600480539972</v>
      </c>
      <c r="J166" s="45">
        <f>VLOOKUP(YEAR(C166),WPI!$J$25:$L$33,3,0)</f>
        <v>0.17168949771689507</v>
      </c>
      <c r="K166" s="50">
        <f t="shared" si="12"/>
        <v>74022.187595007112</v>
      </c>
      <c r="L166" s="68">
        <f t="shared" si="13"/>
        <v>103073.36121962291</v>
      </c>
      <c r="M166" s="68">
        <f t="shared" si="14"/>
        <v>0</v>
      </c>
      <c r="N166" s="45">
        <v>0.05</v>
      </c>
      <c r="O166" s="68">
        <f t="shared" si="15"/>
        <v>3701.1093797503559</v>
      </c>
    </row>
    <row r="167" spans="1:15" x14ac:dyDescent="0.25">
      <c r="A167" s="120">
        <v>163</v>
      </c>
      <c r="B167" s="103" t="s">
        <v>2310</v>
      </c>
      <c r="C167" s="97">
        <v>41214</v>
      </c>
      <c r="D167" s="98">
        <v>44424</v>
      </c>
      <c r="E167" s="117">
        <f t="shared" si="16"/>
        <v>8.794520547945206</v>
      </c>
      <c r="F167" s="46">
        <v>10</v>
      </c>
      <c r="G167" s="72">
        <v>0.05</v>
      </c>
      <c r="H167" s="91">
        <f t="shared" si="17"/>
        <v>9.5000000000000001E-2</v>
      </c>
      <c r="I167" s="135">
        <v>150579.02160439579</v>
      </c>
      <c r="J167" s="45">
        <v>0.15</v>
      </c>
      <c r="K167" s="50">
        <f t="shared" si="12"/>
        <v>173165.87484505514</v>
      </c>
      <c r="L167" s="68">
        <f t="shared" si="13"/>
        <v>144676.5302301358</v>
      </c>
      <c r="M167" s="68">
        <f t="shared" si="14"/>
        <v>28489.344614919333</v>
      </c>
      <c r="N167" s="45">
        <v>0.05</v>
      </c>
      <c r="O167" s="68">
        <f t="shared" si="15"/>
        <v>27064.877384173364</v>
      </c>
    </row>
    <row r="168" spans="1:15" x14ac:dyDescent="0.25">
      <c r="A168" s="120">
        <v>164</v>
      </c>
      <c r="B168" s="103" t="s">
        <v>2311</v>
      </c>
      <c r="C168" s="97">
        <v>41214</v>
      </c>
      <c r="D168" s="98">
        <v>44424</v>
      </c>
      <c r="E168" s="117">
        <f t="shared" si="16"/>
        <v>8.794520547945206</v>
      </c>
      <c r="F168" s="46">
        <v>10</v>
      </c>
      <c r="G168" s="72">
        <v>0.05</v>
      </c>
      <c r="H168" s="91">
        <f t="shared" si="17"/>
        <v>9.5000000000000001E-2</v>
      </c>
      <c r="I168" s="135">
        <v>275504.26676713175</v>
      </c>
      <c r="J168" s="45">
        <v>0.15</v>
      </c>
      <c r="K168" s="50">
        <f t="shared" si="12"/>
        <v>316829.90678220149</v>
      </c>
      <c r="L168" s="68">
        <f t="shared" si="13"/>
        <v>264704.87691296538</v>
      </c>
      <c r="M168" s="68">
        <f t="shared" si="14"/>
        <v>52125.02986923611</v>
      </c>
      <c r="N168" s="45">
        <v>0.05</v>
      </c>
      <c r="O168" s="68">
        <f t="shared" si="15"/>
        <v>49518.778375774302</v>
      </c>
    </row>
    <row r="169" spans="1:15" x14ac:dyDescent="0.25">
      <c r="A169" s="120">
        <v>165</v>
      </c>
      <c r="B169" s="103" t="s">
        <v>2311</v>
      </c>
      <c r="C169" s="97">
        <v>41214</v>
      </c>
      <c r="D169" s="98">
        <v>44424</v>
      </c>
      <c r="E169" s="117">
        <f t="shared" si="16"/>
        <v>8.794520547945206</v>
      </c>
      <c r="F169" s="46">
        <v>10</v>
      </c>
      <c r="G169" s="72">
        <v>0.05</v>
      </c>
      <c r="H169" s="91">
        <f t="shared" si="17"/>
        <v>9.5000000000000001E-2</v>
      </c>
      <c r="I169" s="135">
        <v>697397.72659759084</v>
      </c>
      <c r="J169" s="45">
        <v>0.15</v>
      </c>
      <c r="K169" s="50">
        <f t="shared" si="12"/>
        <v>802007.38558722939</v>
      </c>
      <c r="L169" s="68">
        <f t="shared" si="13"/>
        <v>670060.6910543167</v>
      </c>
      <c r="M169" s="68">
        <f t="shared" si="14"/>
        <v>131946.69453291269</v>
      </c>
      <c r="N169" s="45">
        <v>0.05</v>
      </c>
      <c r="O169" s="68">
        <f t="shared" si="15"/>
        <v>125349.35980626705</v>
      </c>
    </row>
    <row r="170" spans="1:15" x14ac:dyDescent="0.25">
      <c r="A170" s="120">
        <v>166</v>
      </c>
      <c r="B170" s="103" t="s">
        <v>2312</v>
      </c>
      <c r="C170" s="97">
        <v>41214</v>
      </c>
      <c r="D170" s="98">
        <v>44424</v>
      </c>
      <c r="E170" s="117">
        <f t="shared" si="16"/>
        <v>8.794520547945206</v>
      </c>
      <c r="F170" s="46">
        <v>8</v>
      </c>
      <c r="G170" s="72">
        <v>0.05</v>
      </c>
      <c r="H170" s="91">
        <f t="shared" si="17"/>
        <v>0.11874999999999999</v>
      </c>
      <c r="I170" s="135">
        <v>3153354.8023057785</v>
      </c>
      <c r="J170" s="45">
        <v>0</v>
      </c>
      <c r="K170" s="50">
        <f t="shared" si="12"/>
        <v>3153354.8023057785</v>
      </c>
      <c r="L170" s="68">
        <f t="shared" si="13"/>
        <v>3293203.9279559832</v>
      </c>
      <c r="M170" s="68">
        <f t="shared" si="14"/>
        <v>0</v>
      </c>
      <c r="N170" s="45">
        <v>0.05</v>
      </c>
      <c r="O170" s="68">
        <f t="shared" si="15"/>
        <v>157667.74011528894</v>
      </c>
    </row>
    <row r="171" spans="1:15" x14ac:dyDescent="0.25">
      <c r="A171" s="120">
        <v>167</v>
      </c>
      <c r="B171" s="103" t="s">
        <v>2312</v>
      </c>
      <c r="C171" s="97">
        <v>41214</v>
      </c>
      <c r="D171" s="98">
        <v>44424</v>
      </c>
      <c r="E171" s="117">
        <f t="shared" si="16"/>
        <v>8.794520547945206</v>
      </c>
      <c r="F171" s="46">
        <v>8</v>
      </c>
      <c r="G171" s="72">
        <v>0.05</v>
      </c>
      <c r="H171" s="91">
        <f t="shared" si="17"/>
        <v>0.11874999999999999</v>
      </c>
      <c r="I171" s="135">
        <v>3450601.0632626601</v>
      </c>
      <c r="J171" s="45">
        <v>0</v>
      </c>
      <c r="K171" s="50">
        <f t="shared" si="12"/>
        <v>3450601.0632626601</v>
      </c>
      <c r="L171" s="68">
        <f t="shared" si="13"/>
        <v>3603632.8569929735</v>
      </c>
      <c r="M171" s="68">
        <f t="shared" si="14"/>
        <v>0</v>
      </c>
      <c r="N171" s="45">
        <v>0.05</v>
      </c>
      <c r="O171" s="68">
        <f t="shared" si="15"/>
        <v>172530.05316313301</v>
      </c>
    </row>
    <row r="172" spans="1:15" x14ac:dyDescent="0.25">
      <c r="A172" s="120">
        <v>168</v>
      </c>
      <c r="B172" s="103" t="s">
        <v>2313</v>
      </c>
      <c r="C172" s="97">
        <v>41214</v>
      </c>
      <c r="D172" s="98">
        <v>44424</v>
      </c>
      <c r="E172" s="117">
        <f t="shared" si="16"/>
        <v>8.794520547945206</v>
      </c>
      <c r="F172" s="46">
        <v>15</v>
      </c>
      <c r="G172" s="72">
        <v>0.05</v>
      </c>
      <c r="H172" s="91">
        <f t="shared" si="17"/>
        <v>6.3333333333333325E-2</v>
      </c>
      <c r="I172" s="135">
        <v>557147.72721314512</v>
      </c>
      <c r="J172" s="45">
        <f>VLOOKUP(YEAR(C172),'CPP-WHRS (P&amp;M)'!$M$47:$O$55,3,0)</f>
        <v>0.15833333333333335</v>
      </c>
      <c r="K172" s="50">
        <f t="shared" si="12"/>
        <v>645362.78402189317</v>
      </c>
      <c r="L172" s="68">
        <f t="shared" si="13"/>
        <v>359458.23011411197</v>
      </c>
      <c r="M172" s="68">
        <f t="shared" si="14"/>
        <v>285904.5539077812</v>
      </c>
      <c r="N172" s="45">
        <v>0.05</v>
      </c>
      <c r="O172" s="68">
        <f t="shared" si="15"/>
        <v>271609.32621239213</v>
      </c>
    </row>
    <row r="173" spans="1:15" x14ac:dyDescent="0.25">
      <c r="A173" s="120">
        <v>169</v>
      </c>
      <c r="B173" s="103" t="s">
        <v>2314</v>
      </c>
      <c r="C173" s="97">
        <v>41214</v>
      </c>
      <c r="D173" s="98">
        <v>44424</v>
      </c>
      <c r="E173" s="117">
        <f t="shared" si="16"/>
        <v>8.794520547945206</v>
      </c>
      <c r="F173" s="46">
        <v>15</v>
      </c>
      <c r="G173" s="72">
        <v>0.05</v>
      </c>
      <c r="H173" s="91">
        <f t="shared" si="17"/>
        <v>6.3333333333333325E-2</v>
      </c>
      <c r="I173" s="135">
        <v>455287.40757273923</v>
      </c>
      <c r="J173" s="45">
        <f>VLOOKUP(YEAR(C173),'CPP-WHRS (P&amp;M)'!$M$47:$O$55,3,0)</f>
        <v>0.15833333333333335</v>
      </c>
      <c r="K173" s="50">
        <f t="shared" si="12"/>
        <v>527374.58043842297</v>
      </c>
      <c r="L173" s="68">
        <f t="shared" si="13"/>
        <v>293740.41699488054</v>
      </c>
      <c r="M173" s="68">
        <f t="shared" si="14"/>
        <v>233634.16344354243</v>
      </c>
      <c r="N173" s="45">
        <v>0.05</v>
      </c>
      <c r="O173" s="68">
        <f t="shared" si="15"/>
        <v>221952.4552713653</v>
      </c>
    </row>
    <row r="174" spans="1:15" x14ac:dyDescent="0.25">
      <c r="A174" s="120">
        <v>170</v>
      </c>
      <c r="B174" s="103" t="s">
        <v>2315</v>
      </c>
      <c r="C174" s="97">
        <v>41214</v>
      </c>
      <c r="D174" s="98">
        <v>44424</v>
      </c>
      <c r="E174" s="117">
        <f t="shared" si="16"/>
        <v>8.794520547945206</v>
      </c>
      <c r="F174" s="46">
        <v>10</v>
      </c>
      <c r="G174" s="72">
        <v>0.05</v>
      </c>
      <c r="H174" s="91">
        <f t="shared" si="17"/>
        <v>9.5000000000000001E-2</v>
      </c>
      <c r="I174" s="135">
        <v>490997.03403453284</v>
      </c>
      <c r="J174" s="45">
        <v>0.15</v>
      </c>
      <c r="K174" s="50">
        <f t="shared" si="12"/>
        <v>564646.58913971274</v>
      </c>
      <c r="L174" s="68">
        <f t="shared" si="13"/>
        <v>471750.62289905595</v>
      </c>
      <c r="M174" s="68">
        <f t="shared" si="14"/>
        <v>92895.966240656795</v>
      </c>
      <c r="N174" s="45">
        <v>0.05</v>
      </c>
      <c r="O174" s="68">
        <f t="shared" si="15"/>
        <v>88251.167928623952</v>
      </c>
    </row>
    <row r="175" spans="1:15" x14ac:dyDescent="0.25">
      <c r="A175" s="120">
        <v>171</v>
      </c>
      <c r="B175" s="103" t="s">
        <v>2316</v>
      </c>
      <c r="C175" s="97">
        <v>41214</v>
      </c>
      <c r="D175" s="98">
        <v>44424</v>
      </c>
      <c r="E175" s="117">
        <f t="shared" si="16"/>
        <v>8.794520547945206</v>
      </c>
      <c r="F175" s="46">
        <v>10</v>
      </c>
      <c r="G175" s="72">
        <v>0.05</v>
      </c>
      <c r="H175" s="91">
        <f t="shared" si="17"/>
        <v>9.5000000000000001E-2</v>
      </c>
      <c r="I175" s="135">
        <v>941987.79038113018</v>
      </c>
      <c r="J175" s="45">
        <v>0.15</v>
      </c>
      <c r="K175" s="50">
        <f t="shared" si="12"/>
        <v>1083285.9589382997</v>
      </c>
      <c r="L175" s="68">
        <f t="shared" si="13"/>
        <v>905063.15939242335</v>
      </c>
      <c r="M175" s="68">
        <f t="shared" si="14"/>
        <v>178222.79954587633</v>
      </c>
      <c r="N175" s="45">
        <v>0.05</v>
      </c>
      <c r="O175" s="68">
        <f t="shared" si="15"/>
        <v>169311.65956858252</v>
      </c>
    </row>
    <row r="176" spans="1:15" x14ac:dyDescent="0.25">
      <c r="A176" s="120">
        <v>172</v>
      </c>
      <c r="B176" s="103" t="s">
        <v>2317</v>
      </c>
      <c r="C176" s="97">
        <v>41214</v>
      </c>
      <c r="D176" s="98">
        <v>44424</v>
      </c>
      <c r="E176" s="117">
        <f t="shared" si="16"/>
        <v>8.794520547945206</v>
      </c>
      <c r="F176" s="46">
        <v>10</v>
      </c>
      <c r="G176" s="72">
        <v>0.05</v>
      </c>
      <c r="H176" s="91">
        <f t="shared" si="17"/>
        <v>9.5000000000000001E-2</v>
      </c>
      <c r="I176" s="135">
        <v>1214764.9969265901</v>
      </c>
      <c r="J176" s="45">
        <v>0.15</v>
      </c>
      <c r="K176" s="50">
        <f t="shared" si="12"/>
        <v>1396979.7464655784</v>
      </c>
      <c r="L176" s="68">
        <f t="shared" si="13"/>
        <v>1167147.8731087074</v>
      </c>
      <c r="M176" s="68">
        <f t="shared" si="14"/>
        <v>229831.87335687107</v>
      </c>
      <c r="N176" s="45">
        <v>0.05</v>
      </c>
      <c r="O176" s="68">
        <f t="shared" si="15"/>
        <v>218340.27968902752</v>
      </c>
    </row>
    <row r="177" spans="1:15" x14ac:dyDescent="0.25">
      <c r="A177" s="120">
        <v>173</v>
      </c>
      <c r="B177" s="103" t="s">
        <v>2318</v>
      </c>
      <c r="C177" s="97">
        <v>41214</v>
      </c>
      <c r="D177" s="98">
        <v>44424</v>
      </c>
      <c r="E177" s="117">
        <f t="shared" si="16"/>
        <v>8.794520547945206</v>
      </c>
      <c r="F177" s="46">
        <v>25</v>
      </c>
      <c r="G177" s="72">
        <v>0.05</v>
      </c>
      <c r="H177" s="91">
        <f t="shared" si="17"/>
        <v>3.7999999999999999E-2</v>
      </c>
      <c r="I177" s="135">
        <v>338186.52087256435</v>
      </c>
      <c r="J177" s="45">
        <f>VLOOKUP(YEAR(C177),WPI!$F$25:$H$33,3,0)</f>
        <v>5.7502246181491516E-2</v>
      </c>
      <c r="K177" s="50">
        <f t="shared" si="12"/>
        <v>357633.00545104069</v>
      </c>
      <c r="L177" s="68">
        <f t="shared" si="13"/>
        <v>119518.01097237793</v>
      </c>
      <c r="M177" s="68">
        <f t="shared" si="14"/>
        <v>238114.99447866276</v>
      </c>
      <c r="N177" s="45">
        <v>0.05</v>
      </c>
      <c r="O177" s="68">
        <f t="shared" si="15"/>
        <v>226209.24475472962</v>
      </c>
    </row>
    <row r="178" spans="1:15" x14ac:dyDescent="0.25">
      <c r="A178" s="120">
        <v>174</v>
      </c>
      <c r="B178" s="103" t="s">
        <v>2319</v>
      </c>
      <c r="C178" s="97">
        <v>41214</v>
      </c>
      <c r="D178" s="98">
        <v>44424</v>
      </c>
      <c r="E178" s="117">
        <f t="shared" si="16"/>
        <v>8.794520547945206</v>
      </c>
      <c r="F178" s="46">
        <v>3</v>
      </c>
      <c r="G178" s="72">
        <v>0.05</v>
      </c>
      <c r="H178" s="91">
        <f t="shared" si="17"/>
        <v>0.31666666666666665</v>
      </c>
      <c r="I178" s="135">
        <v>563996.99985868693</v>
      </c>
      <c r="J178" s="45">
        <f>VLOOKUP(YEAR(C178),WPI!$J$25:$L$33,3,0)</f>
        <v>0.17168949771689507</v>
      </c>
      <c r="K178" s="50">
        <f t="shared" si="12"/>
        <v>660829.3614782606</v>
      </c>
      <c r="L178" s="68">
        <f t="shared" si="13"/>
        <v>1840364.509431923</v>
      </c>
      <c r="M178" s="68">
        <f t="shared" si="14"/>
        <v>0</v>
      </c>
      <c r="N178" s="45">
        <v>0.05</v>
      </c>
      <c r="O178" s="68">
        <f t="shared" si="15"/>
        <v>33041.468073913034</v>
      </c>
    </row>
    <row r="179" spans="1:15" x14ac:dyDescent="0.25">
      <c r="A179" s="120">
        <v>175</v>
      </c>
      <c r="B179" s="103" t="s">
        <v>2320</v>
      </c>
      <c r="C179" s="97">
        <v>41214</v>
      </c>
      <c r="D179" s="98">
        <v>44424</v>
      </c>
      <c r="E179" s="117">
        <f t="shared" si="16"/>
        <v>8.794520547945206</v>
      </c>
      <c r="F179" s="46">
        <v>8</v>
      </c>
      <c r="G179" s="72">
        <v>0.05</v>
      </c>
      <c r="H179" s="91">
        <f t="shared" si="17"/>
        <v>0.11874999999999999</v>
      </c>
      <c r="I179" s="135">
        <v>360859.70474883105</v>
      </c>
      <c r="J179" s="45">
        <f>VLOOKUP(YEAR(C179),WPI!$J$25:$L$33,3,0)</f>
        <v>0.17168949771689507</v>
      </c>
      <c r="K179" s="50">
        <f t="shared" si="12"/>
        <v>422815.5262034249</v>
      </c>
      <c r="L179" s="68">
        <f t="shared" si="13"/>
        <v>441567.10519087128</v>
      </c>
      <c r="M179" s="68">
        <f t="shared" si="14"/>
        <v>0</v>
      </c>
      <c r="N179" s="45">
        <v>0.05</v>
      </c>
      <c r="O179" s="68">
        <f t="shared" si="15"/>
        <v>21140.776310171248</v>
      </c>
    </row>
    <row r="180" spans="1:15" x14ac:dyDescent="0.25">
      <c r="A180" s="120">
        <v>176</v>
      </c>
      <c r="B180" s="103" t="s">
        <v>2321</v>
      </c>
      <c r="C180" s="97">
        <v>41214</v>
      </c>
      <c r="D180" s="98">
        <v>44424</v>
      </c>
      <c r="E180" s="117">
        <f t="shared" si="16"/>
        <v>8.794520547945206</v>
      </c>
      <c r="F180" s="46">
        <v>6</v>
      </c>
      <c r="G180" s="72">
        <v>0.05</v>
      </c>
      <c r="H180" s="91">
        <f t="shared" si="17"/>
        <v>0.15833333333333333</v>
      </c>
      <c r="I180" s="135">
        <v>1627476.8865217573</v>
      </c>
      <c r="J180" s="45">
        <f>VLOOKUP(YEAR(C180),WPI!$J$25:$L$33,3,0)</f>
        <v>0.17168949771689507</v>
      </c>
      <c r="K180" s="50">
        <f t="shared" si="12"/>
        <v>1906897.5757145339</v>
      </c>
      <c r="L180" s="68">
        <f t="shared" si="13"/>
        <v>2655289.5694709914</v>
      </c>
      <c r="M180" s="68">
        <f t="shared" si="14"/>
        <v>0</v>
      </c>
      <c r="N180" s="45">
        <v>0.05</v>
      </c>
      <c r="O180" s="68">
        <f t="shared" si="15"/>
        <v>95344.878785726702</v>
      </c>
    </row>
    <row r="181" spans="1:15" x14ac:dyDescent="0.25">
      <c r="A181" s="120">
        <v>177</v>
      </c>
      <c r="B181" s="103" t="s">
        <v>2322</v>
      </c>
      <c r="C181" s="97">
        <v>41214</v>
      </c>
      <c r="D181" s="98">
        <v>44424</v>
      </c>
      <c r="E181" s="117">
        <f t="shared" si="16"/>
        <v>8.794520547945206</v>
      </c>
      <c r="F181" s="46">
        <v>25</v>
      </c>
      <c r="G181" s="72">
        <v>0.05</v>
      </c>
      <c r="H181" s="91">
        <f t="shared" si="17"/>
        <v>3.7999999999999999E-2</v>
      </c>
      <c r="I181" s="135">
        <v>107309601.73402387</v>
      </c>
      <c r="J181" s="45">
        <f>VLOOKUP(YEAR(C181),WPI!$F$14:$H$22,3,0)</f>
        <v>0.244140625</v>
      </c>
      <c r="K181" s="50">
        <f t="shared" si="12"/>
        <v>133508234.96986954</v>
      </c>
      <c r="L181" s="68">
        <f t="shared" si="13"/>
        <v>44617354.798971742</v>
      </c>
      <c r="M181" s="68">
        <f t="shared" si="14"/>
        <v>88890880.170897797</v>
      </c>
      <c r="N181" s="45">
        <v>0.05</v>
      </c>
      <c r="O181" s="68">
        <f t="shared" si="15"/>
        <v>84446336.162352905</v>
      </c>
    </row>
    <row r="182" spans="1:15" x14ac:dyDescent="0.25">
      <c r="A182" s="120">
        <v>178</v>
      </c>
      <c r="B182" s="103" t="s">
        <v>2323</v>
      </c>
      <c r="C182" s="97">
        <v>41214</v>
      </c>
      <c r="D182" s="98">
        <v>44424</v>
      </c>
      <c r="E182" s="117">
        <f t="shared" si="16"/>
        <v>8.794520547945206</v>
      </c>
      <c r="F182" s="46">
        <v>25</v>
      </c>
      <c r="G182" s="72">
        <v>0.05</v>
      </c>
      <c r="H182" s="91">
        <f t="shared" si="17"/>
        <v>3.7999999999999999E-2</v>
      </c>
      <c r="I182" s="135">
        <v>20975568.631848514</v>
      </c>
      <c r="J182" s="45">
        <f>VLOOKUP(YEAR(C182),WPI!$F$14:$H$22,3,0)</f>
        <v>0.244140625</v>
      </c>
      <c r="K182" s="50">
        <f t="shared" si="12"/>
        <v>26096557.067358404</v>
      </c>
      <c r="L182" s="68">
        <f t="shared" si="13"/>
        <v>8721254.8796613105</v>
      </c>
      <c r="M182" s="68">
        <f t="shared" si="14"/>
        <v>17375302.187697094</v>
      </c>
      <c r="N182" s="45">
        <v>0.05</v>
      </c>
      <c r="O182" s="68">
        <f t="shared" si="15"/>
        <v>16506537.078312239</v>
      </c>
    </row>
    <row r="183" spans="1:15" x14ac:dyDescent="0.25">
      <c r="A183" s="120">
        <v>179</v>
      </c>
      <c r="B183" s="103" t="s">
        <v>2324</v>
      </c>
      <c r="C183" s="97">
        <v>41214</v>
      </c>
      <c r="D183" s="98">
        <v>44424</v>
      </c>
      <c r="E183" s="117">
        <f t="shared" si="16"/>
        <v>8.794520547945206</v>
      </c>
      <c r="F183" s="46">
        <v>25</v>
      </c>
      <c r="G183" s="72">
        <v>0.05</v>
      </c>
      <c r="H183" s="91">
        <f t="shared" si="17"/>
        <v>3.7999999999999999E-2</v>
      </c>
      <c r="I183" s="135">
        <v>23335451.925881974</v>
      </c>
      <c r="J183" s="45">
        <f>VLOOKUP(YEAR(C183),WPI!$F$14:$H$22,3,0)</f>
        <v>0.244140625</v>
      </c>
      <c r="K183" s="50">
        <f t="shared" si="12"/>
        <v>29032583.743724253</v>
      </c>
      <c r="L183" s="68">
        <f t="shared" si="13"/>
        <v>9702450.8631766699</v>
      </c>
      <c r="M183" s="68">
        <f t="shared" si="14"/>
        <v>19330132.880547583</v>
      </c>
      <c r="N183" s="45">
        <v>0.05</v>
      </c>
      <c r="O183" s="68">
        <f t="shared" si="15"/>
        <v>18363626.236520205</v>
      </c>
    </row>
    <row r="184" spans="1:15" x14ac:dyDescent="0.25">
      <c r="A184" s="120">
        <v>180</v>
      </c>
      <c r="B184" s="103" t="s">
        <v>2325</v>
      </c>
      <c r="C184" s="97">
        <v>41214</v>
      </c>
      <c r="D184" s="98">
        <v>44424</v>
      </c>
      <c r="E184" s="117">
        <f t="shared" si="16"/>
        <v>8.794520547945206</v>
      </c>
      <c r="F184" s="46">
        <v>10</v>
      </c>
      <c r="G184" s="72">
        <v>0.05</v>
      </c>
      <c r="H184" s="91">
        <f t="shared" si="17"/>
        <v>9.5000000000000001E-2</v>
      </c>
      <c r="I184" s="135">
        <v>10625232.392484371</v>
      </c>
      <c r="J184" s="45">
        <f>VLOOKUP(YEAR(C184),WPI!$F$14:$H$22,3,0)</f>
        <v>0.244140625</v>
      </c>
      <c r="K184" s="50">
        <f t="shared" si="12"/>
        <v>13219283.269555749</v>
      </c>
      <c r="L184" s="68">
        <f t="shared" si="13"/>
        <v>11044439.542605551</v>
      </c>
      <c r="M184" s="68">
        <f t="shared" si="14"/>
        <v>2174843.7269501984</v>
      </c>
      <c r="N184" s="45">
        <v>0.05</v>
      </c>
      <c r="O184" s="68">
        <f t="shared" si="15"/>
        <v>2066101.5406026884</v>
      </c>
    </row>
    <row r="185" spans="1:15" x14ac:dyDescent="0.25">
      <c r="A185" s="120">
        <v>181</v>
      </c>
      <c r="B185" s="103" t="s">
        <v>2326</v>
      </c>
      <c r="C185" s="97">
        <v>41214</v>
      </c>
      <c r="D185" s="98">
        <v>44424</v>
      </c>
      <c r="E185" s="117">
        <f t="shared" si="16"/>
        <v>8.794520547945206</v>
      </c>
      <c r="F185" s="46">
        <v>10</v>
      </c>
      <c r="G185" s="72">
        <v>0.05</v>
      </c>
      <c r="H185" s="91">
        <f t="shared" si="17"/>
        <v>9.5000000000000001E-2</v>
      </c>
      <c r="I185" s="135">
        <v>4918257.8898411514</v>
      </c>
      <c r="J185" s="45">
        <f>VLOOKUP(YEAR(C185),WPI!$J$25:$L$33,3,0)</f>
        <v>0.17168949771689507</v>
      </c>
      <c r="K185" s="50">
        <f t="shared" si="12"/>
        <v>5762671.1165901348</v>
      </c>
      <c r="L185" s="68">
        <f t="shared" si="13"/>
        <v>4814593.306860717</v>
      </c>
      <c r="M185" s="68">
        <f t="shared" si="14"/>
        <v>948077.80972941779</v>
      </c>
      <c r="N185" s="45">
        <v>0.05</v>
      </c>
      <c r="O185" s="68">
        <f t="shared" si="15"/>
        <v>900673.9192429469</v>
      </c>
    </row>
    <row r="186" spans="1:15" x14ac:dyDescent="0.25">
      <c r="A186" s="120">
        <v>182</v>
      </c>
      <c r="B186" s="103" t="s">
        <v>2327</v>
      </c>
      <c r="C186" s="97">
        <v>41214</v>
      </c>
      <c r="D186" s="98">
        <v>44424</v>
      </c>
      <c r="E186" s="117">
        <f t="shared" si="16"/>
        <v>8.794520547945206</v>
      </c>
      <c r="F186" s="46">
        <v>25</v>
      </c>
      <c r="G186" s="72">
        <v>0.05</v>
      </c>
      <c r="H186" s="91">
        <f t="shared" si="17"/>
        <v>3.7999999999999999E-2</v>
      </c>
      <c r="I186" s="135">
        <v>25637490.486687537</v>
      </c>
      <c r="J186" s="45">
        <f>VLOOKUP(YEAR(C186),WPI!$F$14:$H$22,3,0)</f>
        <v>0.244140625</v>
      </c>
      <c r="K186" s="50">
        <f t="shared" si="12"/>
        <v>31896643.437538985</v>
      </c>
      <c r="L186" s="68">
        <f t="shared" si="13"/>
        <v>10659596.072632892</v>
      </c>
      <c r="M186" s="68">
        <f t="shared" si="14"/>
        <v>21237047.364906095</v>
      </c>
      <c r="N186" s="45">
        <v>0.05</v>
      </c>
      <c r="O186" s="68">
        <f t="shared" si="15"/>
        <v>20175194.996660788</v>
      </c>
    </row>
    <row r="187" spans="1:15" x14ac:dyDescent="0.25">
      <c r="A187" s="120">
        <v>183</v>
      </c>
      <c r="B187" s="103" t="s">
        <v>2328</v>
      </c>
      <c r="C187" s="97">
        <v>41214</v>
      </c>
      <c r="D187" s="98">
        <v>44424</v>
      </c>
      <c r="E187" s="117">
        <f t="shared" si="16"/>
        <v>8.794520547945206</v>
      </c>
      <c r="F187" s="46">
        <v>6</v>
      </c>
      <c r="G187" s="72">
        <v>0.05</v>
      </c>
      <c r="H187" s="91">
        <f t="shared" si="17"/>
        <v>0.15833333333333333</v>
      </c>
      <c r="I187" s="135">
        <v>27583.381820541283</v>
      </c>
      <c r="J187" s="45">
        <f>VLOOKUP(YEAR(C187),WPI!$J$25:$L$33,3,0)</f>
        <v>0.17168949771689507</v>
      </c>
      <c r="K187" s="50">
        <f t="shared" si="12"/>
        <v>32319.158790643349</v>
      </c>
      <c r="L187" s="68">
        <f t="shared" si="13"/>
        <v>45003.321795464333</v>
      </c>
      <c r="M187" s="68">
        <f t="shared" si="14"/>
        <v>0</v>
      </c>
      <c r="N187" s="45">
        <v>0.05</v>
      </c>
      <c r="O187" s="68">
        <f t="shared" si="15"/>
        <v>1615.9579395321675</v>
      </c>
    </row>
    <row r="188" spans="1:15" x14ac:dyDescent="0.25">
      <c r="A188" s="120">
        <v>184</v>
      </c>
      <c r="B188" s="103" t="s">
        <v>2329</v>
      </c>
      <c r="C188" s="97">
        <v>41214</v>
      </c>
      <c r="D188" s="98">
        <v>44424</v>
      </c>
      <c r="E188" s="117">
        <f t="shared" si="16"/>
        <v>8.794520547945206</v>
      </c>
      <c r="F188" s="46">
        <v>25</v>
      </c>
      <c r="G188" s="72">
        <v>0.05</v>
      </c>
      <c r="H188" s="91">
        <f t="shared" si="17"/>
        <v>3.7999999999999999E-2</v>
      </c>
      <c r="I188" s="135">
        <v>83182.045793297119</v>
      </c>
      <c r="J188" s="45">
        <f>VLOOKUP(YEAR(C188),WPI!$F$25:$H$33,3,0)</f>
        <v>5.7502246181491516E-2</v>
      </c>
      <c r="K188" s="50">
        <f t="shared" si="12"/>
        <v>87965.2002683834</v>
      </c>
      <c r="L188" s="68">
        <f t="shared" si="13"/>
        <v>29397.246928047694</v>
      </c>
      <c r="M188" s="68">
        <f t="shared" si="14"/>
        <v>58567.953340335705</v>
      </c>
      <c r="N188" s="45">
        <v>0.05</v>
      </c>
      <c r="O188" s="68">
        <f t="shared" si="15"/>
        <v>55639.555673318915</v>
      </c>
    </row>
    <row r="189" spans="1:15" x14ac:dyDescent="0.25">
      <c r="A189" s="120">
        <v>185</v>
      </c>
      <c r="B189" s="103" t="s">
        <v>2330</v>
      </c>
      <c r="C189" s="97">
        <v>41214</v>
      </c>
      <c r="D189" s="98">
        <v>44424</v>
      </c>
      <c r="E189" s="117">
        <f t="shared" si="16"/>
        <v>8.794520547945206</v>
      </c>
      <c r="F189" s="46">
        <v>10</v>
      </c>
      <c r="G189" s="72">
        <v>0.05</v>
      </c>
      <c r="H189" s="91">
        <f t="shared" si="17"/>
        <v>9.5000000000000001E-2</v>
      </c>
      <c r="I189" s="135">
        <v>144516.56123417988</v>
      </c>
      <c r="J189" s="45">
        <f>VLOOKUP(YEAR(C189),WPI!$J$25:$L$33,3,0)</f>
        <v>0.17168949771689507</v>
      </c>
      <c r="K189" s="50">
        <f t="shared" si="12"/>
        <v>169328.53704424913</v>
      </c>
      <c r="L189" s="68">
        <f t="shared" si="13"/>
        <v>141470.51334696924</v>
      </c>
      <c r="M189" s="68">
        <f t="shared" si="14"/>
        <v>27858.023697279888</v>
      </c>
      <c r="N189" s="45">
        <v>0.05</v>
      </c>
      <c r="O189" s="68">
        <f t="shared" si="15"/>
        <v>26465.122512415892</v>
      </c>
    </row>
    <row r="190" spans="1:15" x14ac:dyDescent="0.25">
      <c r="A190" s="120">
        <v>186</v>
      </c>
      <c r="B190" s="103" t="s">
        <v>2331</v>
      </c>
      <c r="C190" s="97">
        <v>41214</v>
      </c>
      <c r="D190" s="98">
        <v>44424</v>
      </c>
      <c r="E190" s="117">
        <f t="shared" si="16"/>
        <v>8.794520547945206</v>
      </c>
      <c r="F190" s="46">
        <v>25</v>
      </c>
      <c r="G190" s="72">
        <v>0.05</v>
      </c>
      <c r="H190" s="91">
        <f t="shared" si="17"/>
        <v>3.7999999999999999E-2</v>
      </c>
      <c r="I190" s="135">
        <v>15559053.062009778</v>
      </c>
      <c r="J190" s="45">
        <f>VLOOKUP(YEAR(C190),WPI!$F$14:$H$22,3,0)</f>
        <v>0.244140625</v>
      </c>
      <c r="K190" s="50">
        <f t="shared" si="12"/>
        <v>19357650.00097701</v>
      </c>
      <c r="L190" s="68">
        <f t="shared" si="13"/>
        <v>6469167.5263539059</v>
      </c>
      <c r="M190" s="68">
        <f t="shared" si="14"/>
        <v>12888482.474623103</v>
      </c>
      <c r="N190" s="45">
        <v>0.05</v>
      </c>
      <c r="O190" s="68">
        <f t="shared" si="15"/>
        <v>12244058.350891948</v>
      </c>
    </row>
    <row r="191" spans="1:15" x14ac:dyDescent="0.25">
      <c r="A191" s="120">
        <v>187</v>
      </c>
      <c r="B191" s="103" t="s">
        <v>2332</v>
      </c>
      <c r="C191" s="97">
        <v>41214</v>
      </c>
      <c r="D191" s="98">
        <v>44424</v>
      </c>
      <c r="E191" s="117">
        <f t="shared" si="16"/>
        <v>8.794520547945206</v>
      </c>
      <c r="F191" s="46">
        <v>6</v>
      </c>
      <c r="G191" s="72">
        <v>0.05</v>
      </c>
      <c r="H191" s="91">
        <f t="shared" si="17"/>
        <v>0.15833333333333333</v>
      </c>
      <c r="I191" s="135">
        <v>650974.41096477432</v>
      </c>
      <c r="J191" s="45">
        <f>VLOOKUP(YEAR(C191),WPI!$J$25:$L$33,3,0)</f>
        <v>0.17168949771689507</v>
      </c>
      <c r="K191" s="50">
        <f t="shared" si="12"/>
        <v>762739.88060986798</v>
      </c>
      <c r="L191" s="68">
        <f t="shared" si="13"/>
        <v>1062089.1625204531</v>
      </c>
      <c r="M191" s="68">
        <f t="shared" si="14"/>
        <v>0</v>
      </c>
      <c r="N191" s="45">
        <v>0.05</v>
      </c>
      <c r="O191" s="68">
        <f t="shared" si="15"/>
        <v>38136.994030493399</v>
      </c>
    </row>
    <row r="192" spans="1:15" x14ac:dyDescent="0.25">
      <c r="A192" s="120">
        <v>188</v>
      </c>
      <c r="B192" s="103" t="s">
        <v>2333</v>
      </c>
      <c r="C192" s="97">
        <v>41214</v>
      </c>
      <c r="D192" s="98">
        <v>44424</v>
      </c>
      <c r="E192" s="117">
        <f t="shared" si="16"/>
        <v>8.794520547945206</v>
      </c>
      <c r="F192" s="46">
        <v>6</v>
      </c>
      <c r="G192" s="72">
        <v>0.05</v>
      </c>
      <c r="H192" s="91">
        <f t="shared" si="17"/>
        <v>0.15833333333333333</v>
      </c>
      <c r="I192" s="135">
        <v>148951.66183092294</v>
      </c>
      <c r="J192" s="45">
        <f>VLOOKUP(YEAR(C192),WPI!$J$25:$L$33,3,0)</f>
        <v>0.17168949771689507</v>
      </c>
      <c r="K192" s="50">
        <f t="shared" si="12"/>
        <v>174525.09783477089</v>
      </c>
      <c r="L192" s="68">
        <f t="shared" si="13"/>
        <v>243020.22184800633</v>
      </c>
      <c r="M192" s="68">
        <f t="shared" si="14"/>
        <v>0</v>
      </c>
      <c r="N192" s="45">
        <v>0.05</v>
      </c>
      <c r="O192" s="68">
        <f t="shared" si="15"/>
        <v>8726.2548917385448</v>
      </c>
    </row>
    <row r="193" spans="1:15" x14ac:dyDescent="0.25">
      <c r="A193" s="120">
        <v>189</v>
      </c>
      <c r="B193" s="103" t="s">
        <v>2334</v>
      </c>
      <c r="C193" s="97">
        <v>41214</v>
      </c>
      <c r="D193" s="98">
        <v>44424</v>
      </c>
      <c r="E193" s="117">
        <f t="shared" si="16"/>
        <v>8.794520547945206</v>
      </c>
      <c r="F193" s="46">
        <v>25</v>
      </c>
      <c r="G193" s="72">
        <v>0.05</v>
      </c>
      <c r="H193" s="91">
        <f t="shared" si="17"/>
        <v>3.7999999999999999E-2</v>
      </c>
      <c r="I193" s="135">
        <v>55167.763641082565</v>
      </c>
      <c r="J193" s="45">
        <f>VLOOKUP(YEAR(C193),WPI!$J$25:$L$33,3,0)</f>
        <v>0.17168949771689507</v>
      </c>
      <c r="K193" s="50">
        <f t="shared" si="12"/>
        <v>64639.489270784412</v>
      </c>
      <c r="L193" s="68">
        <f t="shared" si="13"/>
        <v>21601.986030822696</v>
      </c>
      <c r="M193" s="68">
        <f t="shared" si="14"/>
        <v>43037.503239961719</v>
      </c>
      <c r="N193" s="45">
        <v>0.05</v>
      </c>
      <c r="O193" s="68">
        <f t="shared" si="15"/>
        <v>40885.628077963629</v>
      </c>
    </row>
    <row r="194" spans="1:15" x14ac:dyDescent="0.25">
      <c r="A194" s="120">
        <v>190</v>
      </c>
      <c r="B194" s="103" t="s">
        <v>2335</v>
      </c>
      <c r="C194" s="97">
        <v>41214</v>
      </c>
      <c r="D194" s="98">
        <v>44424</v>
      </c>
      <c r="E194" s="117">
        <f t="shared" si="16"/>
        <v>8.794520547945206</v>
      </c>
      <c r="F194" s="46">
        <v>8</v>
      </c>
      <c r="G194" s="72">
        <v>0.05</v>
      </c>
      <c r="H194" s="91">
        <f t="shared" si="17"/>
        <v>0.11874999999999999</v>
      </c>
      <c r="I194" s="135">
        <v>2049885.1784243491</v>
      </c>
      <c r="J194" s="45">
        <f>VLOOKUP(YEAR(C194),WPI!$J$25:$L$33,3,0)</f>
        <v>0.17168949771689507</v>
      </c>
      <c r="K194" s="50">
        <f t="shared" si="12"/>
        <v>2401828.9350853334</v>
      </c>
      <c r="L194" s="68">
        <f t="shared" si="13"/>
        <v>2508348.403268056</v>
      </c>
      <c r="M194" s="68">
        <f t="shared" si="14"/>
        <v>0</v>
      </c>
      <c r="N194" s="45">
        <v>0.05</v>
      </c>
      <c r="O194" s="68">
        <f t="shared" si="15"/>
        <v>120091.44675426668</v>
      </c>
    </row>
    <row r="195" spans="1:15" x14ac:dyDescent="0.25">
      <c r="A195" s="120">
        <v>191</v>
      </c>
      <c r="B195" s="103" t="s">
        <v>2335</v>
      </c>
      <c r="C195" s="97">
        <v>41214</v>
      </c>
      <c r="D195" s="98">
        <v>44424</v>
      </c>
      <c r="E195" s="117">
        <f t="shared" si="16"/>
        <v>8.794520547945206</v>
      </c>
      <c r="F195" s="46">
        <v>8</v>
      </c>
      <c r="G195" s="72">
        <v>0.05</v>
      </c>
      <c r="H195" s="91">
        <f t="shared" si="17"/>
        <v>0.11874999999999999</v>
      </c>
      <c r="I195" s="135">
        <v>2009788</v>
      </c>
      <c r="J195" s="45">
        <f>VLOOKUP(YEAR(C195),WPI!$J$25:$L$33,3,0)</f>
        <v>0.17168949771689507</v>
      </c>
      <c r="K195" s="50">
        <f t="shared" si="12"/>
        <v>2354847.4922374431</v>
      </c>
      <c r="L195" s="68">
        <f t="shared" si="13"/>
        <v>2459283.3656089325</v>
      </c>
      <c r="M195" s="68">
        <f t="shared" si="14"/>
        <v>0</v>
      </c>
      <c r="N195" s="45">
        <v>0.05</v>
      </c>
      <c r="O195" s="68">
        <f t="shared" si="15"/>
        <v>117742.37461187216</v>
      </c>
    </row>
    <row r="196" spans="1:15" x14ac:dyDescent="0.25">
      <c r="A196" s="120">
        <v>192</v>
      </c>
      <c r="B196" s="103" t="s">
        <v>2336</v>
      </c>
      <c r="C196" s="97">
        <v>41214</v>
      </c>
      <c r="D196" s="98">
        <v>44424</v>
      </c>
      <c r="E196" s="117">
        <f t="shared" si="16"/>
        <v>8.794520547945206</v>
      </c>
      <c r="F196" s="46">
        <v>25</v>
      </c>
      <c r="G196" s="72">
        <v>0.05</v>
      </c>
      <c r="H196" s="91">
        <f t="shared" si="17"/>
        <v>3.7999999999999999E-2</v>
      </c>
      <c r="I196" s="135">
        <v>18795957.742675412</v>
      </c>
      <c r="J196" s="45">
        <f>VLOOKUP(YEAR(C196),WPI!$F$14:$H$22,3,0)</f>
        <v>0.244140625</v>
      </c>
      <c r="K196" s="50">
        <f t="shared" si="12"/>
        <v>23384814.613445777</v>
      </c>
      <c r="L196" s="68">
        <f t="shared" si="13"/>
        <v>7815012.839857853</v>
      </c>
      <c r="M196" s="68">
        <f t="shared" si="14"/>
        <v>15569801.773587923</v>
      </c>
      <c r="N196" s="45">
        <v>0.05</v>
      </c>
      <c r="O196" s="68">
        <f t="shared" si="15"/>
        <v>14791311.684908526</v>
      </c>
    </row>
    <row r="197" spans="1:15" x14ac:dyDescent="0.25">
      <c r="A197" s="120">
        <v>193</v>
      </c>
      <c r="B197" s="103" t="s">
        <v>2337</v>
      </c>
      <c r="C197" s="97">
        <v>41214</v>
      </c>
      <c r="D197" s="98">
        <v>44424</v>
      </c>
      <c r="E197" s="117">
        <f t="shared" si="16"/>
        <v>8.794520547945206</v>
      </c>
      <c r="F197" s="46">
        <v>6</v>
      </c>
      <c r="G197" s="72">
        <v>0.05</v>
      </c>
      <c r="H197" s="91">
        <f t="shared" si="17"/>
        <v>0.15833333333333333</v>
      </c>
      <c r="I197" s="135">
        <v>315752.49165522715</v>
      </c>
      <c r="J197" s="45">
        <f>VLOOKUP(YEAR(C197),WPI!$J$25:$L$33,3,0)</f>
        <v>0.17168949771689507</v>
      </c>
      <c r="K197" s="50">
        <f t="shared" ref="K197:K260" si="18">I197*(1+J197)</f>
        <v>369963.8783503712</v>
      </c>
      <c r="L197" s="68">
        <f t="shared" ref="L197:L260" si="19">K197*H197*E197</f>
        <v>515162.03060705797</v>
      </c>
      <c r="M197" s="68">
        <f t="shared" ref="M197:M260" si="20">MAX(K197-L197,0)</f>
        <v>0</v>
      </c>
      <c r="N197" s="45">
        <v>0.05</v>
      </c>
      <c r="O197" s="68">
        <f t="shared" ref="O197:O260" si="21">IF(I197&lt;=0,0,IF(M197&lt;=G197*K197,K197*G197,M197*(1-N197)))</f>
        <v>18498.193917518562</v>
      </c>
    </row>
    <row r="198" spans="1:15" x14ac:dyDescent="0.25">
      <c r="A198" s="120">
        <v>194</v>
      </c>
      <c r="B198" s="103" t="s">
        <v>2338</v>
      </c>
      <c r="C198" s="97">
        <v>41214</v>
      </c>
      <c r="D198" s="98">
        <v>44424</v>
      </c>
      <c r="E198" s="117">
        <f t="shared" ref="E198:E261" si="22">(D198-C198)/(EDATE(D198,12)-D198)</f>
        <v>8.794520547945206</v>
      </c>
      <c r="F198" s="46">
        <v>40</v>
      </c>
      <c r="G198" s="72">
        <v>0.05</v>
      </c>
      <c r="H198" s="91">
        <f t="shared" ref="H198:H261" si="23">(1-G198)/F198</f>
        <v>2.375E-2</v>
      </c>
      <c r="I198" s="135">
        <v>49456791.982036211</v>
      </c>
      <c r="J198" s="45">
        <v>5.7500000000000002E-2</v>
      </c>
      <c r="K198" s="50">
        <f t="shared" si="18"/>
        <v>52300557.521003298</v>
      </c>
      <c r="L198" s="68">
        <f t="shared" si="19"/>
        <v>10924010.284952026</v>
      </c>
      <c r="M198" s="68">
        <f t="shared" si="20"/>
        <v>41376547.236051276</v>
      </c>
      <c r="N198" s="45">
        <v>0.05</v>
      </c>
      <c r="O198" s="68">
        <f t="shared" si="21"/>
        <v>39307719.874248713</v>
      </c>
    </row>
    <row r="199" spans="1:15" x14ac:dyDescent="0.25">
      <c r="A199" s="120">
        <v>195</v>
      </c>
      <c r="B199" s="103" t="s">
        <v>2338</v>
      </c>
      <c r="C199" s="97">
        <v>41214</v>
      </c>
      <c r="D199" s="98">
        <v>44424</v>
      </c>
      <c r="E199" s="117">
        <f t="shared" si="22"/>
        <v>8.794520547945206</v>
      </c>
      <c r="F199" s="46">
        <v>40</v>
      </c>
      <c r="G199" s="72">
        <v>0.05</v>
      </c>
      <c r="H199" s="91">
        <f t="shared" si="23"/>
        <v>2.375E-2</v>
      </c>
      <c r="I199" s="135">
        <v>3036553</v>
      </c>
      <c r="J199" s="45">
        <v>5.7500000000000002E-2</v>
      </c>
      <c r="K199" s="50">
        <f t="shared" si="18"/>
        <v>3211154.7975000003</v>
      </c>
      <c r="L199" s="68">
        <f t="shared" si="19"/>
        <v>670713.46266960632</v>
      </c>
      <c r="M199" s="68">
        <f t="shared" si="20"/>
        <v>2540441.334830394</v>
      </c>
      <c r="N199" s="45">
        <v>0.05</v>
      </c>
      <c r="O199" s="68">
        <f t="shared" si="21"/>
        <v>2413419.2680888744</v>
      </c>
    </row>
    <row r="200" spans="1:15" x14ac:dyDescent="0.25">
      <c r="A200" s="120">
        <v>196</v>
      </c>
      <c r="B200" s="103" t="s">
        <v>2339</v>
      </c>
      <c r="C200" s="97">
        <v>41214</v>
      </c>
      <c r="D200" s="98">
        <v>44424</v>
      </c>
      <c r="E200" s="117">
        <f t="shared" si="22"/>
        <v>8.794520547945206</v>
      </c>
      <c r="F200" s="46">
        <v>25</v>
      </c>
      <c r="G200" s="72">
        <v>0.05</v>
      </c>
      <c r="H200" s="91">
        <f t="shared" si="23"/>
        <v>3.7999999999999999E-2</v>
      </c>
      <c r="I200" s="135">
        <v>37258592.786615543</v>
      </c>
      <c r="J200" s="45">
        <f>VLOOKUP(YEAR(C200),WPI!$F$25:$H$33,3,0)</f>
        <v>5.7502246181491516E-2</v>
      </c>
      <c r="K200" s="50">
        <f t="shared" si="18"/>
        <v>39401045.561407454</v>
      </c>
      <c r="L200" s="68">
        <f t="shared" si="19"/>
        <v>13167505.582412278</v>
      </c>
      <c r="M200" s="68">
        <f t="shared" si="20"/>
        <v>26233539.978995174</v>
      </c>
      <c r="N200" s="45">
        <v>0.05</v>
      </c>
      <c r="O200" s="68">
        <f t="shared" si="21"/>
        <v>24921862.980045415</v>
      </c>
    </row>
    <row r="201" spans="1:15" x14ac:dyDescent="0.25">
      <c r="A201" s="120">
        <v>197</v>
      </c>
      <c r="B201" s="103" t="s">
        <v>2340</v>
      </c>
      <c r="C201" s="97">
        <v>41214</v>
      </c>
      <c r="D201" s="98">
        <v>44424</v>
      </c>
      <c r="E201" s="117">
        <f t="shared" si="22"/>
        <v>8.794520547945206</v>
      </c>
      <c r="F201" s="46">
        <v>25</v>
      </c>
      <c r="G201" s="72">
        <v>0.05</v>
      </c>
      <c r="H201" s="91">
        <f t="shared" si="23"/>
        <v>3.7999999999999999E-2</v>
      </c>
      <c r="I201" s="135">
        <v>29478678.876802474</v>
      </c>
      <c r="J201" s="45">
        <f>VLOOKUP(YEAR(C201),WPI!$F$14:$H$22,3,0)</f>
        <v>0.244140625</v>
      </c>
      <c r="K201" s="50">
        <f t="shared" si="18"/>
        <v>36675621.961959325</v>
      </c>
      <c r="L201" s="68">
        <f t="shared" si="19"/>
        <v>12256691.416218627</v>
      </c>
      <c r="M201" s="68">
        <f t="shared" si="20"/>
        <v>24418930.545740698</v>
      </c>
      <c r="N201" s="45">
        <v>0.05</v>
      </c>
      <c r="O201" s="68">
        <f t="shared" si="21"/>
        <v>23197984.018453661</v>
      </c>
    </row>
    <row r="202" spans="1:15" x14ac:dyDescent="0.25">
      <c r="A202" s="120">
        <v>198</v>
      </c>
      <c r="B202" s="103" t="s">
        <v>2341</v>
      </c>
      <c r="C202" s="97">
        <v>41214</v>
      </c>
      <c r="D202" s="98">
        <v>44424</v>
      </c>
      <c r="E202" s="117">
        <f t="shared" si="22"/>
        <v>8.794520547945206</v>
      </c>
      <c r="F202" s="46">
        <v>25</v>
      </c>
      <c r="G202" s="72">
        <v>0.05</v>
      </c>
      <c r="H202" s="91">
        <f t="shared" si="23"/>
        <v>3.7999999999999999E-2</v>
      </c>
      <c r="I202" s="135">
        <v>8488914.4537024349</v>
      </c>
      <c r="J202" s="45">
        <f>VLOOKUP(YEAR(C202),WPI!$J$25:$L$33,3,0)</f>
        <v>0.17168949771689507</v>
      </c>
      <c r="K202" s="50">
        <f t="shared" si="18"/>
        <v>9946371.912420297</v>
      </c>
      <c r="L202" s="68">
        <f t="shared" si="19"/>
        <v>3323995.7421288434</v>
      </c>
      <c r="M202" s="68">
        <f t="shared" si="20"/>
        <v>6622376.1702914536</v>
      </c>
      <c r="N202" s="45">
        <v>0.05</v>
      </c>
      <c r="O202" s="68">
        <f t="shared" si="21"/>
        <v>6291257.3617768809</v>
      </c>
    </row>
    <row r="203" spans="1:15" x14ac:dyDescent="0.25">
      <c r="A203" s="120">
        <v>199</v>
      </c>
      <c r="B203" s="103" t="s">
        <v>2342</v>
      </c>
      <c r="C203" s="97">
        <v>41214</v>
      </c>
      <c r="D203" s="98">
        <v>44424</v>
      </c>
      <c r="E203" s="117">
        <f t="shared" si="22"/>
        <v>8.794520547945206</v>
      </c>
      <c r="F203" s="46">
        <v>25</v>
      </c>
      <c r="G203" s="72">
        <v>0.05</v>
      </c>
      <c r="H203" s="91">
        <f t="shared" si="23"/>
        <v>3.7999999999999999E-2</v>
      </c>
      <c r="I203" s="135">
        <v>32046086.9265504</v>
      </c>
      <c r="J203" s="45">
        <f>VLOOKUP(YEAR(C203),WPI!$F$14:$H$22,3,0)</f>
        <v>0.244140625</v>
      </c>
      <c r="K203" s="50">
        <f t="shared" si="18"/>
        <v>39869838.617602743</v>
      </c>
      <c r="L203" s="68">
        <f t="shared" si="19"/>
        <v>13324172.368699132</v>
      </c>
      <c r="M203" s="68">
        <f t="shared" si="20"/>
        <v>26545666.24890361</v>
      </c>
      <c r="N203" s="45">
        <v>0.05</v>
      </c>
      <c r="O203" s="68">
        <f t="shared" si="21"/>
        <v>25218382.936458427</v>
      </c>
    </row>
    <row r="204" spans="1:15" x14ac:dyDescent="0.25">
      <c r="A204" s="120">
        <v>200</v>
      </c>
      <c r="B204" s="103" t="s">
        <v>2343</v>
      </c>
      <c r="C204" s="97">
        <v>41214</v>
      </c>
      <c r="D204" s="98">
        <v>44424</v>
      </c>
      <c r="E204" s="117">
        <f t="shared" si="22"/>
        <v>8.794520547945206</v>
      </c>
      <c r="F204" s="46">
        <v>15</v>
      </c>
      <c r="G204" s="72">
        <v>0.05</v>
      </c>
      <c r="H204" s="91">
        <f t="shared" si="23"/>
        <v>6.3333333333333325E-2</v>
      </c>
      <c r="I204" s="135">
        <v>9253819.3972272743</v>
      </c>
      <c r="J204" s="45">
        <f>VLOOKUP(YEAR(C204),WPI!$J$25:$L$33,3,0)</f>
        <v>0.17168949771689507</v>
      </c>
      <c r="K204" s="50">
        <f t="shared" si="18"/>
        <v>10842603.001500085</v>
      </c>
      <c r="L204" s="68">
        <f t="shared" si="19"/>
        <v>6039181.3430273077</v>
      </c>
      <c r="M204" s="68">
        <f t="shared" si="20"/>
        <v>4803421.6584727773</v>
      </c>
      <c r="N204" s="45">
        <v>0.05</v>
      </c>
      <c r="O204" s="68">
        <f t="shared" si="21"/>
        <v>4563250.5755491387</v>
      </c>
    </row>
    <row r="205" spans="1:15" x14ac:dyDescent="0.25">
      <c r="A205" s="120">
        <v>201</v>
      </c>
      <c r="B205" s="103" t="s">
        <v>2344</v>
      </c>
      <c r="C205" s="97">
        <v>41214</v>
      </c>
      <c r="D205" s="98">
        <v>44424</v>
      </c>
      <c r="E205" s="117">
        <f t="shared" si="22"/>
        <v>8.794520547945206</v>
      </c>
      <c r="F205" s="46">
        <v>15</v>
      </c>
      <c r="G205" s="72">
        <v>0.05</v>
      </c>
      <c r="H205" s="91">
        <f t="shared" si="23"/>
        <v>6.3333333333333325E-2</v>
      </c>
      <c r="I205" s="135">
        <v>131902.52391528277</v>
      </c>
      <c r="J205" s="45">
        <f>VLOOKUP(YEAR(C205),WPI!$J$25:$L$33,3,0)</f>
        <v>0.17168949771689507</v>
      </c>
      <c r="K205" s="50">
        <f t="shared" si="18"/>
        <v>154548.8019938884</v>
      </c>
      <c r="L205" s="68">
        <f t="shared" si="19"/>
        <v>86081.565603719209</v>
      </c>
      <c r="M205" s="68">
        <f t="shared" si="20"/>
        <v>68467.236390169186</v>
      </c>
      <c r="N205" s="45">
        <v>0.05</v>
      </c>
      <c r="O205" s="68">
        <f t="shared" si="21"/>
        <v>65043.874570660722</v>
      </c>
    </row>
    <row r="206" spans="1:15" x14ac:dyDescent="0.25">
      <c r="A206" s="120">
        <v>202</v>
      </c>
      <c r="B206" s="103" t="s">
        <v>2345</v>
      </c>
      <c r="C206" s="97">
        <v>41214</v>
      </c>
      <c r="D206" s="98">
        <v>44424</v>
      </c>
      <c r="E206" s="117">
        <f t="shared" si="22"/>
        <v>8.794520547945206</v>
      </c>
      <c r="F206" s="46">
        <v>6</v>
      </c>
      <c r="G206" s="72">
        <v>0.05</v>
      </c>
      <c r="H206" s="91">
        <f t="shared" si="23"/>
        <v>0.15833333333333333</v>
      </c>
      <c r="I206" s="135">
        <v>151424.01641731625</v>
      </c>
      <c r="J206" s="45">
        <f>VLOOKUP(YEAR(C206),WPI!$J$25:$L$33,3,0)</f>
        <v>0.17168949771689507</v>
      </c>
      <c r="K206" s="50">
        <f t="shared" si="18"/>
        <v>177421.92973828013</v>
      </c>
      <c r="L206" s="68">
        <f t="shared" si="19"/>
        <v>247053.96106707089</v>
      </c>
      <c r="M206" s="68">
        <f t="shared" si="20"/>
        <v>0</v>
      </c>
      <c r="N206" s="45">
        <v>0.05</v>
      </c>
      <c r="O206" s="68">
        <f t="shared" si="21"/>
        <v>8871.0964869140062</v>
      </c>
    </row>
    <row r="207" spans="1:15" x14ac:dyDescent="0.25">
      <c r="A207" s="120">
        <v>203</v>
      </c>
      <c r="B207" s="103" t="s">
        <v>2346</v>
      </c>
      <c r="C207" s="97">
        <v>41214</v>
      </c>
      <c r="D207" s="98">
        <v>44424</v>
      </c>
      <c r="E207" s="117">
        <f t="shared" si="22"/>
        <v>8.794520547945206</v>
      </c>
      <c r="F207" s="46">
        <v>8</v>
      </c>
      <c r="G207" s="72">
        <v>0.05</v>
      </c>
      <c r="H207" s="91">
        <f t="shared" si="23"/>
        <v>0.11874999999999999</v>
      </c>
      <c r="I207" s="135">
        <v>125367.44037436013</v>
      </c>
      <c r="J207" s="45">
        <v>0.1</v>
      </c>
      <c r="K207" s="50">
        <f t="shared" si="18"/>
        <v>137904.18441179616</v>
      </c>
      <c r="L207" s="68">
        <f t="shared" si="19"/>
        <v>144020.14053553849</v>
      </c>
      <c r="M207" s="68">
        <f t="shared" si="20"/>
        <v>0</v>
      </c>
      <c r="N207" s="45">
        <v>0.05</v>
      </c>
      <c r="O207" s="68">
        <f t="shared" si="21"/>
        <v>6895.209220589808</v>
      </c>
    </row>
    <row r="208" spans="1:15" x14ac:dyDescent="0.25">
      <c r="A208" s="120">
        <v>204</v>
      </c>
      <c r="B208" s="103" t="s">
        <v>2347</v>
      </c>
      <c r="C208" s="97">
        <v>41214</v>
      </c>
      <c r="D208" s="98">
        <v>44424</v>
      </c>
      <c r="E208" s="117">
        <f t="shared" si="22"/>
        <v>8.794520547945206</v>
      </c>
      <c r="F208" s="46">
        <v>6</v>
      </c>
      <c r="G208" s="72">
        <v>0.05</v>
      </c>
      <c r="H208" s="91">
        <f t="shared" si="23"/>
        <v>0.15833333333333333</v>
      </c>
      <c r="I208" s="135">
        <v>253218.32511256897</v>
      </c>
      <c r="J208" s="45">
        <f>VLOOKUP(YEAR(C208),WPI!$J$25:$L$33,3,0)</f>
        <v>0.17168949771689507</v>
      </c>
      <c r="K208" s="50">
        <f t="shared" si="18"/>
        <v>296693.25216385938</v>
      </c>
      <c r="L208" s="68">
        <f t="shared" si="19"/>
        <v>413135.19291036035</v>
      </c>
      <c r="M208" s="68">
        <f t="shared" si="20"/>
        <v>0</v>
      </c>
      <c r="N208" s="45">
        <v>0.05</v>
      </c>
      <c r="O208" s="68">
        <f t="shared" si="21"/>
        <v>14834.66260819297</v>
      </c>
    </row>
    <row r="209" spans="1:15" x14ac:dyDescent="0.25">
      <c r="A209" s="120">
        <v>205</v>
      </c>
      <c r="B209" s="103" t="s">
        <v>2348</v>
      </c>
      <c r="C209" s="97">
        <v>41214</v>
      </c>
      <c r="D209" s="98">
        <v>44424</v>
      </c>
      <c r="E209" s="117">
        <f t="shared" si="22"/>
        <v>8.794520547945206</v>
      </c>
      <c r="F209" s="46">
        <v>6</v>
      </c>
      <c r="G209" s="72">
        <v>0.05</v>
      </c>
      <c r="H209" s="91">
        <f t="shared" si="23"/>
        <v>0.15833333333333333</v>
      </c>
      <c r="I209" s="135">
        <v>74996.392860058681</v>
      </c>
      <c r="J209" s="45">
        <f>VLOOKUP(YEAR(C209),WPI!$J$25:$L$33,3,0)</f>
        <v>0.17168949771689507</v>
      </c>
      <c r="K209" s="50">
        <f t="shared" si="18"/>
        <v>87872.485880781082</v>
      </c>
      <c r="L209" s="68">
        <f t="shared" si="19"/>
        <v>122359.4272572794</v>
      </c>
      <c r="M209" s="68">
        <f t="shared" si="20"/>
        <v>0</v>
      </c>
      <c r="N209" s="45">
        <v>0.05</v>
      </c>
      <c r="O209" s="68">
        <f t="shared" si="21"/>
        <v>4393.6242940390539</v>
      </c>
    </row>
    <row r="210" spans="1:15" x14ac:dyDescent="0.25">
      <c r="A210" s="120">
        <v>206</v>
      </c>
      <c r="B210" s="103" t="s">
        <v>2349</v>
      </c>
      <c r="C210" s="97">
        <v>41214</v>
      </c>
      <c r="D210" s="98">
        <v>44424</v>
      </c>
      <c r="E210" s="117">
        <f t="shared" si="22"/>
        <v>8.794520547945206</v>
      </c>
      <c r="F210" s="46">
        <v>6</v>
      </c>
      <c r="G210" s="72">
        <v>0.05</v>
      </c>
      <c r="H210" s="91">
        <f t="shared" si="23"/>
        <v>0.15833333333333333</v>
      </c>
      <c r="I210" s="135">
        <v>193085.67274378898</v>
      </c>
      <c r="J210" s="45">
        <v>0</v>
      </c>
      <c r="K210" s="50">
        <f t="shared" si="18"/>
        <v>193085.67274378898</v>
      </c>
      <c r="L210" s="68">
        <f t="shared" si="19"/>
        <v>268865.18677268695</v>
      </c>
      <c r="M210" s="68">
        <f t="shared" si="20"/>
        <v>0</v>
      </c>
      <c r="N210" s="45">
        <v>0.05</v>
      </c>
      <c r="O210" s="68">
        <f t="shared" si="21"/>
        <v>9654.28363718945</v>
      </c>
    </row>
    <row r="211" spans="1:15" x14ac:dyDescent="0.25">
      <c r="A211" s="120">
        <v>207</v>
      </c>
      <c r="B211" s="103" t="s">
        <v>2350</v>
      </c>
      <c r="C211" s="97">
        <v>41214</v>
      </c>
      <c r="D211" s="98">
        <v>44424</v>
      </c>
      <c r="E211" s="117">
        <f t="shared" si="22"/>
        <v>8.794520547945206</v>
      </c>
      <c r="F211" s="46">
        <v>10</v>
      </c>
      <c r="G211" s="72">
        <v>0.05</v>
      </c>
      <c r="H211" s="91">
        <f t="shared" si="23"/>
        <v>9.5000000000000001E-2</v>
      </c>
      <c r="I211" s="135">
        <v>230140.68230623132</v>
      </c>
      <c r="J211" s="45">
        <f>VLOOKUP(YEAR(C211),WPI!$J$25:$L$33,3,0)</f>
        <v>0.17168949771689507</v>
      </c>
      <c r="K211" s="50">
        <f t="shared" si="18"/>
        <v>269653.42045561166</v>
      </c>
      <c r="L211" s="68">
        <f t="shared" si="19"/>
        <v>225289.89196695556</v>
      </c>
      <c r="M211" s="68">
        <f t="shared" si="20"/>
        <v>44363.528488656098</v>
      </c>
      <c r="N211" s="45">
        <v>0.05</v>
      </c>
      <c r="O211" s="68">
        <f t="shared" si="21"/>
        <v>42145.352064223291</v>
      </c>
    </row>
    <row r="212" spans="1:15" x14ac:dyDescent="0.25">
      <c r="A212" s="120">
        <v>208</v>
      </c>
      <c r="B212" s="103" t="s">
        <v>2351</v>
      </c>
      <c r="C212" s="97">
        <v>41214</v>
      </c>
      <c r="D212" s="98">
        <v>44424</v>
      </c>
      <c r="E212" s="117">
        <f t="shared" si="22"/>
        <v>8.794520547945206</v>
      </c>
      <c r="F212" s="46">
        <v>15</v>
      </c>
      <c r="G212" s="72">
        <v>0.05</v>
      </c>
      <c r="H212" s="91">
        <f t="shared" si="23"/>
        <v>6.3333333333333325E-2</v>
      </c>
      <c r="I212" s="135">
        <v>81226.359634584325</v>
      </c>
      <c r="J212" s="45">
        <f>VLOOKUP(YEAR(C212),WPI!$J$25:$L$33,3,0)</f>
        <v>0.17168949771689507</v>
      </c>
      <c r="K212" s="50">
        <f t="shared" si="18"/>
        <v>95172.072521617985</v>
      </c>
      <c r="L212" s="68">
        <f t="shared" si="19"/>
        <v>53009.54066752037</v>
      </c>
      <c r="M212" s="68">
        <f t="shared" si="20"/>
        <v>42162.531854097615</v>
      </c>
      <c r="N212" s="45">
        <v>0.05</v>
      </c>
      <c r="O212" s="68">
        <f t="shared" si="21"/>
        <v>40054.405261392734</v>
      </c>
    </row>
    <row r="213" spans="1:15" x14ac:dyDescent="0.25">
      <c r="A213" s="120">
        <v>209</v>
      </c>
      <c r="B213" s="103" t="s">
        <v>2352</v>
      </c>
      <c r="C213" s="97">
        <v>41214</v>
      </c>
      <c r="D213" s="98">
        <v>44424</v>
      </c>
      <c r="E213" s="117">
        <f t="shared" si="22"/>
        <v>8.794520547945206</v>
      </c>
      <c r="F213" s="46">
        <v>6</v>
      </c>
      <c r="G213" s="72">
        <v>0.05</v>
      </c>
      <c r="H213" s="91">
        <f t="shared" si="23"/>
        <v>0.15833333333333333</v>
      </c>
      <c r="I213" s="135">
        <v>157449.9963698317</v>
      </c>
      <c r="J213" s="45">
        <f>VLOOKUP(YEAR(C213),WPI!$J$25:$L$33,3,0)</f>
        <v>0.17168949771689507</v>
      </c>
      <c r="K213" s="50">
        <f t="shared" si="18"/>
        <v>184482.50716209505</v>
      </c>
      <c r="L213" s="68">
        <f t="shared" si="19"/>
        <v>256885.57332913644</v>
      </c>
      <c r="M213" s="68">
        <f t="shared" si="20"/>
        <v>0</v>
      </c>
      <c r="N213" s="45">
        <v>0.05</v>
      </c>
      <c r="O213" s="68">
        <f t="shared" si="21"/>
        <v>9224.1253581047531</v>
      </c>
    </row>
    <row r="214" spans="1:15" x14ac:dyDescent="0.25">
      <c r="A214" s="120">
        <v>210</v>
      </c>
      <c r="B214" s="103" t="s">
        <v>2353</v>
      </c>
      <c r="C214" s="97">
        <v>41214</v>
      </c>
      <c r="D214" s="98">
        <v>44424</v>
      </c>
      <c r="E214" s="117">
        <f t="shared" si="22"/>
        <v>8.794520547945206</v>
      </c>
      <c r="F214" s="46">
        <v>3</v>
      </c>
      <c r="G214" s="72">
        <v>0.05</v>
      </c>
      <c r="H214" s="91">
        <f t="shared" si="23"/>
        <v>0.31666666666666665</v>
      </c>
      <c r="I214" s="135">
        <v>150053.80892402085</v>
      </c>
      <c r="J214" s="45">
        <f>VLOOKUP(YEAR(C214),WPI!$J$25:$L$33,3,0)</f>
        <v>0.17168949771689507</v>
      </c>
      <c r="K214" s="50">
        <f t="shared" si="18"/>
        <v>175816.47200869292</v>
      </c>
      <c r="L214" s="68">
        <f t="shared" si="19"/>
        <v>489636.83232009958</v>
      </c>
      <c r="M214" s="68">
        <f t="shared" si="20"/>
        <v>0</v>
      </c>
      <c r="N214" s="45">
        <v>0.05</v>
      </c>
      <c r="O214" s="68">
        <f t="shared" si="21"/>
        <v>8790.8236004346454</v>
      </c>
    </row>
    <row r="215" spans="1:15" x14ac:dyDescent="0.25">
      <c r="A215" s="120">
        <v>211</v>
      </c>
      <c r="B215" s="103" t="s">
        <v>2354</v>
      </c>
      <c r="C215" s="97">
        <v>41214</v>
      </c>
      <c r="D215" s="98">
        <v>44424</v>
      </c>
      <c r="E215" s="117">
        <f t="shared" si="22"/>
        <v>8.794520547945206</v>
      </c>
      <c r="F215" s="46">
        <v>3</v>
      </c>
      <c r="G215" s="72">
        <v>0.05</v>
      </c>
      <c r="H215" s="91">
        <f t="shared" si="23"/>
        <v>0.31666666666666665</v>
      </c>
      <c r="I215" s="135">
        <v>93549.571461674786</v>
      </c>
      <c r="J215" s="45">
        <f>VLOOKUP(YEAR(C215),WPI!$J$25:$L$33,3,0)</f>
        <v>0.17168949771689507</v>
      </c>
      <c r="K215" s="50">
        <f t="shared" si="18"/>
        <v>109611.05039756051</v>
      </c>
      <c r="L215" s="68">
        <f t="shared" si="19"/>
        <v>305259.26775101444</v>
      </c>
      <c r="M215" s="68">
        <f t="shared" si="20"/>
        <v>0</v>
      </c>
      <c r="N215" s="45">
        <v>0.05</v>
      </c>
      <c r="O215" s="68">
        <f t="shared" si="21"/>
        <v>5480.552519878026</v>
      </c>
    </row>
    <row r="216" spans="1:15" x14ac:dyDescent="0.25">
      <c r="A216" s="120">
        <v>212</v>
      </c>
      <c r="B216" s="103" t="s">
        <v>2355</v>
      </c>
      <c r="C216" s="97">
        <v>41214</v>
      </c>
      <c r="D216" s="98">
        <v>44424</v>
      </c>
      <c r="E216" s="117">
        <f t="shared" si="22"/>
        <v>8.794520547945206</v>
      </c>
      <c r="F216" s="46">
        <v>6</v>
      </c>
      <c r="G216" s="72">
        <v>0.05</v>
      </c>
      <c r="H216" s="91">
        <f t="shared" si="23"/>
        <v>0.15833333333333333</v>
      </c>
      <c r="I216" s="135">
        <v>667571.29742251383</v>
      </c>
      <c r="J216" s="45">
        <f>VLOOKUP(YEAR(C216),WPI!$J$25:$L$33,3,0)</f>
        <v>0.17168949771689507</v>
      </c>
      <c r="K216" s="50">
        <f t="shared" si="18"/>
        <v>782186.27816720121</v>
      </c>
      <c r="L216" s="68">
        <f t="shared" si="19"/>
        <v>1089167.6051465205</v>
      </c>
      <c r="M216" s="68">
        <f t="shared" si="20"/>
        <v>0</v>
      </c>
      <c r="N216" s="45">
        <v>0.05</v>
      </c>
      <c r="O216" s="68">
        <f t="shared" si="21"/>
        <v>39109.313908360062</v>
      </c>
    </row>
    <row r="217" spans="1:15" x14ac:dyDescent="0.25">
      <c r="A217" s="120">
        <v>213</v>
      </c>
      <c r="B217" s="103" t="s">
        <v>2356</v>
      </c>
      <c r="C217" s="97">
        <v>41214</v>
      </c>
      <c r="D217" s="98">
        <v>44424</v>
      </c>
      <c r="E217" s="117">
        <f t="shared" si="22"/>
        <v>8.794520547945206</v>
      </c>
      <c r="F217" s="46">
        <v>12</v>
      </c>
      <c r="G217" s="72">
        <v>0.05</v>
      </c>
      <c r="H217" s="91">
        <f t="shared" si="23"/>
        <v>7.9166666666666663E-2</v>
      </c>
      <c r="I217" s="135">
        <v>285560.88178108097</v>
      </c>
      <c r="J217" s="45">
        <f>VLOOKUP(YEAR(C217),WPI!$J$25:$L$33,3,0)</f>
        <v>0.17168949771689507</v>
      </c>
      <c r="K217" s="50">
        <f t="shared" si="18"/>
        <v>334588.68614166841</v>
      </c>
      <c r="L217" s="68">
        <f t="shared" si="19"/>
        <v>232951.6434678123</v>
      </c>
      <c r="M217" s="68">
        <f t="shared" si="20"/>
        <v>101637.04267385611</v>
      </c>
      <c r="N217" s="45">
        <v>0.05</v>
      </c>
      <c r="O217" s="68">
        <f t="shared" si="21"/>
        <v>96555.190540163298</v>
      </c>
    </row>
    <row r="218" spans="1:15" x14ac:dyDescent="0.25">
      <c r="A218" s="120">
        <v>214</v>
      </c>
      <c r="B218" s="103" t="s">
        <v>2357</v>
      </c>
      <c r="C218" s="97">
        <v>41214</v>
      </c>
      <c r="D218" s="98">
        <v>44424</v>
      </c>
      <c r="E218" s="117">
        <f t="shared" si="22"/>
        <v>8.794520547945206</v>
      </c>
      <c r="F218" s="46">
        <v>6</v>
      </c>
      <c r="G218" s="72">
        <v>0.05</v>
      </c>
      <c r="H218" s="91">
        <f t="shared" si="23"/>
        <v>0.15833333333333333</v>
      </c>
      <c r="I218" s="135">
        <v>177838.05686745924</v>
      </c>
      <c r="J218" s="45">
        <f>VLOOKUP(YEAR(C218),WPI!$J$25:$L$33,3,0)</f>
        <v>0.17168949771689507</v>
      </c>
      <c r="K218" s="50">
        <f t="shared" si="18"/>
        <v>208370.98352598192</v>
      </c>
      <c r="L218" s="68">
        <f t="shared" si="19"/>
        <v>290149.4585673433</v>
      </c>
      <c r="M218" s="68">
        <f t="shared" si="20"/>
        <v>0</v>
      </c>
      <c r="N218" s="45">
        <v>0.05</v>
      </c>
      <c r="O218" s="68">
        <f t="shared" si="21"/>
        <v>10418.549176299097</v>
      </c>
    </row>
    <row r="219" spans="1:15" x14ac:dyDescent="0.25">
      <c r="A219" s="120">
        <v>215</v>
      </c>
      <c r="B219" s="103" t="s">
        <v>2358</v>
      </c>
      <c r="C219" s="97">
        <v>41214</v>
      </c>
      <c r="D219" s="98">
        <v>44424</v>
      </c>
      <c r="E219" s="117">
        <f t="shared" si="22"/>
        <v>8.794520547945206</v>
      </c>
      <c r="F219" s="46">
        <v>6</v>
      </c>
      <c r="G219" s="72">
        <v>0.05</v>
      </c>
      <c r="H219" s="91">
        <f t="shared" si="23"/>
        <v>0.15833333333333333</v>
      </c>
      <c r="I219" s="135">
        <v>221244.87786613949</v>
      </c>
      <c r="J219" s="45">
        <f>VLOOKUP(YEAR(C219),WPI!$J$25:$L$33,3,0)</f>
        <v>0.17168949771689507</v>
      </c>
      <c r="K219" s="50">
        <f t="shared" si="18"/>
        <v>259230.29981941276</v>
      </c>
      <c r="L219" s="68">
        <f t="shared" si="19"/>
        <v>360969.31474853843</v>
      </c>
      <c r="M219" s="68">
        <f t="shared" si="20"/>
        <v>0</v>
      </c>
      <c r="N219" s="45">
        <v>0.05</v>
      </c>
      <c r="O219" s="68">
        <f t="shared" si="21"/>
        <v>12961.514990970638</v>
      </c>
    </row>
    <row r="220" spans="1:15" x14ac:dyDescent="0.25">
      <c r="A220" s="120">
        <v>216</v>
      </c>
      <c r="B220" s="103" t="s">
        <v>2359</v>
      </c>
      <c r="C220" s="97">
        <v>41214</v>
      </c>
      <c r="D220" s="98">
        <v>44424</v>
      </c>
      <c r="E220" s="117">
        <f t="shared" si="22"/>
        <v>8.794520547945206</v>
      </c>
      <c r="F220" s="46">
        <v>6</v>
      </c>
      <c r="G220" s="72">
        <v>0.05</v>
      </c>
      <c r="H220" s="91">
        <f t="shared" si="23"/>
        <v>0.15833333333333333</v>
      </c>
      <c r="I220" s="135">
        <v>187249.48933622066</v>
      </c>
      <c r="J220" s="45">
        <f>VLOOKUP(YEAR(C220),WPI!$J$25:$L$33,3,0)</f>
        <v>0.17168949771689507</v>
      </c>
      <c r="K220" s="50">
        <f t="shared" si="18"/>
        <v>219398.26010810147</v>
      </c>
      <c r="L220" s="68">
        <f t="shared" si="19"/>
        <v>305504.56356148649</v>
      </c>
      <c r="M220" s="68">
        <f t="shared" si="20"/>
        <v>0</v>
      </c>
      <c r="N220" s="45">
        <v>0.05</v>
      </c>
      <c r="O220" s="68">
        <f t="shared" si="21"/>
        <v>10969.913005405075</v>
      </c>
    </row>
    <row r="221" spans="1:15" x14ac:dyDescent="0.25">
      <c r="A221" s="120">
        <v>217</v>
      </c>
      <c r="B221" s="103" t="s">
        <v>2360</v>
      </c>
      <c r="C221" s="97">
        <v>41214</v>
      </c>
      <c r="D221" s="98">
        <v>44424</v>
      </c>
      <c r="E221" s="117">
        <f t="shared" si="22"/>
        <v>8.794520547945206</v>
      </c>
      <c r="F221" s="46">
        <v>6</v>
      </c>
      <c r="G221" s="72">
        <v>0.05</v>
      </c>
      <c r="H221" s="91">
        <f t="shared" si="23"/>
        <v>0.15833333333333333</v>
      </c>
      <c r="I221" s="135">
        <v>38542.930918584148</v>
      </c>
      <c r="J221" s="45">
        <f>VLOOKUP(YEAR(C221),WPI!$J$25:$L$33,3,0)</f>
        <v>0.17168949771689507</v>
      </c>
      <c r="K221" s="50">
        <f t="shared" si="18"/>
        <v>45160.347368532843</v>
      </c>
      <c r="L221" s="68">
        <f t="shared" si="19"/>
        <v>62884.237123443338</v>
      </c>
      <c r="M221" s="68">
        <f t="shared" si="20"/>
        <v>0</v>
      </c>
      <c r="N221" s="45">
        <v>0.05</v>
      </c>
      <c r="O221" s="68">
        <f t="shared" si="21"/>
        <v>2258.0173684266424</v>
      </c>
    </row>
    <row r="222" spans="1:15" x14ac:dyDescent="0.25">
      <c r="A222" s="120">
        <v>218</v>
      </c>
      <c r="B222" s="103" t="s">
        <v>2361</v>
      </c>
      <c r="C222" s="97">
        <v>41214</v>
      </c>
      <c r="D222" s="98">
        <v>44424</v>
      </c>
      <c r="E222" s="117">
        <f t="shared" si="22"/>
        <v>8.794520547945206</v>
      </c>
      <c r="F222" s="46">
        <v>6</v>
      </c>
      <c r="G222" s="72">
        <v>0.05</v>
      </c>
      <c r="H222" s="91">
        <f t="shared" si="23"/>
        <v>0.15833333333333333</v>
      </c>
      <c r="I222" s="135">
        <v>65017.024996368738</v>
      </c>
      <c r="J222" s="45">
        <f>VLOOKUP(YEAR(C222),WPI!$J$25:$L$33,3,0)</f>
        <v>0.17168949771689507</v>
      </c>
      <c r="K222" s="50">
        <f t="shared" si="18"/>
        <v>76179.765361042097</v>
      </c>
      <c r="L222" s="68">
        <f t="shared" si="19"/>
        <v>106077.71436917712</v>
      </c>
      <c r="M222" s="68">
        <f t="shared" si="20"/>
        <v>0</v>
      </c>
      <c r="N222" s="45">
        <v>0.05</v>
      </c>
      <c r="O222" s="68">
        <f t="shared" si="21"/>
        <v>3808.988268052105</v>
      </c>
    </row>
    <row r="223" spans="1:15" x14ac:dyDescent="0.25">
      <c r="A223" s="120">
        <v>219</v>
      </c>
      <c r="B223" s="103" t="s">
        <v>2362</v>
      </c>
      <c r="C223" s="97">
        <v>41214</v>
      </c>
      <c r="D223" s="98">
        <v>44424</v>
      </c>
      <c r="E223" s="117">
        <f t="shared" si="22"/>
        <v>8.794520547945206</v>
      </c>
      <c r="F223" s="46">
        <v>15</v>
      </c>
      <c r="G223" s="72">
        <v>0.05</v>
      </c>
      <c r="H223" s="91">
        <f t="shared" si="23"/>
        <v>6.3333333333333325E-2</v>
      </c>
      <c r="I223" s="135">
        <v>732886.97521905368</v>
      </c>
      <c r="J223" s="72">
        <v>0</v>
      </c>
      <c r="K223" s="50">
        <f t="shared" si="18"/>
        <v>732886.97521905368</v>
      </c>
      <c r="L223" s="68">
        <f t="shared" si="19"/>
        <v>408208.0056494071</v>
      </c>
      <c r="M223" s="68">
        <f t="shared" si="20"/>
        <v>324678.96956964658</v>
      </c>
      <c r="N223" s="45">
        <v>0.05</v>
      </c>
      <c r="O223" s="68">
        <f t="shared" si="21"/>
        <v>308445.02109116426</v>
      </c>
    </row>
    <row r="224" spans="1:15" x14ac:dyDescent="0.25">
      <c r="A224" s="120">
        <v>220</v>
      </c>
      <c r="B224" s="103" t="s">
        <v>2363</v>
      </c>
      <c r="C224" s="97">
        <v>41214</v>
      </c>
      <c r="D224" s="98">
        <v>44424</v>
      </c>
      <c r="E224" s="117">
        <f t="shared" si="22"/>
        <v>8.794520547945206</v>
      </c>
      <c r="F224" s="46">
        <v>15</v>
      </c>
      <c r="G224" s="72">
        <v>0.05</v>
      </c>
      <c r="H224" s="91">
        <f t="shared" si="23"/>
        <v>6.3333333333333325E-2</v>
      </c>
      <c r="I224" s="135">
        <v>300022.47618566343</v>
      </c>
      <c r="J224" s="72">
        <v>0</v>
      </c>
      <c r="K224" s="50">
        <f t="shared" si="18"/>
        <v>300022.47618566343</v>
      </c>
      <c r="L224" s="68">
        <f t="shared" si="19"/>
        <v>167108.40933848044</v>
      </c>
      <c r="M224" s="68">
        <f t="shared" si="20"/>
        <v>132914.06684718298</v>
      </c>
      <c r="N224" s="45">
        <v>0.05</v>
      </c>
      <c r="O224" s="68">
        <f t="shared" si="21"/>
        <v>126268.36350482384</v>
      </c>
    </row>
    <row r="225" spans="1:15" x14ac:dyDescent="0.25">
      <c r="A225" s="120">
        <v>221</v>
      </c>
      <c r="B225" s="103" t="s">
        <v>2364</v>
      </c>
      <c r="C225" s="97">
        <v>41214</v>
      </c>
      <c r="D225" s="98">
        <v>44424</v>
      </c>
      <c r="E225" s="117">
        <f t="shared" si="22"/>
        <v>8.794520547945206</v>
      </c>
      <c r="F225" s="46">
        <v>3</v>
      </c>
      <c r="G225" s="72">
        <v>0.05</v>
      </c>
      <c r="H225" s="91">
        <f t="shared" si="23"/>
        <v>0.31666666666666665</v>
      </c>
      <c r="I225" s="135">
        <v>85130.682324605616</v>
      </c>
      <c r="J225" s="45">
        <f>VLOOKUP(YEAR(C225),WPI!$J$25:$L$33,3,0)</f>
        <v>0.17168949771689507</v>
      </c>
      <c r="K225" s="50">
        <f t="shared" si="18"/>
        <v>99746.726413213706</v>
      </c>
      <c r="L225" s="68">
        <f t="shared" si="19"/>
        <v>277787.80109323765</v>
      </c>
      <c r="M225" s="68">
        <f t="shared" si="20"/>
        <v>0</v>
      </c>
      <c r="N225" s="45">
        <v>0.05</v>
      </c>
      <c r="O225" s="68">
        <f t="shared" si="21"/>
        <v>4987.3363206606855</v>
      </c>
    </row>
    <row r="226" spans="1:15" x14ac:dyDescent="0.25">
      <c r="A226" s="120">
        <v>222</v>
      </c>
      <c r="B226" s="103" t="s">
        <v>2365</v>
      </c>
      <c r="C226" s="97">
        <v>41214</v>
      </c>
      <c r="D226" s="98">
        <v>44424</v>
      </c>
      <c r="E226" s="117">
        <f t="shared" si="22"/>
        <v>8.794520547945206</v>
      </c>
      <c r="F226" s="46">
        <v>3</v>
      </c>
      <c r="G226" s="72">
        <v>0.05</v>
      </c>
      <c r="H226" s="91">
        <f t="shared" si="23"/>
        <v>0.31666666666666665</v>
      </c>
      <c r="I226" s="135">
        <v>118808.74336259911</v>
      </c>
      <c r="J226" s="45">
        <f>VLOOKUP(YEAR(C226),WPI!$J$25:$L$33,3,0)</f>
        <v>0.17168949771689507</v>
      </c>
      <c r="K226" s="50">
        <f t="shared" si="18"/>
        <v>139206.95683489923</v>
      </c>
      <c r="L226" s="68">
        <f t="shared" si="19"/>
        <v>387681.84006212349</v>
      </c>
      <c r="M226" s="68">
        <f t="shared" si="20"/>
        <v>0</v>
      </c>
      <c r="N226" s="45">
        <v>0.05</v>
      </c>
      <c r="O226" s="68">
        <f t="shared" si="21"/>
        <v>6960.3478417449624</v>
      </c>
    </row>
    <row r="227" spans="1:15" x14ac:dyDescent="0.25">
      <c r="A227" s="120">
        <v>223</v>
      </c>
      <c r="B227" s="103" t="s">
        <v>2366</v>
      </c>
      <c r="C227" s="97">
        <v>41214</v>
      </c>
      <c r="D227" s="98">
        <v>44424</v>
      </c>
      <c r="E227" s="117">
        <f t="shared" si="22"/>
        <v>8.794520547945206</v>
      </c>
      <c r="F227" s="46">
        <v>6</v>
      </c>
      <c r="G227" s="72">
        <v>0.05</v>
      </c>
      <c r="H227" s="91">
        <f t="shared" si="23"/>
        <v>0.15833333333333333</v>
      </c>
      <c r="I227" s="135">
        <v>681976.77697853895</v>
      </c>
      <c r="J227" s="45">
        <f>VLOOKUP(YEAR(C227),WPI!$J$25:$L$33,3,0)</f>
        <v>0.17168949771689507</v>
      </c>
      <c r="K227" s="50">
        <f t="shared" si="18"/>
        <v>799065.02727257123</v>
      </c>
      <c r="L227" s="68">
        <f t="shared" si="19"/>
        <v>1112670.6852363956</v>
      </c>
      <c r="M227" s="68">
        <f t="shared" si="20"/>
        <v>0</v>
      </c>
      <c r="N227" s="45">
        <v>0.05</v>
      </c>
      <c r="O227" s="68">
        <f t="shared" si="21"/>
        <v>39953.251363628566</v>
      </c>
    </row>
    <row r="228" spans="1:15" x14ac:dyDescent="0.25">
      <c r="A228" s="120">
        <v>224</v>
      </c>
      <c r="B228" s="103" t="s">
        <v>2367</v>
      </c>
      <c r="C228" s="97">
        <v>41214</v>
      </c>
      <c r="D228" s="98">
        <v>44424</v>
      </c>
      <c r="E228" s="117">
        <f t="shared" si="22"/>
        <v>8.794520547945206</v>
      </c>
      <c r="F228" s="46">
        <v>6</v>
      </c>
      <c r="G228" s="72">
        <v>0.05</v>
      </c>
      <c r="H228" s="91">
        <f t="shared" si="23"/>
        <v>0.15833333333333333</v>
      </c>
      <c r="I228" s="135">
        <v>824359.25812988903</v>
      </c>
      <c r="J228" s="45">
        <f>VLOOKUP(YEAR(C228),WPI!$J$25:$L$33,3,0)</f>
        <v>0.17168949771689507</v>
      </c>
      <c r="K228" s="50">
        <f t="shared" si="18"/>
        <v>965893.08509648184</v>
      </c>
      <c r="L228" s="68">
        <f t="shared" si="19"/>
        <v>1344973.0424665394</v>
      </c>
      <c r="M228" s="68">
        <f t="shared" si="20"/>
        <v>0</v>
      </c>
      <c r="N228" s="45">
        <v>0.05</v>
      </c>
      <c r="O228" s="68">
        <f t="shared" si="21"/>
        <v>48294.654254824098</v>
      </c>
    </row>
    <row r="229" spans="1:15" x14ac:dyDescent="0.25">
      <c r="A229" s="120">
        <v>225</v>
      </c>
      <c r="B229" s="103" t="s">
        <v>2368</v>
      </c>
      <c r="C229" s="97">
        <v>41214</v>
      </c>
      <c r="D229" s="98">
        <v>44424</v>
      </c>
      <c r="E229" s="117">
        <f t="shared" si="22"/>
        <v>8.794520547945206</v>
      </c>
      <c r="F229" s="46">
        <v>6</v>
      </c>
      <c r="G229" s="72">
        <v>0.05</v>
      </c>
      <c r="H229" s="91">
        <f t="shared" si="23"/>
        <v>0.15833333333333333</v>
      </c>
      <c r="I229" s="135">
        <v>494035.97242326272</v>
      </c>
      <c r="J229" s="45">
        <f>VLOOKUP(YEAR(C229),WPI!$J$25:$L$33,3,0)</f>
        <v>0.17168949771689507</v>
      </c>
      <c r="K229" s="50">
        <f t="shared" si="18"/>
        <v>578856.76038269047</v>
      </c>
      <c r="L229" s="68">
        <f t="shared" si="19"/>
        <v>806038.21497123956</v>
      </c>
      <c r="M229" s="68">
        <f t="shared" si="20"/>
        <v>0</v>
      </c>
      <c r="N229" s="45">
        <v>0.05</v>
      </c>
      <c r="O229" s="68">
        <f t="shared" si="21"/>
        <v>28942.838019134524</v>
      </c>
    </row>
    <row r="230" spans="1:15" x14ac:dyDescent="0.25">
      <c r="A230" s="120">
        <v>226</v>
      </c>
      <c r="B230" s="103" t="s">
        <v>2369</v>
      </c>
      <c r="C230" s="97">
        <v>41214</v>
      </c>
      <c r="D230" s="98">
        <v>44424</v>
      </c>
      <c r="E230" s="117">
        <f t="shared" si="22"/>
        <v>8.794520547945206</v>
      </c>
      <c r="F230" s="46">
        <v>6</v>
      </c>
      <c r="G230" s="72">
        <v>0.05</v>
      </c>
      <c r="H230" s="91">
        <f t="shared" si="23"/>
        <v>0.15833333333333333</v>
      </c>
      <c r="I230" s="135">
        <v>543335.07147856336</v>
      </c>
      <c r="J230" s="45">
        <f>VLOOKUP(YEAR(C230),WPI!$J$25:$L$33,3,0)</f>
        <v>0.17168949771689507</v>
      </c>
      <c r="K230" s="50">
        <f t="shared" si="18"/>
        <v>636619.99699269119</v>
      </c>
      <c r="L230" s="68">
        <f t="shared" si="19"/>
        <v>886471.54375763098</v>
      </c>
      <c r="M230" s="68">
        <f t="shared" si="20"/>
        <v>0</v>
      </c>
      <c r="N230" s="45">
        <v>0.05</v>
      </c>
      <c r="O230" s="68">
        <f t="shared" si="21"/>
        <v>31830.999849634562</v>
      </c>
    </row>
    <row r="231" spans="1:15" x14ac:dyDescent="0.25">
      <c r="A231" s="120">
        <v>227</v>
      </c>
      <c r="B231" s="103" t="s">
        <v>2370</v>
      </c>
      <c r="C231" s="97">
        <v>41214</v>
      </c>
      <c r="D231" s="98">
        <v>44424</v>
      </c>
      <c r="E231" s="117">
        <f t="shared" si="22"/>
        <v>8.794520547945206</v>
      </c>
      <c r="F231" s="46">
        <v>25</v>
      </c>
      <c r="G231" s="72">
        <v>0.05</v>
      </c>
      <c r="H231" s="91">
        <f t="shared" si="23"/>
        <v>3.7999999999999999E-2</v>
      </c>
      <c r="I231" s="135">
        <v>2383450.0187631785</v>
      </c>
      <c r="J231" s="45">
        <f>VLOOKUP(YEAR(C231),WPI!$F$25:$H$33,3,0)</f>
        <v>5.7502246181491516E-2</v>
      </c>
      <c r="K231" s="50">
        <f t="shared" si="18"/>
        <v>2520503.7485033795</v>
      </c>
      <c r="L231" s="68">
        <f t="shared" si="19"/>
        <v>842331.63628066378</v>
      </c>
      <c r="M231" s="68">
        <f t="shared" si="20"/>
        <v>1678172.1122227157</v>
      </c>
      <c r="N231" s="45">
        <v>0.05</v>
      </c>
      <c r="O231" s="68">
        <f t="shared" si="21"/>
        <v>1594263.5066115798</v>
      </c>
    </row>
    <row r="232" spans="1:15" x14ac:dyDescent="0.25">
      <c r="A232" s="120">
        <v>228</v>
      </c>
      <c r="B232" s="103" t="s">
        <v>2371</v>
      </c>
      <c r="C232" s="97">
        <v>41214</v>
      </c>
      <c r="D232" s="98">
        <v>44424</v>
      </c>
      <c r="E232" s="117">
        <f t="shared" si="22"/>
        <v>8.794520547945206</v>
      </c>
      <c r="F232" s="46">
        <v>15</v>
      </c>
      <c r="G232" s="72">
        <v>0.05</v>
      </c>
      <c r="H232" s="91">
        <f t="shared" si="23"/>
        <v>6.3333333333333325E-2</v>
      </c>
      <c r="I232" s="135">
        <v>514975.85883677757</v>
      </c>
      <c r="J232" s="72">
        <v>0</v>
      </c>
      <c r="K232" s="50">
        <f t="shared" si="18"/>
        <v>514975.85883677757</v>
      </c>
      <c r="L232" s="68">
        <f t="shared" si="19"/>
        <v>286834.49890826538</v>
      </c>
      <c r="M232" s="68">
        <f t="shared" si="20"/>
        <v>228141.35992851219</v>
      </c>
      <c r="N232" s="45">
        <v>0.05</v>
      </c>
      <c r="O232" s="68">
        <f t="shared" si="21"/>
        <v>216734.29193208658</v>
      </c>
    </row>
    <row r="233" spans="1:15" x14ac:dyDescent="0.25">
      <c r="A233" s="120">
        <v>229</v>
      </c>
      <c r="B233" s="103" t="s">
        <v>2372</v>
      </c>
      <c r="C233" s="97">
        <v>41214</v>
      </c>
      <c r="D233" s="98">
        <v>44424</v>
      </c>
      <c r="E233" s="117">
        <f t="shared" si="22"/>
        <v>8.794520547945206</v>
      </c>
      <c r="F233" s="46">
        <v>25</v>
      </c>
      <c r="G233" s="72">
        <v>0.05</v>
      </c>
      <c r="H233" s="91">
        <f t="shared" si="23"/>
        <v>3.7999999999999999E-2</v>
      </c>
      <c r="I233" s="135">
        <v>330404.75118349143</v>
      </c>
      <c r="J233" s="45">
        <f>VLOOKUP(YEAR(C233),WPI!$J$25:$L$33,3,0)</f>
        <v>0.17168949771689507</v>
      </c>
      <c r="K233" s="50">
        <f t="shared" si="18"/>
        <v>387131.77695746074</v>
      </c>
      <c r="L233" s="68">
        <f t="shared" si="19"/>
        <v>129376.25795416729</v>
      </c>
      <c r="M233" s="68">
        <f t="shared" si="20"/>
        <v>257755.51900329345</v>
      </c>
      <c r="N233" s="45">
        <v>0.05</v>
      </c>
      <c r="O233" s="68">
        <f t="shared" si="21"/>
        <v>244867.74305312877</v>
      </c>
    </row>
    <row r="234" spans="1:15" x14ac:dyDescent="0.25">
      <c r="A234" s="120">
        <v>230</v>
      </c>
      <c r="B234" s="103" t="s">
        <v>2373</v>
      </c>
      <c r="C234" s="97">
        <v>41214</v>
      </c>
      <c r="D234" s="98">
        <v>44424</v>
      </c>
      <c r="E234" s="117">
        <f t="shared" si="22"/>
        <v>8.794520547945206</v>
      </c>
      <c r="F234" s="46">
        <v>25</v>
      </c>
      <c r="G234" s="72">
        <v>0.05</v>
      </c>
      <c r="H234" s="91">
        <f t="shared" si="23"/>
        <v>3.7999999999999999E-2</v>
      </c>
      <c r="I234" s="135">
        <v>228025.97379809408</v>
      </c>
      <c r="J234" s="45">
        <f>VLOOKUP(YEAR(C234),WPI!$J$25:$L$33,3,0)</f>
        <v>0.17168949771689507</v>
      </c>
      <c r="K234" s="50">
        <f t="shared" si="18"/>
        <v>267175.6387058947</v>
      </c>
      <c r="L234" s="68">
        <f t="shared" si="19"/>
        <v>89287.902491356261</v>
      </c>
      <c r="M234" s="68">
        <f t="shared" si="20"/>
        <v>177887.73621453845</v>
      </c>
      <c r="N234" s="45">
        <v>0.05</v>
      </c>
      <c r="O234" s="68">
        <f t="shared" si="21"/>
        <v>168993.34940381153</v>
      </c>
    </row>
    <row r="235" spans="1:15" x14ac:dyDescent="0.25">
      <c r="A235" s="120">
        <v>231</v>
      </c>
      <c r="B235" s="103" t="s">
        <v>2374</v>
      </c>
      <c r="C235" s="97">
        <v>41214</v>
      </c>
      <c r="D235" s="98">
        <v>44424</v>
      </c>
      <c r="E235" s="117">
        <f t="shared" si="22"/>
        <v>8.794520547945206</v>
      </c>
      <c r="F235" s="46">
        <v>8</v>
      </c>
      <c r="G235" s="72">
        <v>0.05</v>
      </c>
      <c r="H235" s="91">
        <f t="shared" si="23"/>
        <v>0.11874999999999999</v>
      </c>
      <c r="I235" s="135">
        <v>80429.146009005519</v>
      </c>
      <c r="J235" s="45">
        <f>VLOOKUP(YEAR(C235),WPI!$J$25:$L$33,3,0)</f>
        <v>0.17168949771689507</v>
      </c>
      <c r="K235" s="50">
        <f t="shared" si="18"/>
        <v>94237.985689090492</v>
      </c>
      <c r="L235" s="68">
        <f t="shared" si="19"/>
        <v>98417.375807836113</v>
      </c>
      <c r="M235" s="68">
        <f t="shared" si="20"/>
        <v>0</v>
      </c>
      <c r="N235" s="45">
        <v>0.05</v>
      </c>
      <c r="O235" s="68">
        <f t="shared" si="21"/>
        <v>4711.8992844545246</v>
      </c>
    </row>
    <row r="236" spans="1:15" x14ac:dyDescent="0.25">
      <c r="A236" s="120">
        <v>232</v>
      </c>
      <c r="B236" s="103" t="s">
        <v>2375</v>
      </c>
      <c r="C236" s="97">
        <v>41214</v>
      </c>
      <c r="D236" s="98">
        <v>44424</v>
      </c>
      <c r="E236" s="117">
        <f t="shared" si="22"/>
        <v>8.794520547945206</v>
      </c>
      <c r="F236" s="46">
        <v>6</v>
      </c>
      <c r="G236" s="72">
        <v>0.05</v>
      </c>
      <c r="H236" s="91">
        <f t="shared" si="23"/>
        <v>0.15833333333333333</v>
      </c>
      <c r="I236" s="135">
        <v>198553.10022062025</v>
      </c>
      <c r="J236" s="45">
        <f>VLOOKUP(YEAR(C236),WPI!$J$25:$L$33,3,0)</f>
        <v>0.17168949771689507</v>
      </c>
      <c r="K236" s="50">
        <f t="shared" si="18"/>
        <v>232642.58226763087</v>
      </c>
      <c r="L236" s="68">
        <f t="shared" si="19"/>
        <v>323946.82859595452</v>
      </c>
      <c r="M236" s="68">
        <f t="shared" si="20"/>
        <v>0</v>
      </c>
      <c r="N236" s="45">
        <v>0.05</v>
      </c>
      <c r="O236" s="68">
        <f t="shared" si="21"/>
        <v>11632.129113381545</v>
      </c>
    </row>
    <row r="237" spans="1:15" x14ac:dyDescent="0.25">
      <c r="A237" s="120">
        <v>233</v>
      </c>
      <c r="B237" s="103" t="s">
        <v>2376</v>
      </c>
      <c r="C237" s="97">
        <v>41214</v>
      </c>
      <c r="D237" s="98">
        <v>44424</v>
      </c>
      <c r="E237" s="117">
        <f t="shared" si="22"/>
        <v>8.794520547945206</v>
      </c>
      <c r="F237" s="46">
        <v>25</v>
      </c>
      <c r="G237" s="72">
        <v>0.05</v>
      </c>
      <c r="H237" s="91">
        <f t="shared" si="23"/>
        <v>3.7999999999999999E-2</v>
      </c>
      <c r="I237" s="135">
        <v>1299797.9661574373</v>
      </c>
      <c r="J237" s="45">
        <f>VLOOKUP(YEAR(C237),WPI!$F$25:$H$33,3,0)</f>
        <v>5.7502246181491516E-2</v>
      </c>
      <c r="K237" s="50">
        <f t="shared" si="18"/>
        <v>1374539.2687936244</v>
      </c>
      <c r="L237" s="68">
        <f t="shared" si="19"/>
        <v>459359.72604779812</v>
      </c>
      <c r="M237" s="68">
        <f t="shared" si="20"/>
        <v>915179.5427458263</v>
      </c>
      <c r="N237" s="45">
        <v>0.05</v>
      </c>
      <c r="O237" s="68">
        <f t="shared" si="21"/>
        <v>869420.56560853496</v>
      </c>
    </row>
    <row r="238" spans="1:15" x14ac:dyDescent="0.25">
      <c r="A238" s="120">
        <v>234</v>
      </c>
      <c r="B238" s="103" t="s">
        <v>2377</v>
      </c>
      <c r="C238" s="97">
        <v>41214</v>
      </c>
      <c r="D238" s="98">
        <v>44424</v>
      </c>
      <c r="E238" s="117">
        <f t="shared" si="22"/>
        <v>8.794520547945206</v>
      </c>
      <c r="F238" s="46">
        <v>25</v>
      </c>
      <c r="G238" s="72">
        <v>0.05</v>
      </c>
      <c r="H238" s="91">
        <f t="shared" si="23"/>
        <v>3.7999999999999999E-2</v>
      </c>
      <c r="I238" s="135">
        <v>1205870.8821549302</v>
      </c>
      <c r="J238" s="45">
        <f>VLOOKUP(YEAR(C238),WPI!$F$25:$H$33,3,0)</f>
        <v>5.7502246181491516E-2</v>
      </c>
      <c r="K238" s="50">
        <f t="shared" si="18"/>
        <v>1275211.1664836954</v>
      </c>
      <c r="L238" s="68">
        <f t="shared" si="19"/>
        <v>426165.09065118129</v>
      </c>
      <c r="M238" s="68">
        <f t="shared" si="20"/>
        <v>849046.07583251409</v>
      </c>
      <c r="N238" s="45">
        <v>0.05</v>
      </c>
      <c r="O238" s="68">
        <f t="shared" si="21"/>
        <v>806593.77204088832</v>
      </c>
    </row>
    <row r="239" spans="1:15" x14ac:dyDescent="0.25">
      <c r="A239" s="120">
        <v>235</v>
      </c>
      <c r="B239" s="103" t="s">
        <v>2370</v>
      </c>
      <c r="C239" s="97">
        <v>41214</v>
      </c>
      <c r="D239" s="98">
        <v>44424</v>
      </c>
      <c r="E239" s="117">
        <f t="shared" si="22"/>
        <v>8.794520547945206</v>
      </c>
      <c r="F239" s="46">
        <v>25</v>
      </c>
      <c r="G239" s="72">
        <v>0.05</v>
      </c>
      <c r="H239" s="91">
        <f t="shared" si="23"/>
        <v>3.7999999999999999E-2</v>
      </c>
      <c r="I239" s="135">
        <v>1399738.9303597314</v>
      </c>
      <c r="J239" s="45">
        <f>VLOOKUP(YEAR(C239),WPI!$F$25:$H$33,3,0)</f>
        <v>5.7502246181491516E-2</v>
      </c>
      <c r="K239" s="50">
        <f t="shared" si="18"/>
        <v>1480227.0629230945</v>
      </c>
      <c r="L239" s="68">
        <f t="shared" si="19"/>
        <v>494679.71817906597</v>
      </c>
      <c r="M239" s="68">
        <f t="shared" si="20"/>
        <v>985547.34474402852</v>
      </c>
      <c r="N239" s="45">
        <v>0.05</v>
      </c>
      <c r="O239" s="68">
        <f t="shared" si="21"/>
        <v>936269.9775068271</v>
      </c>
    </row>
    <row r="240" spans="1:15" x14ac:dyDescent="0.25">
      <c r="A240" s="120">
        <v>236</v>
      </c>
      <c r="B240" s="103" t="s">
        <v>2378</v>
      </c>
      <c r="C240" s="97">
        <v>41214</v>
      </c>
      <c r="D240" s="98">
        <v>44424</v>
      </c>
      <c r="E240" s="117">
        <f t="shared" si="22"/>
        <v>8.794520547945206</v>
      </c>
      <c r="F240" s="46">
        <v>25</v>
      </c>
      <c r="G240" s="72">
        <v>0.05</v>
      </c>
      <c r="H240" s="91">
        <f t="shared" si="23"/>
        <v>3.7999999999999999E-2</v>
      </c>
      <c r="I240" s="135">
        <v>450893.49499129603</v>
      </c>
      <c r="J240" s="45">
        <f>VLOOKUP(YEAR(C240),WPI!$F$25:$H$33,3,0)</f>
        <v>5.7502246181491516E-2</v>
      </c>
      <c r="K240" s="50">
        <f t="shared" si="18"/>
        <v>476820.88374191866</v>
      </c>
      <c r="L240" s="68">
        <f t="shared" si="19"/>
        <v>159349.62027079242</v>
      </c>
      <c r="M240" s="68">
        <f t="shared" si="20"/>
        <v>317471.26347112621</v>
      </c>
      <c r="N240" s="45">
        <v>0.05</v>
      </c>
      <c r="O240" s="68">
        <f t="shared" si="21"/>
        <v>301597.70029756986</v>
      </c>
    </row>
    <row r="241" spans="1:15" x14ac:dyDescent="0.25">
      <c r="A241" s="120">
        <v>237</v>
      </c>
      <c r="B241" s="103" t="s">
        <v>2378</v>
      </c>
      <c r="C241" s="97">
        <v>41214</v>
      </c>
      <c r="D241" s="98">
        <v>44424</v>
      </c>
      <c r="E241" s="117">
        <f t="shared" si="22"/>
        <v>8.794520547945206</v>
      </c>
      <c r="F241" s="46">
        <v>25</v>
      </c>
      <c r="G241" s="72">
        <v>0.05</v>
      </c>
      <c r="H241" s="91">
        <f t="shared" si="23"/>
        <v>3.7999999999999999E-2</v>
      </c>
      <c r="I241" s="135">
        <v>6441.2356427328004</v>
      </c>
      <c r="J241" s="45">
        <f>VLOOKUP(YEAR(C241),WPI!$F$25:$H$33,3,0)</f>
        <v>5.7502246181491516E-2</v>
      </c>
      <c r="K241" s="50">
        <f t="shared" si="18"/>
        <v>6811.6211603742204</v>
      </c>
      <c r="L241" s="68">
        <f t="shared" si="19"/>
        <v>2276.3878058697192</v>
      </c>
      <c r="M241" s="68">
        <f t="shared" si="20"/>
        <v>4535.2333545045012</v>
      </c>
      <c r="N241" s="45">
        <v>0.05</v>
      </c>
      <c r="O241" s="68">
        <f t="shared" si="21"/>
        <v>4308.4716867792758</v>
      </c>
    </row>
    <row r="242" spans="1:15" x14ac:dyDescent="0.25">
      <c r="A242" s="120">
        <v>238</v>
      </c>
      <c r="B242" s="103" t="s">
        <v>2379</v>
      </c>
      <c r="C242" s="97">
        <v>41214</v>
      </c>
      <c r="D242" s="98">
        <v>44424</v>
      </c>
      <c r="E242" s="117">
        <f t="shared" si="22"/>
        <v>8.794520547945206</v>
      </c>
      <c r="F242" s="46">
        <v>25</v>
      </c>
      <c r="G242" s="72">
        <v>0.05</v>
      </c>
      <c r="H242" s="91">
        <f t="shared" si="23"/>
        <v>3.7999999999999999E-2</v>
      </c>
      <c r="I242" s="135">
        <v>658209.84679312818</v>
      </c>
      <c r="J242" s="45">
        <f>VLOOKUP(YEAR(C242),WPI!$F$25:$H$33,3,0)</f>
        <v>5.7502246181491516E-2</v>
      </c>
      <c r="K242" s="50">
        <f t="shared" si="18"/>
        <v>696058.39144250844</v>
      </c>
      <c r="L242" s="68">
        <f t="shared" si="19"/>
        <v>232616.99339221147</v>
      </c>
      <c r="M242" s="68">
        <f t="shared" si="20"/>
        <v>463441.39805029694</v>
      </c>
      <c r="N242" s="45">
        <v>0.05</v>
      </c>
      <c r="O242" s="68">
        <f t="shared" si="21"/>
        <v>440269.32814778207</v>
      </c>
    </row>
    <row r="243" spans="1:15" x14ac:dyDescent="0.25">
      <c r="A243" s="120">
        <v>239</v>
      </c>
      <c r="B243" s="103" t="s">
        <v>2380</v>
      </c>
      <c r="C243" s="97">
        <v>41214</v>
      </c>
      <c r="D243" s="98">
        <v>44424</v>
      </c>
      <c r="E243" s="117">
        <f t="shared" si="22"/>
        <v>8.794520547945206</v>
      </c>
      <c r="F243" s="46">
        <v>8</v>
      </c>
      <c r="G243" s="72">
        <v>0.05</v>
      </c>
      <c r="H243" s="91">
        <f t="shared" si="23"/>
        <v>0.11874999999999999</v>
      </c>
      <c r="I243" s="135">
        <v>1517417.8530577975</v>
      </c>
      <c r="J243" s="45">
        <f>VLOOKUP(YEAR(C243),WPI!$J$25:$L$33,3,0)</f>
        <v>0.17168949771689507</v>
      </c>
      <c r="K243" s="50">
        <f t="shared" si="18"/>
        <v>1777942.56207594</v>
      </c>
      <c r="L243" s="68">
        <f t="shared" si="19"/>
        <v>1856793.0969351297</v>
      </c>
      <c r="M243" s="68">
        <f t="shared" si="20"/>
        <v>0</v>
      </c>
      <c r="N243" s="45">
        <v>0.05</v>
      </c>
      <c r="O243" s="68">
        <f t="shared" si="21"/>
        <v>88897.128103797004</v>
      </c>
    </row>
    <row r="244" spans="1:15" x14ac:dyDescent="0.25">
      <c r="A244" s="120">
        <v>240</v>
      </c>
      <c r="B244" s="103" t="s">
        <v>2381</v>
      </c>
      <c r="C244" s="97">
        <v>41214</v>
      </c>
      <c r="D244" s="98">
        <v>44424</v>
      </c>
      <c r="E244" s="117">
        <f t="shared" si="22"/>
        <v>8.794520547945206</v>
      </c>
      <c r="F244" s="46">
        <v>25</v>
      </c>
      <c r="G244" s="72">
        <v>0.05</v>
      </c>
      <c r="H244" s="91">
        <f t="shared" si="23"/>
        <v>3.7999999999999999E-2</v>
      </c>
      <c r="I244" s="135">
        <v>970238.85590844729</v>
      </c>
      <c r="J244" s="45">
        <f>VLOOKUP(YEAR(C244),WPI!$F$25:$H$33,3,0)</f>
        <v>5.7502246181491516E-2</v>
      </c>
      <c r="K244" s="50">
        <f t="shared" si="18"/>
        <v>1026029.7694557436</v>
      </c>
      <c r="L244" s="68">
        <f t="shared" si="19"/>
        <v>342890.71583071671</v>
      </c>
      <c r="M244" s="68">
        <f t="shared" si="20"/>
        <v>683139.05362502695</v>
      </c>
      <c r="N244" s="45">
        <v>0.05</v>
      </c>
      <c r="O244" s="68">
        <f t="shared" si="21"/>
        <v>648982.10094377561</v>
      </c>
    </row>
    <row r="245" spans="1:15" x14ac:dyDescent="0.25">
      <c r="A245" s="120">
        <v>241</v>
      </c>
      <c r="B245" s="103" t="s">
        <v>2381</v>
      </c>
      <c r="C245" s="97">
        <v>41214</v>
      </c>
      <c r="D245" s="98">
        <v>44424</v>
      </c>
      <c r="E245" s="117">
        <f t="shared" si="22"/>
        <v>8.794520547945206</v>
      </c>
      <c r="F245" s="46">
        <v>25</v>
      </c>
      <c r="G245" s="72">
        <v>0.05</v>
      </c>
      <c r="H245" s="91">
        <f t="shared" si="23"/>
        <v>3.7999999999999999E-2</v>
      </c>
      <c r="I245" s="135">
        <v>11238.527330939514</v>
      </c>
      <c r="J245" s="45">
        <f>VLOOKUP(YEAR(C245),WPI!$F$25:$H$33,3,0)</f>
        <v>5.7502246181491516E-2</v>
      </c>
      <c r="K245" s="50">
        <f t="shared" si="18"/>
        <v>11884.767896240619</v>
      </c>
      <c r="L245" s="68">
        <f t="shared" si="19"/>
        <v>3971.7917478998106</v>
      </c>
      <c r="M245" s="68">
        <f t="shared" si="20"/>
        <v>7912.9761483408083</v>
      </c>
      <c r="N245" s="45">
        <v>0.05</v>
      </c>
      <c r="O245" s="68">
        <f t="shared" si="21"/>
        <v>7517.3273409237672</v>
      </c>
    </row>
    <row r="246" spans="1:15" x14ac:dyDescent="0.25">
      <c r="A246" s="120">
        <v>242</v>
      </c>
      <c r="B246" s="103" t="s">
        <v>2381</v>
      </c>
      <c r="C246" s="97">
        <v>41214</v>
      </c>
      <c r="D246" s="98">
        <v>44424</v>
      </c>
      <c r="E246" s="117">
        <f t="shared" si="22"/>
        <v>8.794520547945206</v>
      </c>
      <c r="F246" s="46">
        <v>25</v>
      </c>
      <c r="G246" s="72">
        <v>0.05</v>
      </c>
      <c r="H246" s="91">
        <f t="shared" si="23"/>
        <v>3.7999999999999999E-2</v>
      </c>
      <c r="I246" s="135">
        <v>98030.283039658083</v>
      </c>
      <c r="J246" s="45">
        <f>VLOOKUP(YEAR(C246),WPI!$F$25:$H$33,3,0)</f>
        <v>5.7502246181491516E-2</v>
      </c>
      <c r="K246" s="50">
        <f t="shared" si="18"/>
        <v>103667.2445082458</v>
      </c>
      <c r="L246" s="68">
        <f t="shared" si="19"/>
        <v>34644.741055111845</v>
      </c>
      <c r="M246" s="68">
        <f t="shared" si="20"/>
        <v>69022.503453133948</v>
      </c>
      <c r="N246" s="45">
        <v>0.05</v>
      </c>
      <c r="O246" s="68">
        <f t="shared" si="21"/>
        <v>65571.378280477249</v>
      </c>
    </row>
    <row r="247" spans="1:15" x14ac:dyDescent="0.25">
      <c r="A247" s="120">
        <v>243</v>
      </c>
      <c r="B247" s="103" t="s">
        <v>2370</v>
      </c>
      <c r="C247" s="97">
        <v>41214</v>
      </c>
      <c r="D247" s="98">
        <v>44424</v>
      </c>
      <c r="E247" s="117">
        <f t="shared" si="22"/>
        <v>8.794520547945206</v>
      </c>
      <c r="F247" s="46">
        <v>25</v>
      </c>
      <c r="G247" s="72">
        <v>0.05</v>
      </c>
      <c r="H247" s="91">
        <f t="shared" si="23"/>
        <v>3.7999999999999999E-2</v>
      </c>
      <c r="I247" s="135">
        <v>589451.18975223904</v>
      </c>
      <c r="J247" s="45">
        <f>VLOOKUP(YEAR(C247),WPI!$F$25:$H$33,3,0)</f>
        <v>5.7502246181491516E-2</v>
      </c>
      <c r="K247" s="50">
        <f t="shared" si="18"/>
        <v>623345.95717734541</v>
      </c>
      <c r="L247" s="68">
        <f t="shared" si="19"/>
        <v>208317.09549723996</v>
      </c>
      <c r="M247" s="68">
        <f t="shared" si="20"/>
        <v>415028.86168010544</v>
      </c>
      <c r="N247" s="45">
        <v>0.05</v>
      </c>
      <c r="O247" s="68">
        <f t="shared" si="21"/>
        <v>394277.41859610018</v>
      </c>
    </row>
    <row r="248" spans="1:15" x14ac:dyDescent="0.25">
      <c r="A248" s="120">
        <v>244</v>
      </c>
      <c r="B248" s="103" t="s">
        <v>2382</v>
      </c>
      <c r="C248" s="97">
        <v>41214</v>
      </c>
      <c r="D248" s="98">
        <v>44424</v>
      </c>
      <c r="E248" s="117">
        <f t="shared" si="22"/>
        <v>8.794520547945206</v>
      </c>
      <c r="F248" s="46">
        <v>8</v>
      </c>
      <c r="G248" s="72">
        <v>0.05</v>
      </c>
      <c r="H248" s="91">
        <f t="shared" si="23"/>
        <v>0.11874999999999999</v>
      </c>
      <c r="I248" s="135">
        <v>2273078</v>
      </c>
      <c r="J248" s="45">
        <v>0</v>
      </c>
      <c r="K248" s="50">
        <f t="shared" si="18"/>
        <v>2273078</v>
      </c>
      <c r="L248" s="68">
        <f t="shared" si="19"/>
        <v>2373887.4523972603</v>
      </c>
      <c r="M248" s="68">
        <f t="shared" si="20"/>
        <v>0</v>
      </c>
      <c r="N248" s="45">
        <v>0.05</v>
      </c>
      <c r="O248" s="68">
        <f t="shared" si="21"/>
        <v>113653.90000000001</v>
      </c>
    </row>
    <row r="249" spans="1:15" x14ac:dyDescent="0.25">
      <c r="A249" s="120">
        <v>245</v>
      </c>
      <c r="B249" s="103" t="s">
        <v>2383</v>
      </c>
      <c r="C249" s="97">
        <v>41214</v>
      </c>
      <c r="D249" s="98">
        <v>44424</v>
      </c>
      <c r="E249" s="117">
        <f t="shared" si="22"/>
        <v>8.794520547945206</v>
      </c>
      <c r="F249" s="46">
        <v>6</v>
      </c>
      <c r="G249" s="72">
        <v>0.05</v>
      </c>
      <c r="H249" s="91">
        <f t="shared" si="23"/>
        <v>0.15833333333333333</v>
      </c>
      <c r="I249" s="135">
        <v>131312</v>
      </c>
      <c r="J249" s="45">
        <f>VLOOKUP(YEAR(C249),WPI!$J$25:$L$33,3,0)</f>
        <v>0.17168949771689507</v>
      </c>
      <c r="K249" s="50">
        <f t="shared" si="18"/>
        <v>153856.89132420093</v>
      </c>
      <c r="L249" s="68">
        <f t="shared" si="19"/>
        <v>214240.45209732908</v>
      </c>
      <c r="M249" s="68">
        <f t="shared" si="20"/>
        <v>0</v>
      </c>
      <c r="N249" s="45">
        <v>0.05</v>
      </c>
      <c r="O249" s="68">
        <f t="shared" si="21"/>
        <v>7692.8445662100467</v>
      </c>
    </row>
    <row r="250" spans="1:15" x14ac:dyDescent="0.25">
      <c r="A250" s="120">
        <v>246</v>
      </c>
      <c r="B250" s="103" t="s">
        <v>2384</v>
      </c>
      <c r="C250" s="97">
        <v>41214</v>
      </c>
      <c r="D250" s="98">
        <v>44424</v>
      </c>
      <c r="E250" s="117">
        <f t="shared" si="22"/>
        <v>8.794520547945206</v>
      </c>
      <c r="F250" s="46">
        <v>25</v>
      </c>
      <c r="G250" s="72">
        <v>0.05</v>
      </c>
      <c r="H250" s="91">
        <f t="shared" si="23"/>
        <v>3.7999999999999999E-2</v>
      </c>
      <c r="I250" s="135">
        <v>508811.13</v>
      </c>
      <c r="J250" s="45">
        <f>VLOOKUP(YEAR(C250),WPI!$F$25:$H$33,3,0)</f>
        <v>5.7502246181491516E-2</v>
      </c>
      <c r="K250" s="50">
        <f t="shared" si="18"/>
        <v>538068.91285714298</v>
      </c>
      <c r="L250" s="68">
        <f t="shared" si="19"/>
        <v>179818.20819264193</v>
      </c>
      <c r="M250" s="68">
        <f t="shared" si="20"/>
        <v>358250.70466450101</v>
      </c>
      <c r="N250" s="45">
        <v>0.05</v>
      </c>
      <c r="O250" s="68">
        <f t="shared" si="21"/>
        <v>340338.16943127592</v>
      </c>
    </row>
    <row r="251" spans="1:15" x14ac:dyDescent="0.25">
      <c r="A251" s="120">
        <v>247</v>
      </c>
      <c r="B251" s="103" t="s">
        <v>2385</v>
      </c>
      <c r="C251" s="97">
        <v>41214</v>
      </c>
      <c r="D251" s="98">
        <v>44424</v>
      </c>
      <c r="E251" s="117">
        <f t="shared" si="22"/>
        <v>8.794520547945206</v>
      </c>
      <c r="F251" s="46">
        <v>25</v>
      </c>
      <c r="G251" s="72">
        <v>0.05</v>
      </c>
      <c r="H251" s="91">
        <f t="shared" si="23"/>
        <v>3.7999999999999999E-2</v>
      </c>
      <c r="I251" s="135">
        <v>77706</v>
      </c>
      <c r="J251" s="45">
        <f>VLOOKUP(YEAR(C251),WPI!$F$25:$H$33,3,0)</f>
        <v>5.7502246181491516E-2</v>
      </c>
      <c r="K251" s="50">
        <f t="shared" si="18"/>
        <v>82174.26954177898</v>
      </c>
      <c r="L251" s="68">
        <f t="shared" si="19"/>
        <v>27461.9654759074</v>
      </c>
      <c r="M251" s="68">
        <f t="shared" si="20"/>
        <v>54712.304065871576</v>
      </c>
      <c r="N251" s="45">
        <v>0.05</v>
      </c>
      <c r="O251" s="68">
        <f t="shared" si="21"/>
        <v>51976.688862577997</v>
      </c>
    </row>
    <row r="252" spans="1:15" x14ac:dyDescent="0.25">
      <c r="A252" s="120">
        <v>248</v>
      </c>
      <c r="B252" s="103" t="s">
        <v>2386</v>
      </c>
      <c r="C252" s="97">
        <v>41214</v>
      </c>
      <c r="D252" s="98">
        <v>44424</v>
      </c>
      <c r="E252" s="117">
        <f t="shared" si="22"/>
        <v>8.794520547945206</v>
      </c>
      <c r="F252" s="46">
        <v>25</v>
      </c>
      <c r="G252" s="72">
        <v>0.05</v>
      </c>
      <c r="H252" s="91">
        <f t="shared" si="23"/>
        <v>3.7999999999999999E-2</v>
      </c>
      <c r="I252" s="135">
        <v>2182802</v>
      </c>
      <c r="J252" s="45">
        <f>VLOOKUP(YEAR(C252),WPI!$F$25:$H$33,3,0)</f>
        <v>5.7502246181491516E-2</v>
      </c>
      <c r="K252" s="50">
        <f t="shared" si="18"/>
        <v>2308318.0179694523</v>
      </c>
      <c r="L252" s="68">
        <f t="shared" si="19"/>
        <v>771420.90912853088</v>
      </c>
      <c r="M252" s="68">
        <f t="shared" si="20"/>
        <v>1536897.1088409214</v>
      </c>
      <c r="N252" s="45">
        <v>0.05</v>
      </c>
      <c r="O252" s="68">
        <f t="shared" si="21"/>
        <v>1460052.2533988752</v>
      </c>
    </row>
    <row r="253" spans="1:15" x14ac:dyDescent="0.25">
      <c r="A253" s="120">
        <v>249</v>
      </c>
      <c r="B253" s="103" t="s">
        <v>2385</v>
      </c>
      <c r="C253" s="97">
        <v>41214</v>
      </c>
      <c r="D253" s="98">
        <v>44424</v>
      </c>
      <c r="E253" s="117">
        <f t="shared" si="22"/>
        <v>8.794520547945206</v>
      </c>
      <c r="F253" s="46">
        <v>25</v>
      </c>
      <c r="G253" s="72">
        <v>0.05</v>
      </c>
      <c r="H253" s="91">
        <f t="shared" si="23"/>
        <v>3.7999999999999999E-2</v>
      </c>
      <c r="I253" s="135">
        <v>3885.5</v>
      </c>
      <c r="J253" s="45">
        <f>VLOOKUP(YEAR(C253),WPI!$F$25:$H$33,3,0)</f>
        <v>5.7502246181491516E-2</v>
      </c>
      <c r="K253" s="50">
        <f t="shared" si="18"/>
        <v>4108.9249775381859</v>
      </c>
      <c r="L253" s="68">
        <f t="shared" si="19"/>
        <v>1373.1689555071448</v>
      </c>
      <c r="M253" s="68">
        <f t="shared" si="20"/>
        <v>2735.7560220310411</v>
      </c>
      <c r="N253" s="45">
        <v>0.05</v>
      </c>
      <c r="O253" s="68">
        <f t="shared" si="21"/>
        <v>2598.9682209294888</v>
      </c>
    </row>
    <row r="254" spans="1:15" x14ac:dyDescent="0.25">
      <c r="A254" s="120">
        <v>250</v>
      </c>
      <c r="B254" s="103" t="s">
        <v>2386</v>
      </c>
      <c r="C254" s="97">
        <v>41214</v>
      </c>
      <c r="D254" s="98">
        <v>44424</v>
      </c>
      <c r="E254" s="117">
        <f t="shared" si="22"/>
        <v>8.794520547945206</v>
      </c>
      <c r="F254" s="46">
        <v>25</v>
      </c>
      <c r="G254" s="72">
        <v>0.05</v>
      </c>
      <c r="H254" s="91">
        <f t="shared" si="23"/>
        <v>3.7999999999999999E-2</v>
      </c>
      <c r="I254" s="135">
        <v>15552.32</v>
      </c>
      <c r="J254" s="45">
        <f>VLOOKUP(YEAR(C254),WPI!$F$25:$H$33,3,0)</f>
        <v>5.7502246181491516E-2</v>
      </c>
      <c r="K254" s="50">
        <f t="shared" si="18"/>
        <v>16446.613333333335</v>
      </c>
      <c r="L254" s="68">
        <f t="shared" si="19"/>
        <v>5496.322998356165</v>
      </c>
      <c r="M254" s="68">
        <f t="shared" si="20"/>
        <v>10950.29033497717</v>
      </c>
      <c r="N254" s="45">
        <v>0.05</v>
      </c>
      <c r="O254" s="68">
        <f t="shared" si="21"/>
        <v>10402.775818228311</v>
      </c>
    </row>
    <row r="255" spans="1:15" x14ac:dyDescent="0.25">
      <c r="A255" s="120">
        <v>251</v>
      </c>
      <c r="B255" s="103" t="s">
        <v>2387</v>
      </c>
      <c r="C255" s="97">
        <v>41214</v>
      </c>
      <c r="D255" s="98">
        <v>44424</v>
      </c>
      <c r="E255" s="117">
        <f t="shared" si="22"/>
        <v>8.794520547945206</v>
      </c>
      <c r="F255" s="46">
        <v>25</v>
      </c>
      <c r="G255" s="72">
        <v>0.05</v>
      </c>
      <c r="H255" s="91">
        <f t="shared" si="23"/>
        <v>3.7999999999999999E-2</v>
      </c>
      <c r="I255" s="135">
        <v>782303</v>
      </c>
      <c r="J255" s="45">
        <f>VLOOKUP(YEAR(C255),WPI!$F$25:$H$33,3,0)</f>
        <v>5.7502246181491516E-2</v>
      </c>
      <c r="K255" s="50">
        <f t="shared" si="18"/>
        <v>827287.17969451938</v>
      </c>
      <c r="L255" s="68">
        <f t="shared" si="19"/>
        <v>276472.57583325333</v>
      </c>
      <c r="M255" s="68">
        <f t="shared" si="20"/>
        <v>550814.60386126605</v>
      </c>
      <c r="N255" s="45">
        <v>0.05</v>
      </c>
      <c r="O255" s="68">
        <f t="shared" si="21"/>
        <v>523273.87366820272</v>
      </c>
    </row>
    <row r="256" spans="1:15" x14ac:dyDescent="0.25">
      <c r="A256" s="120">
        <v>252</v>
      </c>
      <c r="B256" s="103" t="s">
        <v>2388</v>
      </c>
      <c r="C256" s="97">
        <v>41214</v>
      </c>
      <c r="D256" s="98">
        <v>44424</v>
      </c>
      <c r="E256" s="117">
        <f t="shared" si="22"/>
        <v>8.794520547945206</v>
      </c>
      <c r="F256" s="46">
        <v>25</v>
      </c>
      <c r="G256" s="72">
        <v>0.05</v>
      </c>
      <c r="H256" s="91">
        <f t="shared" si="23"/>
        <v>3.7999999999999999E-2</v>
      </c>
      <c r="I256" s="135">
        <v>67867</v>
      </c>
      <c r="J256" s="45">
        <f>VLOOKUP(YEAR(C256),WPI!$F$25:$H$33,3,0)</f>
        <v>5.7502246181491516E-2</v>
      </c>
      <c r="K256" s="50">
        <f t="shared" si="18"/>
        <v>71769.504941599283</v>
      </c>
      <c r="L256" s="68">
        <f t="shared" si="19"/>
        <v>23984.778665140497</v>
      </c>
      <c r="M256" s="68">
        <f t="shared" si="20"/>
        <v>47784.726276458787</v>
      </c>
      <c r="N256" s="45">
        <v>0.05</v>
      </c>
      <c r="O256" s="68">
        <f t="shared" si="21"/>
        <v>45395.489962635846</v>
      </c>
    </row>
    <row r="257" spans="1:15" x14ac:dyDescent="0.25">
      <c r="A257" s="120">
        <v>253</v>
      </c>
      <c r="B257" s="103" t="s">
        <v>2388</v>
      </c>
      <c r="C257" s="97">
        <v>41214</v>
      </c>
      <c r="D257" s="98">
        <v>44424</v>
      </c>
      <c r="E257" s="117">
        <f t="shared" si="22"/>
        <v>8.794520547945206</v>
      </c>
      <c r="F257" s="46">
        <v>25</v>
      </c>
      <c r="G257" s="72">
        <v>0.05</v>
      </c>
      <c r="H257" s="91">
        <f t="shared" si="23"/>
        <v>3.7999999999999999E-2</v>
      </c>
      <c r="I257" s="135">
        <v>396.39</v>
      </c>
      <c r="J257" s="45">
        <f>VLOOKUP(YEAR(C257),WPI!$F$25:$H$33,3,0)</f>
        <v>5.7502246181491516E-2</v>
      </c>
      <c r="K257" s="50">
        <f t="shared" si="18"/>
        <v>419.18331536388143</v>
      </c>
      <c r="L257" s="68">
        <f t="shared" si="19"/>
        <v>140.08761865229113</v>
      </c>
      <c r="M257" s="68">
        <f t="shared" si="20"/>
        <v>279.09569671159034</v>
      </c>
      <c r="N257" s="45">
        <v>0.05</v>
      </c>
      <c r="O257" s="68">
        <f t="shared" si="21"/>
        <v>265.14091187601082</v>
      </c>
    </row>
    <row r="258" spans="1:15" x14ac:dyDescent="0.25">
      <c r="A258" s="120">
        <v>254</v>
      </c>
      <c r="B258" s="103" t="s">
        <v>2387</v>
      </c>
      <c r="C258" s="97">
        <v>41214</v>
      </c>
      <c r="D258" s="98">
        <v>44424</v>
      </c>
      <c r="E258" s="117">
        <f t="shared" si="22"/>
        <v>8.794520547945206</v>
      </c>
      <c r="F258" s="46">
        <v>25</v>
      </c>
      <c r="G258" s="72">
        <v>0.05</v>
      </c>
      <c r="H258" s="91">
        <f t="shared" si="23"/>
        <v>3.7999999999999999E-2</v>
      </c>
      <c r="I258" s="135">
        <v>10170.299999999999</v>
      </c>
      <c r="J258" s="45">
        <f>VLOOKUP(YEAR(C258),WPI!$F$25:$H$33,3,0)</f>
        <v>5.7502246181491516E-2</v>
      </c>
      <c r="K258" s="50">
        <f t="shared" si="18"/>
        <v>10755.115094339622</v>
      </c>
      <c r="L258" s="68">
        <f t="shared" si="19"/>
        <v>3594.2710663220469</v>
      </c>
      <c r="M258" s="68">
        <f t="shared" si="20"/>
        <v>7160.8440280175755</v>
      </c>
      <c r="N258" s="45">
        <v>0.05</v>
      </c>
      <c r="O258" s="68">
        <f t="shared" si="21"/>
        <v>6802.8018266166964</v>
      </c>
    </row>
    <row r="259" spans="1:15" x14ac:dyDescent="0.25">
      <c r="A259" s="120">
        <v>255</v>
      </c>
      <c r="B259" s="103" t="s">
        <v>2389</v>
      </c>
      <c r="C259" s="97">
        <v>41214</v>
      </c>
      <c r="D259" s="98">
        <v>44424</v>
      </c>
      <c r="E259" s="117">
        <f t="shared" si="22"/>
        <v>8.794520547945206</v>
      </c>
      <c r="F259" s="46">
        <v>6</v>
      </c>
      <c r="G259" s="72">
        <v>0.05</v>
      </c>
      <c r="H259" s="91">
        <f t="shared" si="23"/>
        <v>0.15833333333333333</v>
      </c>
      <c r="I259" s="135">
        <v>722206.19</v>
      </c>
      <c r="J259" s="45">
        <f>VLOOKUP(YEAR(C259),WPI!$J$25:$L$33,3,0)</f>
        <v>0.17168949771689507</v>
      </c>
      <c r="K259" s="50">
        <f t="shared" si="18"/>
        <v>846201.40800913237</v>
      </c>
      <c r="L259" s="68">
        <f t="shared" si="19"/>
        <v>1178306.4811524425</v>
      </c>
      <c r="M259" s="68">
        <f t="shared" si="20"/>
        <v>0</v>
      </c>
      <c r="N259" s="45">
        <v>0.05</v>
      </c>
      <c r="O259" s="68">
        <f t="shared" si="21"/>
        <v>42310.070400456621</v>
      </c>
    </row>
    <row r="260" spans="1:15" x14ac:dyDescent="0.25">
      <c r="A260" s="120">
        <v>256</v>
      </c>
      <c r="B260" s="103" t="s">
        <v>2390</v>
      </c>
      <c r="C260" s="97">
        <v>41214</v>
      </c>
      <c r="D260" s="98">
        <v>44424</v>
      </c>
      <c r="E260" s="117">
        <f t="shared" si="22"/>
        <v>8.794520547945206</v>
      </c>
      <c r="F260" s="46">
        <v>6</v>
      </c>
      <c r="G260" s="72">
        <v>0.05</v>
      </c>
      <c r="H260" s="91">
        <f t="shared" si="23"/>
        <v>0.15833333333333333</v>
      </c>
      <c r="I260" s="135">
        <v>96408.89</v>
      </c>
      <c r="J260" s="45">
        <f>VLOOKUP(YEAR(C260),WPI!$J$25:$L$33,3,0)</f>
        <v>0.17168949771689507</v>
      </c>
      <c r="K260" s="50">
        <f t="shared" si="18"/>
        <v>112961.28389954338</v>
      </c>
      <c r="L260" s="68">
        <f t="shared" si="19"/>
        <v>157294.7192929943</v>
      </c>
      <c r="M260" s="68">
        <f t="shared" si="20"/>
        <v>0</v>
      </c>
      <c r="N260" s="45">
        <v>0.05</v>
      </c>
      <c r="O260" s="68">
        <f t="shared" si="21"/>
        <v>5648.0641949771698</v>
      </c>
    </row>
    <row r="261" spans="1:15" x14ac:dyDescent="0.25">
      <c r="A261" s="120">
        <v>257</v>
      </c>
      <c r="B261" s="103" t="s">
        <v>2391</v>
      </c>
      <c r="C261" s="97">
        <v>41214</v>
      </c>
      <c r="D261" s="98">
        <v>44424</v>
      </c>
      <c r="E261" s="117">
        <f t="shared" si="22"/>
        <v>8.794520547945206</v>
      </c>
      <c r="F261" s="46">
        <v>15</v>
      </c>
      <c r="G261" s="72">
        <v>0.05</v>
      </c>
      <c r="H261" s="91">
        <f t="shared" si="23"/>
        <v>6.3333333333333325E-2</v>
      </c>
      <c r="I261" s="135">
        <v>74984.92</v>
      </c>
      <c r="J261" s="45">
        <f>VLOOKUP(YEAR(C261),'CPP-WHRS (P&amp;M)'!$M$47:$O$55,3,0)</f>
        <v>0.15833333333333335</v>
      </c>
      <c r="K261" s="50">
        <f t="shared" ref="K261:K324" si="24">I261*(1+J261)</f>
        <v>86857.532333333336</v>
      </c>
      <c r="L261" s="68">
        <f t="shared" ref="L261:L324" si="25">K261*H261*E261</f>
        <v>48378.455680456624</v>
      </c>
      <c r="M261" s="68">
        <f t="shared" ref="M261:M324" si="26">MAX(K261-L261,0)</f>
        <v>38479.076652876713</v>
      </c>
      <c r="N261" s="45">
        <v>0.05</v>
      </c>
      <c r="O261" s="68">
        <f t="shared" ref="O261:O324" si="27">IF(I261&lt;=0,0,IF(M261&lt;=G261*K261,K261*G261,M261*(1-N261)))</f>
        <v>36555.122820232878</v>
      </c>
    </row>
    <row r="262" spans="1:15" x14ac:dyDescent="0.25">
      <c r="A262" s="120">
        <v>258</v>
      </c>
      <c r="B262" s="103" t="s">
        <v>2392</v>
      </c>
      <c r="C262" s="97">
        <v>41214</v>
      </c>
      <c r="D262" s="98">
        <v>44424</v>
      </c>
      <c r="E262" s="117">
        <f t="shared" ref="E262:E325" si="28">(D262-C262)/(EDATE(D262,12)-D262)</f>
        <v>8.794520547945206</v>
      </c>
      <c r="F262" s="46">
        <v>6</v>
      </c>
      <c r="G262" s="72">
        <v>0.05</v>
      </c>
      <c r="H262" s="91">
        <f t="shared" ref="H262:H325" si="29">(1-G262)/F262</f>
        <v>0.15833333333333333</v>
      </c>
      <c r="I262" s="135">
        <v>203523</v>
      </c>
      <c r="J262" s="45">
        <f>VLOOKUP(YEAR(C262),WPI!$J$25:$L$33,3,0)</f>
        <v>0.17168949771689507</v>
      </c>
      <c r="K262" s="50">
        <f t="shared" si="24"/>
        <v>238465.76164383563</v>
      </c>
      <c r="L262" s="68">
        <f t="shared" si="25"/>
        <v>332055.40645336837</v>
      </c>
      <c r="M262" s="68">
        <f t="shared" si="26"/>
        <v>0</v>
      </c>
      <c r="N262" s="45">
        <v>0.05</v>
      </c>
      <c r="O262" s="68">
        <f t="shared" si="27"/>
        <v>11923.288082191782</v>
      </c>
    </row>
    <row r="263" spans="1:15" x14ac:dyDescent="0.25">
      <c r="A263" s="120">
        <v>259</v>
      </c>
      <c r="B263" s="103" t="s">
        <v>2393</v>
      </c>
      <c r="C263" s="97">
        <v>41214</v>
      </c>
      <c r="D263" s="98">
        <v>44424</v>
      </c>
      <c r="E263" s="117">
        <f t="shared" si="28"/>
        <v>8.794520547945206</v>
      </c>
      <c r="F263" s="46">
        <v>25</v>
      </c>
      <c r="G263" s="72">
        <v>0.05</v>
      </c>
      <c r="H263" s="91">
        <f t="shared" si="29"/>
        <v>3.7999999999999999E-2</v>
      </c>
      <c r="I263" s="135">
        <v>663247</v>
      </c>
      <c r="J263" s="45">
        <f>VLOOKUP(YEAR(C263),WPI!$F$25:$H$33,3,0)</f>
        <v>5.7502246181491516E-2</v>
      </c>
      <c r="K263" s="50">
        <f t="shared" si="24"/>
        <v>701385.19227313576</v>
      </c>
      <c r="L263" s="68">
        <f t="shared" si="25"/>
        <v>234397.16644788248</v>
      </c>
      <c r="M263" s="68">
        <f t="shared" si="26"/>
        <v>466988.02582525328</v>
      </c>
      <c r="N263" s="45">
        <v>0.05</v>
      </c>
      <c r="O263" s="68">
        <f t="shared" si="27"/>
        <v>443638.62453399057</v>
      </c>
    </row>
    <row r="264" spans="1:15" x14ac:dyDescent="0.25">
      <c r="A264" s="120">
        <v>260</v>
      </c>
      <c r="B264" s="103" t="s">
        <v>2393</v>
      </c>
      <c r="C264" s="97">
        <v>41214</v>
      </c>
      <c r="D264" s="98">
        <v>44424</v>
      </c>
      <c r="E264" s="117">
        <f t="shared" si="28"/>
        <v>8.794520547945206</v>
      </c>
      <c r="F264" s="46">
        <v>25</v>
      </c>
      <c r="G264" s="72">
        <v>0.05</v>
      </c>
      <c r="H264" s="91">
        <f t="shared" si="29"/>
        <v>3.7999999999999999E-2</v>
      </c>
      <c r="I264" s="135">
        <v>16208</v>
      </c>
      <c r="J264" s="45">
        <f>VLOOKUP(YEAR(C264),WPI!$F$25:$H$33,3,0)</f>
        <v>5.7502246181491516E-2</v>
      </c>
      <c r="K264" s="50">
        <f t="shared" si="24"/>
        <v>17139.996406109614</v>
      </c>
      <c r="L264" s="68">
        <f t="shared" si="25"/>
        <v>5728.0459222390436</v>
      </c>
      <c r="M264" s="68">
        <f t="shared" si="26"/>
        <v>11411.950483870571</v>
      </c>
      <c r="N264" s="45">
        <v>0.05</v>
      </c>
      <c r="O264" s="68">
        <f t="shared" si="27"/>
        <v>10841.352959677042</v>
      </c>
    </row>
    <row r="265" spans="1:15" x14ac:dyDescent="0.25">
      <c r="A265" s="120">
        <v>261</v>
      </c>
      <c r="B265" s="103" t="s">
        <v>2394</v>
      </c>
      <c r="C265" s="97">
        <v>41214</v>
      </c>
      <c r="D265" s="98">
        <v>44424</v>
      </c>
      <c r="E265" s="117">
        <f t="shared" si="28"/>
        <v>8.794520547945206</v>
      </c>
      <c r="F265" s="46">
        <v>8</v>
      </c>
      <c r="G265" s="72">
        <v>0.05</v>
      </c>
      <c r="H265" s="91">
        <f t="shared" si="29"/>
        <v>0.11874999999999999</v>
      </c>
      <c r="I265" s="135">
        <v>5162</v>
      </c>
      <c r="J265" s="45">
        <v>0</v>
      </c>
      <c r="K265" s="50">
        <f t="shared" si="24"/>
        <v>5162</v>
      </c>
      <c r="L265" s="68">
        <f t="shared" si="25"/>
        <v>5390.9311643835617</v>
      </c>
      <c r="M265" s="68">
        <f t="shared" si="26"/>
        <v>0</v>
      </c>
      <c r="N265" s="45">
        <v>0.05</v>
      </c>
      <c r="O265" s="68">
        <f t="shared" si="27"/>
        <v>258.10000000000002</v>
      </c>
    </row>
    <row r="266" spans="1:15" x14ac:dyDescent="0.25">
      <c r="A266" s="120">
        <v>262</v>
      </c>
      <c r="B266" s="103" t="s">
        <v>2395</v>
      </c>
      <c r="C266" s="97">
        <v>41214</v>
      </c>
      <c r="D266" s="98">
        <v>44424</v>
      </c>
      <c r="E266" s="117">
        <f t="shared" si="28"/>
        <v>8.794520547945206</v>
      </c>
      <c r="F266" s="46">
        <v>6</v>
      </c>
      <c r="G266" s="72">
        <v>0.05</v>
      </c>
      <c r="H266" s="91">
        <f t="shared" si="29"/>
        <v>0.15833333333333333</v>
      </c>
      <c r="I266" s="135">
        <v>169326</v>
      </c>
      <c r="J266" s="45">
        <f>VLOOKUP(YEAR(C266),WPI!$J$25:$L$33,3,0)</f>
        <v>0.17168949771689507</v>
      </c>
      <c r="K266" s="50">
        <f t="shared" si="24"/>
        <v>198397.49589041097</v>
      </c>
      <c r="L266" s="68">
        <f t="shared" si="25"/>
        <v>276261.71859260648</v>
      </c>
      <c r="M266" s="68">
        <f t="shared" si="26"/>
        <v>0</v>
      </c>
      <c r="N266" s="45">
        <v>0.05</v>
      </c>
      <c r="O266" s="68">
        <f t="shared" si="27"/>
        <v>9919.8747945205487</v>
      </c>
    </row>
    <row r="267" spans="1:15" x14ac:dyDescent="0.25">
      <c r="A267" s="120">
        <v>263</v>
      </c>
      <c r="B267" s="103" t="s">
        <v>2396</v>
      </c>
      <c r="C267" s="97">
        <v>41214</v>
      </c>
      <c r="D267" s="98">
        <v>44424</v>
      </c>
      <c r="E267" s="117">
        <f t="shared" si="28"/>
        <v>8.794520547945206</v>
      </c>
      <c r="F267" s="46">
        <v>6</v>
      </c>
      <c r="G267" s="72">
        <v>0.05</v>
      </c>
      <c r="H267" s="91">
        <f t="shared" si="29"/>
        <v>0.15833333333333333</v>
      </c>
      <c r="I267" s="135">
        <v>351568</v>
      </c>
      <c r="J267" s="45">
        <f>VLOOKUP(YEAR(C267),WPI!$J$25:$L$33,3,0)</f>
        <v>0.17168949771689507</v>
      </c>
      <c r="K267" s="50">
        <f t="shared" si="24"/>
        <v>411928.53333333333</v>
      </c>
      <c r="L267" s="68">
        <f t="shared" si="25"/>
        <v>573596.37552511413</v>
      </c>
      <c r="M267" s="68">
        <f t="shared" si="26"/>
        <v>0</v>
      </c>
      <c r="N267" s="45">
        <v>0.05</v>
      </c>
      <c r="O267" s="68">
        <f t="shared" si="27"/>
        <v>20596.426666666666</v>
      </c>
    </row>
    <row r="268" spans="1:15" x14ac:dyDescent="0.25">
      <c r="A268" s="120">
        <v>264</v>
      </c>
      <c r="B268" s="103" t="s">
        <v>2397</v>
      </c>
      <c r="C268" s="97">
        <v>41214</v>
      </c>
      <c r="D268" s="98">
        <v>44424</v>
      </c>
      <c r="E268" s="117">
        <f t="shared" si="28"/>
        <v>8.794520547945206</v>
      </c>
      <c r="F268" s="46">
        <v>6</v>
      </c>
      <c r="G268" s="72">
        <v>0.05</v>
      </c>
      <c r="H268" s="91">
        <f t="shared" si="29"/>
        <v>0.15833333333333333</v>
      </c>
      <c r="I268" s="135">
        <v>3051690</v>
      </c>
      <c r="J268" s="45">
        <v>0</v>
      </c>
      <c r="K268" s="50">
        <f t="shared" si="24"/>
        <v>3051690</v>
      </c>
      <c r="L268" s="68">
        <f t="shared" si="25"/>
        <v>4249373.8150684936</v>
      </c>
      <c r="M268" s="68">
        <f t="shared" si="26"/>
        <v>0</v>
      </c>
      <c r="N268" s="45">
        <v>0.05</v>
      </c>
      <c r="O268" s="68">
        <f t="shared" si="27"/>
        <v>152584.5</v>
      </c>
    </row>
    <row r="269" spans="1:15" x14ac:dyDescent="0.25">
      <c r="A269" s="120">
        <v>265</v>
      </c>
      <c r="B269" s="103" t="s">
        <v>2241</v>
      </c>
      <c r="C269" s="97">
        <v>41305</v>
      </c>
      <c r="D269" s="98">
        <v>44424</v>
      </c>
      <c r="E269" s="117">
        <f t="shared" si="28"/>
        <v>8.5452054794520542</v>
      </c>
      <c r="F269" s="46">
        <v>25</v>
      </c>
      <c r="G269" s="72">
        <v>0.05</v>
      </c>
      <c r="H269" s="91">
        <f t="shared" si="29"/>
        <v>3.7999999999999999E-2</v>
      </c>
      <c r="I269" s="135">
        <v>673306</v>
      </c>
      <c r="J269" s="45">
        <f>VLOOKUP(YEAR(C269),WPI!$J$25:$L$33,3,0)</f>
        <v>8.8210347752332524E-2</v>
      </c>
      <c r="K269" s="50">
        <f t="shared" si="24"/>
        <v>732698.55640373204</v>
      </c>
      <c r="L269" s="68">
        <f t="shared" si="25"/>
        <v>237920.26932077567</v>
      </c>
      <c r="M269" s="68">
        <f t="shared" si="26"/>
        <v>494778.28708295641</v>
      </c>
      <c r="N269" s="45">
        <v>0.05</v>
      </c>
      <c r="O269" s="68">
        <f t="shared" si="27"/>
        <v>470039.37272880855</v>
      </c>
    </row>
    <row r="270" spans="1:15" x14ac:dyDescent="0.25">
      <c r="A270" s="120">
        <v>266</v>
      </c>
      <c r="B270" s="103" t="s">
        <v>2263</v>
      </c>
      <c r="C270" s="97">
        <v>41305</v>
      </c>
      <c r="D270" s="98">
        <v>44424</v>
      </c>
      <c r="E270" s="117">
        <f t="shared" si="28"/>
        <v>8.5452054794520542</v>
      </c>
      <c r="F270" s="46">
        <v>12</v>
      </c>
      <c r="G270" s="72">
        <v>0.05</v>
      </c>
      <c r="H270" s="91">
        <f t="shared" si="29"/>
        <v>7.9166666666666663E-2</v>
      </c>
      <c r="I270" s="135">
        <v>55424735.000000007</v>
      </c>
      <c r="J270" s="45">
        <f>VLOOKUP(YEAR(C270),WPI!$F$14:$H$22,3,0)</f>
        <v>0.19512195121951231</v>
      </c>
      <c r="K270" s="50">
        <f t="shared" si="24"/>
        <v>66239317.439024411</v>
      </c>
      <c r="L270" s="68">
        <f t="shared" si="25"/>
        <v>44810595.784863308</v>
      </c>
      <c r="M270" s="68">
        <f t="shared" si="26"/>
        <v>21428721.654161103</v>
      </c>
      <c r="N270" s="45">
        <v>0.05</v>
      </c>
      <c r="O270" s="68">
        <f t="shared" si="27"/>
        <v>20357285.571453046</v>
      </c>
    </row>
    <row r="271" spans="1:15" x14ac:dyDescent="0.25">
      <c r="A271" s="120">
        <v>267</v>
      </c>
      <c r="B271" s="103" t="s">
        <v>2268</v>
      </c>
      <c r="C271" s="97">
        <v>41305</v>
      </c>
      <c r="D271" s="98">
        <v>44424</v>
      </c>
      <c r="E271" s="117">
        <f t="shared" si="28"/>
        <v>8.5452054794520542</v>
      </c>
      <c r="F271" s="46">
        <v>8</v>
      </c>
      <c r="G271" s="72">
        <v>0.05</v>
      </c>
      <c r="H271" s="91">
        <f t="shared" si="29"/>
        <v>0.11874999999999999</v>
      </c>
      <c r="I271" s="135">
        <v>76328</v>
      </c>
      <c r="J271" s="45">
        <v>0</v>
      </c>
      <c r="K271" s="50">
        <f t="shared" si="24"/>
        <v>76328</v>
      </c>
      <c r="L271" s="68">
        <f t="shared" si="25"/>
        <v>77453.315205479434</v>
      </c>
      <c r="M271" s="68">
        <f t="shared" si="26"/>
        <v>0</v>
      </c>
      <c r="N271" s="45">
        <v>0.05</v>
      </c>
      <c r="O271" s="68">
        <f t="shared" si="27"/>
        <v>3816.4</v>
      </c>
    </row>
    <row r="272" spans="1:15" x14ac:dyDescent="0.25">
      <c r="A272" s="120">
        <v>268</v>
      </c>
      <c r="B272" s="103" t="s">
        <v>2268</v>
      </c>
      <c r="C272" s="97">
        <v>41305</v>
      </c>
      <c r="D272" s="98">
        <v>44424</v>
      </c>
      <c r="E272" s="117">
        <f t="shared" si="28"/>
        <v>8.5452054794520542</v>
      </c>
      <c r="F272" s="46">
        <v>8</v>
      </c>
      <c r="G272" s="72">
        <v>0.05</v>
      </c>
      <c r="H272" s="91">
        <f t="shared" si="29"/>
        <v>0.11874999999999999</v>
      </c>
      <c r="I272" s="135">
        <v>120000</v>
      </c>
      <c r="J272" s="45">
        <v>0</v>
      </c>
      <c r="K272" s="50">
        <f t="shared" si="24"/>
        <v>120000</v>
      </c>
      <c r="L272" s="68">
        <f t="shared" si="25"/>
        <v>121769.17808219178</v>
      </c>
      <c r="M272" s="68">
        <f t="shared" si="26"/>
        <v>0</v>
      </c>
      <c r="N272" s="45">
        <v>0.05</v>
      </c>
      <c r="O272" s="68">
        <f t="shared" si="27"/>
        <v>6000</v>
      </c>
    </row>
    <row r="273" spans="1:15" x14ac:dyDescent="0.25">
      <c r="A273" s="120">
        <v>269</v>
      </c>
      <c r="B273" s="103" t="s">
        <v>2281</v>
      </c>
      <c r="C273" s="97">
        <v>41305</v>
      </c>
      <c r="D273" s="98">
        <v>44424</v>
      </c>
      <c r="E273" s="117">
        <f t="shared" si="28"/>
        <v>8.5452054794520542</v>
      </c>
      <c r="F273" s="46">
        <v>10</v>
      </c>
      <c r="G273" s="72">
        <v>0.05</v>
      </c>
      <c r="H273" s="91">
        <f t="shared" si="29"/>
        <v>9.5000000000000001E-2</v>
      </c>
      <c r="I273" s="135">
        <v>599931</v>
      </c>
      <c r="J273" s="45">
        <v>0</v>
      </c>
      <c r="K273" s="50">
        <f t="shared" si="24"/>
        <v>599931</v>
      </c>
      <c r="L273" s="68">
        <f t="shared" si="25"/>
        <v>487020.69850684929</v>
      </c>
      <c r="M273" s="68">
        <f t="shared" si="26"/>
        <v>112910.30149315071</v>
      </c>
      <c r="N273" s="45">
        <v>0.05</v>
      </c>
      <c r="O273" s="68">
        <f t="shared" si="27"/>
        <v>107264.78641849317</v>
      </c>
    </row>
    <row r="274" spans="1:15" x14ac:dyDescent="0.25">
      <c r="A274" s="120">
        <v>270</v>
      </c>
      <c r="B274" s="103" t="s">
        <v>2294</v>
      </c>
      <c r="C274" s="97">
        <v>41305</v>
      </c>
      <c r="D274" s="98">
        <v>44424</v>
      </c>
      <c r="E274" s="117">
        <f t="shared" si="28"/>
        <v>8.5452054794520542</v>
      </c>
      <c r="F274" s="46">
        <v>15</v>
      </c>
      <c r="G274" s="72">
        <v>0.05</v>
      </c>
      <c r="H274" s="91">
        <f t="shared" si="29"/>
        <v>6.3333333333333325E-2</v>
      </c>
      <c r="I274" s="135">
        <v>6627147</v>
      </c>
      <c r="J274" s="45">
        <f>VLOOKUP(YEAR(C274),WPI!$J$25:$L$33,3,0)</f>
        <v>8.8210347752332524E-2</v>
      </c>
      <c r="K274" s="50">
        <f t="shared" si="24"/>
        <v>7211729.9414758282</v>
      </c>
      <c r="L274" s="68">
        <f t="shared" si="25"/>
        <v>3902961.900107753</v>
      </c>
      <c r="M274" s="68">
        <f t="shared" si="26"/>
        <v>3308768.0413680752</v>
      </c>
      <c r="N274" s="45">
        <v>0.05</v>
      </c>
      <c r="O274" s="68">
        <f t="shared" si="27"/>
        <v>3143329.6392996712</v>
      </c>
    </row>
    <row r="275" spans="1:15" x14ac:dyDescent="0.25">
      <c r="A275" s="120">
        <v>271</v>
      </c>
      <c r="B275" s="103" t="s">
        <v>2312</v>
      </c>
      <c r="C275" s="97">
        <v>41305</v>
      </c>
      <c r="D275" s="98">
        <v>44424</v>
      </c>
      <c r="E275" s="117">
        <f t="shared" si="28"/>
        <v>8.5452054794520542</v>
      </c>
      <c r="F275" s="46">
        <v>8</v>
      </c>
      <c r="G275" s="72">
        <v>0.05</v>
      </c>
      <c r="H275" s="91">
        <f t="shared" si="29"/>
        <v>0.11874999999999999</v>
      </c>
      <c r="I275" s="135">
        <v>60000</v>
      </c>
      <c r="J275" s="45">
        <v>0</v>
      </c>
      <c r="K275" s="50">
        <f t="shared" si="24"/>
        <v>60000</v>
      </c>
      <c r="L275" s="68">
        <f t="shared" si="25"/>
        <v>60884.589041095889</v>
      </c>
      <c r="M275" s="68">
        <f t="shared" si="26"/>
        <v>0</v>
      </c>
      <c r="N275" s="45">
        <v>0.05</v>
      </c>
      <c r="O275" s="68">
        <f t="shared" si="27"/>
        <v>3000</v>
      </c>
    </row>
    <row r="276" spans="1:15" x14ac:dyDescent="0.25">
      <c r="A276" s="120">
        <v>272</v>
      </c>
      <c r="B276" s="103" t="s">
        <v>2312</v>
      </c>
      <c r="C276" s="97">
        <v>41305</v>
      </c>
      <c r="D276" s="98">
        <v>44424</v>
      </c>
      <c r="E276" s="117">
        <f t="shared" si="28"/>
        <v>8.5452054794520542</v>
      </c>
      <c r="F276" s="46">
        <v>8</v>
      </c>
      <c r="G276" s="72">
        <v>0.05</v>
      </c>
      <c r="H276" s="91">
        <f t="shared" si="29"/>
        <v>0.11874999999999999</v>
      </c>
      <c r="I276" s="135">
        <v>160000</v>
      </c>
      <c r="J276" s="45">
        <v>0</v>
      </c>
      <c r="K276" s="50">
        <f t="shared" si="24"/>
        <v>160000</v>
      </c>
      <c r="L276" s="68">
        <f t="shared" si="25"/>
        <v>162358.90410958903</v>
      </c>
      <c r="M276" s="68">
        <f t="shared" si="26"/>
        <v>0</v>
      </c>
      <c r="N276" s="45">
        <v>0.05</v>
      </c>
      <c r="O276" s="68">
        <f t="shared" si="27"/>
        <v>8000</v>
      </c>
    </row>
    <row r="277" spans="1:15" x14ac:dyDescent="0.25">
      <c r="A277" s="120">
        <v>273</v>
      </c>
      <c r="B277" s="103" t="s">
        <v>2318</v>
      </c>
      <c r="C277" s="97">
        <v>41305</v>
      </c>
      <c r="D277" s="98">
        <v>44424</v>
      </c>
      <c r="E277" s="117">
        <f t="shared" si="28"/>
        <v>8.5452054794520542</v>
      </c>
      <c r="F277" s="46">
        <v>25</v>
      </c>
      <c r="G277" s="72">
        <v>0.05</v>
      </c>
      <c r="H277" s="91">
        <f t="shared" si="29"/>
        <v>3.7999999999999999E-2</v>
      </c>
      <c r="I277" s="135">
        <v>141314</v>
      </c>
      <c r="J277" s="45">
        <f>VLOOKUP(YEAR(C277),WPI!$F$25:$H$33,3,0)</f>
        <v>3.5180299032541773E-2</v>
      </c>
      <c r="K277" s="50">
        <f t="shared" si="24"/>
        <v>146285.46877748461</v>
      </c>
      <c r="L277" s="68">
        <f t="shared" si="25"/>
        <v>47501.496795739804</v>
      </c>
      <c r="M277" s="68">
        <f t="shared" si="26"/>
        <v>98783.971981744806</v>
      </c>
      <c r="N277" s="45">
        <v>0.05</v>
      </c>
      <c r="O277" s="68">
        <f t="shared" si="27"/>
        <v>93844.773382657557</v>
      </c>
    </row>
    <row r="278" spans="1:15" x14ac:dyDescent="0.25">
      <c r="A278" s="120">
        <v>274</v>
      </c>
      <c r="B278" s="103" t="s">
        <v>2331</v>
      </c>
      <c r="C278" s="97">
        <v>41305</v>
      </c>
      <c r="D278" s="98">
        <v>44424</v>
      </c>
      <c r="E278" s="117">
        <f t="shared" si="28"/>
        <v>8.5452054794520542</v>
      </c>
      <c r="F278" s="46">
        <v>6</v>
      </c>
      <c r="G278" s="72">
        <v>0.05</v>
      </c>
      <c r="H278" s="91">
        <f t="shared" si="29"/>
        <v>0.15833333333333333</v>
      </c>
      <c r="I278" s="135">
        <v>884751.80743913725</v>
      </c>
      <c r="J278" s="45">
        <f>VLOOKUP(YEAR(C278),WPI!$J$25:$L$33,3,0)</f>
        <v>8.8210347752332524E-2</v>
      </c>
      <c r="K278" s="50">
        <f t="shared" si="24"/>
        <v>962796.07204784837</v>
      </c>
      <c r="L278" s="68">
        <f t="shared" si="25"/>
        <v>1302654.2928225466</v>
      </c>
      <c r="M278" s="68">
        <f t="shared" si="26"/>
        <v>0</v>
      </c>
      <c r="N278" s="45">
        <v>0.05</v>
      </c>
      <c r="O278" s="68">
        <f t="shared" si="27"/>
        <v>48139.803602392421</v>
      </c>
    </row>
    <row r="279" spans="1:15" x14ac:dyDescent="0.25">
      <c r="A279" s="120">
        <v>275</v>
      </c>
      <c r="B279" s="103" t="s">
        <v>2340</v>
      </c>
      <c r="C279" s="97">
        <v>41305</v>
      </c>
      <c r="D279" s="98">
        <v>44424</v>
      </c>
      <c r="E279" s="117">
        <f t="shared" si="28"/>
        <v>8.5452054794520542</v>
      </c>
      <c r="F279" s="46">
        <v>10</v>
      </c>
      <c r="G279" s="72">
        <v>0.05</v>
      </c>
      <c r="H279" s="91">
        <f t="shared" si="29"/>
        <v>9.5000000000000001E-2</v>
      </c>
      <c r="I279" s="135">
        <v>3504008.4511716738</v>
      </c>
      <c r="J279" s="45">
        <f>VLOOKUP(YEAR(C279),WPI!$J$25:$L$33,3,0)</f>
        <v>8.8210347752332524E-2</v>
      </c>
      <c r="K279" s="50">
        <f t="shared" si="24"/>
        <v>3813098.2551766397</v>
      </c>
      <c r="L279" s="68">
        <f t="shared" si="25"/>
        <v>3095452.2698633261</v>
      </c>
      <c r="M279" s="68">
        <f t="shared" si="26"/>
        <v>717645.98531331355</v>
      </c>
      <c r="N279" s="45">
        <v>0.05</v>
      </c>
      <c r="O279" s="68">
        <f t="shared" si="27"/>
        <v>681763.68604764785</v>
      </c>
    </row>
    <row r="280" spans="1:15" x14ac:dyDescent="0.25">
      <c r="A280" s="120">
        <v>276</v>
      </c>
      <c r="B280" s="103" t="s">
        <v>2398</v>
      </c>
      <c r="C280" s="97">
        <v>41305</v>
      </c>
      <c r="D280" s="98">
        <v>44424</v>
      </c>
      <c r="E280" s="117">
        <f t="shared" si="28"/>
        <v>8.5452054794520542</v>
      </c>
      <c r="F280" s="46">
        <v>8</v>
      </c>
      <c r="G280" s="72">
        <v>0.05</v>
      </c>
      <c r="H280" s="91">
        <f t="shared" si="29"/>
        <v>0.11874999999999999</v>
      </c>
      <c r="I280" s="135">
        <v>6756874</v>
      </c>
      <c r="J280" s="45">
        <v>0</v>
      </c>
      <c r="K280" s="50">
        <f t="shared" si="24"/>
        <v>6756874</v>
      </c>
      <c r="L280" s="68">
        <f t="shared" si="25"/>
        <v>6856491.6115410952</v>
      </c>
      <c r="M280" s="68">
        <f t="shared" si="26"/>
        <v>0</v>
      </c>
      <c r="N280" s="45">
        <v>0.05</v>
      </c>
      <c r="O280" s="68">
        <f t="shared" si="27"/>
        <v>337843.7</v>
      </c>
    </row>
    <row r="281" spans="1:15" x14ac:dyDescent="0.25">
      <c r="A281" s="120">
        <v>277</v>
      </c>
      <c r="B281" s="103" t="s">
        <v>2399</v>
      </c>
      <c r="C281" s="97">
        <v>41305</v>
      </c>
      <c r="D281" s="98">
        <v>44424</v>
      </c>
      <c r="E281" s="117">
        <f t="shared" si="28"/>
        <v>8.5452054794520542</v>
      </c>
      <c r="F281" s="46">
        <v>15</v>
      </c>
      <c r="G281" s="72">
        <v>0.05</v>
      </c>
      <c r="H281" s="91">
        <f t="shared" si="29"/>
        <v>6.3333333333333325E-2</v>
      </c>
      <c r="I281" s="135">
        <v>27769219</v>
      </c>
      <c r="J281" s="45">
        <f>VLOOKUP(YEAR(C281),'CPP-WHRS (P&amp;M)'!$I$47:$K$54,3,0)</f>
        <v>0.11897738446411008</v>
      </c>
      <c r="K281" s="50">
        <f t="shared" si="24"/>
        <v>31073128.045231067</v>
      </c>
      <c r="L281" s="68">
        <f t="shared" si="25"/>
        <v>16816663.388935506</v>
      </c>
      <c r="M281" s="68">
        <f t="shared" si="26"/>
        <v>14256464.65629556</v>
      </c>
      <c r="N281" s="45">
        <v>0.05</v>
      </c>
      <c r="O281" s="68">
        <f t="shared" si="27"/>
        <v>13543641.423480781</v>
      </c>
    </row>
    <row r="282" spans="1:15" x14ac:dyDescent="0.25">
      <c r="A282" s="120">
        <v>278</v>
      </c>
      <c r="B282" s="103" t="s">
        <v>2391</v>
      </c>
      <c r="C282" s="97">
        <v>41305</v>
      </c>
      <c r="D282" s="98">
        <v>44424</v>
      </c>
      <c r="E282" s="117">
        <f t="shared" si="28"/>
        <v>8.5452054794520542</v>
      </c>
      <c r="F282" s="46">
        <v>15</v>
      </c>
      <c r="G282" s="72">
        <v>0.05</v>
      </c>
      <c r="H282" s="91">
        <f t="shared" si="29"/>
        <v>6.3333333333333325E-2</v>
      </c>
      <c r="I282" s="135">
        <v>125140.99999999999</v>
      </c>
      <c r="J282" s="45">
        <f>VLOOKUP(YEAR(C282),'CPP-WHRS (P&amp;M)'!$M$47:$O$55,3,0)</f>
        <v>0.12323232323232326</v>
      </c>
      <c r="K282" s="50">
        <f t="shared" si="24"/>
        <v>140562.41616161616</v>
      </c>
      <c r="L282" s="68">
        <f t="shared" si="25"/>
        <v>76071.866156653268</v>
      </c>
      <c r="M282" s="68">
        <f t="shared" si="26"/>
        <v>64490.55000496289</v>
      </c>
      <c r="N282" s="45">
        <v>0.05</v>
      </c>
      <c r="O282" s="68">
        <f t="shared" si="27"/>
        <v>61266.02250471474</v>
      </c>
    </row>
    <row r="283" spans="1:15" x14ac:dyDescent="0.25">
      <c r="A283" s="120">
        <v>279</v>
      </c>
      <c r="B283" s="103" t="s">
        <v>2400</v>
      </c>
      <c r="C283" s="97">
        <v>41305</v>
      </c>
      <c r="D283" s="98">
        <v>44424</v>
      </c>
      <c r="E283" s="117">
        <f t="shared" si="28"/>
        <v>8.5452054794520542</v>
      </c>
      <c r="F283" s="46">
        <v>8</v>
      </c>
      <c r="G283" s="72">
        <v>0.05</v>
      </c>
      <c r="H283" s="91">
        <f t="shared" si="29"/>
        <v>0.11874999999999999</v>
      </c>
      <c r="I283" s="135">
        <v>144900</v>
      </c>
      <c r="J283" s="45">
        <v>0</v>
      </c>
      <c r="K283" s="50">
        <f t="shared" si="24"/>
        <v>144900</v>
      </c>
      <c r="L283" s="68">
        <f t="shared" si="25"/>
        <v>147036.28253424657</v>
      </c>
      <c r="M283" s="68">
        <f t="shared" si="26"/>
        <v>0</v>
      </c>
      <c r="N283" s="45">
        <v>0.05</v>
      </c>
      <c r="O283" s="68">
        <f t="shared" si="27"/>
        <v>7245</v>
      </c>
    </row>
    <row r="284" spans="1:15" x14ac:dyDescent="0.25">
      <c r="A284" s="120">
        <v>280</v>
      </c>
      <c r="B284" s="103" t="s">
        <v>2401</v>
      </c>
      <c r="C284" s="97">
        <v>41305</v>
      </c>
      <c r="D284" s="98">
        <v>44424</v>
      </c>
      <c r="E284" s="117">
        <f t="shared" si="28"/>
        <v>8.5452054794520542</v>
      </c>
      <c r="F284" s="46">
        <v>8</v>
      </c>
      <c r="G284" s="72">
        <v>0.05</v>
      </c>
      <c r="H284" s="91">
        <f t="shared" si="29"/>
        <v>0.11874999999999999</v>
      </c>
      <c r="I284" s="135">
        <v>30000</v>
      </c>
      <c r="J284" s="45">
        <f>VLOOKUP(YEAR(C284),'CPP-WHRS (P&amp;M)'!$M$47:$O$55,3,0)</f>
        <v>0.12323232323232326</v>
      </c>
      <c r="K284" s="50">
        <f t="shared" si="24"/>
        <v>33696.969696969703</v>
      </c>
      <c r="L284" s="68">
        <f t="shared" si="25"/>
        <v>34193.76919883769</v>
      </c>
      <c r="M284" s="68">
        <f t="shared" si="26"/>
        <v>0</v>
      </c>
      <c r="N284" s="45">
        <v>0.05</v>
      </c>
      <c r="O284" s="68">
        <f t="shared" si="27"/>
        <v>1684.8484848484852</v>
      </c>
    </row>
    <row r="285" spans="1:15" x14ac:dyDescent="0.25">
      <c r="A285" s="120">
        <v>281</v>
      </c>
      <c r="B285" s="103" t="s">
        <v>2402</v>
      </c>
      <c r="C285" s="97">
        <v>41305</v>
      </c>
      <c r="D285" s="98">
        <v>44424</v>
      </c>
      <c r="E285" s="117">
        <f t="shared" si="28"/>
        <v>8.5452054794520542</v>
      </c>
      <c r="F285" s="46">
        <v>6</v>
      </c>
      <c r="G285" s="72">
        <v>0.05</v>
      </c>
      <c r="H285" s="91">
        <f t="shared" si="29"/>
        <v>0.15833333333333333</v>
      </c>
      <c r="I285" s="135">
        <v>63500</v>
      </c>
      <c r="J285" s="45">
        <f>VLOOKUP(YEAR(C285),WPI!$J$25:$L$33,3,0)</f>
        <v>8.8210347752332524E-2</v>
      </c>
      <c r="K285" s="50">
        <f t="shared" si="24"/>
        <v>69101.357082273127</v>
      </c>
      <c r="L285" s="68">
        <f t="shared" si="25"/>
        <v>93493.505069693769</v>
      </c>
      <c r="M285" s="68">
        <f t="shared" si="26"/>
        <v>0</v>
      </c>
      <c r="N285" s="45">
        <v>0.05</v>
      </c>
      <c r="O285" s="68">
        <f t="shared" si="27"/>
        <v>3455.0678541136567</v>
      </c>
    </row>
    <row r="286" spans="1:15" x14ac:dyDescent="0.25">
      <c r="A286" s="120">
        <v>282</v>
      </c>
      <c r="B286" s="103" t="s">
        <v>2403</v>
      </c>
      <c r="C286" s="97">
        <v>41305</v>
      </c>
      <c r="D286" s="98">
        <v>44424</v>
      </c>
      <c r="E286" s="117">
        <f t="shared" si="28"/>
        <v>8.5452054794520542</v>
      </c>
      <c r="F286" s="46">
        <v>6</v>
      </c>
      <c r="G286" s="72">
        <v>0.05</v>
      </c>
      <c r="H286" s="91">
        <f t="shared" si="29"/>
        <v>0.15833333333333333</v>
      </c>
      <c r="I286" s="135">
        <v>11337</v>
      </c>
      <c r="J286" s="45">
        <f>VLOOKUP(YEAR(C286),WPI!$J$25:$L$33,3,0)</f>
        <v>8.8210347752332524E-2</v>
      </c>
      <c r="K286" s="50">
        <f t="shared" si="24"/>
        <v>12337.040712468195</v>
      </c>
      <c r="L286" s="68">
        <f t="shared" si="25"/>
        <v>16691.903416930996</v>
      </c>
      <c r="M286" s="68">
        <f t="shared" si="26"/>
        <v>0</v>
      </c>
      <c r="N286" s="45">
        <v>0.05</v>
      </c>
      <c r="O286" s="68">
        <f t="shared" si="27"/>
        <v>616.85203562340985</v>
      </c>
    </row>
    <row r="287" spans="1:15" x14ac:dyDescent="0.25">
      <c r="A287" s="120">
        <v>283</v>
      </c>
      <c r="B287" s="103" t="s">
        <v>2404</v>
      </c>
      <c r="C287" s="97">
        <v>41305</v>
      </c>
      <c r="D287" s="98">
        <v>44424</v>
      </c>
      <c r="E287" s="117">
        <f t="shared" si="28"/>
        <v>8.5452054794520542</v>
      </c>
      <c r="F287" s="46">
        <v>6</v>
      </c>
      <c r="G287" s="72">
        <v>0.05</v>
      </c>
      <c r="H287" s="91">
        <f t="shared" si="29"/>
        <v>0.15833333333333333</v>
      </c>
      <c r="I287" s="135">
        <v>276450</v>
      </c>
      <c r="J287" s="45">
        <f>VLOOKUP(YEAR(C287),WPI!$J$25:$L$33,3,0)</f>
        <v>8.8210347752332524E-2</v>
      </c>
      <c r="K287" s="50">
        <f t="shared" si="24"/>
        <v>300835.75063613238</v>
      </c>
      <c r="L287" s="68">
        <f t="shared" si="25"/>
        <v>407028.02325223375</v>
      </c>
      <c r="M287" s="68">
        <f t="shared" si="26"/>
        <v>0</v>
      </c>
      <c r="N287" s="45">
        <v>0.05</v>
      </c>
      <c r="O287" s="68">
        <f t="shared" si="27"/>
        <v>15041.78753180662</v>
      </c>
    </row>
    <row r="288" spans="1:15" x14ac:dyDescent="0.25">
      <c r="A288" s="120">
        <v>284</v>
      </c>
      <c r="B288" s="103" t="s">
        <v>2263</v>
      </c>
      <c r="C288" s="97">
        <v>41364</v>
      </c>
      <c r="D288" s="98">
        <v>44424</v>
      </c>
      <c r="E288" s="117">
        <f t="shared" si="28"/>
        <v>8.3835616438356162</v>
      </c>
      <c r="F288" s="46">
        <v>25</v>
      </c>
      <c r="G288" s="72">
        <v>0.05</v>
      </c>
      <c r="H288" s="91">
        <f t="shared" si="29"/>
        <v>3.7999999999999999E-2</v>
      </c>
      <c r="I288" s="135">
        <v>3920884.1783437878</v>
      </c>
      <c r="J288" s="45">
        <f>VLOOKUP(YEAR(C288),WPI!$J$25:$L$33,3,0)</f>
        <v>8.8210347752332524E-2</v>
      </c>
      <c r="K288" s="50">
        <f t="shared" si="24"/>
        <v>4266746.7352121118</v>
      </c>
      <c r="L288" s="68">
        <f t="shared" si="25"/>
        <v>1359280.3023848338</v>
      </c>
      <c r="M288" s="68">
        <f t="shared" si="26"/>
        <v>2907466.432827278</v>
      </c>
      <c r="N288" s="45">
        <v>0.05</v>
      </c>
      <c r="O288" s="68">
        <f t="shared" si="27"/>
        <v>2762093.1111859139</v>
      </c>
    </row>
    <row r="289" spans="1:15" x14ac:dyDescent="0.25">
      <c r="A289" s="120">
        <v>285</v>
      </c>
      <c r="B289" s="103" t="s">
        <v>2296</v>
      </c>
      <c r="C289" s="97">
        <v>41364</v>
      </c>
      <c r="D289" s="98">
        <v>44424</v>
      </c>
      <c r="E289" s="117">
        <f t="shared" si="28"/>
        <v>8.3835616438356162</v>
      </c>
      <c r="F289" s="46">
        <v>15</v>
      </c>
      <c r="G289" s="72">
        <v>0.05</v>
      </c>
      <c r="H289" s="91">
        <f t="shared" si="29"/>
        <v>6.3333333333333325E-2</v>
      </c>
      <c r="I289" s="135">
        <v>1435043</v>
      </c>
      <c r="J289" s="45">
        <f>VLOOKUP(YEAR(C289),WPI!$J$25:$L$33,3,0)</f>
        <v>8.8210347752332524E-2</v>
      </c>
      <c r="K289" s="50">
        <f t="shared" si="24"/>
        <v>1561628.6420695507</v>
      </c>
      <c r="L289" s="68">
        <f t="shared" si="25"/>
        <v>829160.63241939421</v>
      </c>
      <c r="M289" s="68">
        <f t="shared" si="26"/>
        <v>732468.00965015648</v>
      </c>
      <c r="N289" s="45">
        <v>0.05</v>
      </c>
      <c r="O289" s="68">
        <f t="shared" si="27"/>
        <v>695844.6091676486</v>
      </c>
    </row>
    <row r="290" spans="1:15" x14ac:dyDescent="0.25">
      <c r="A290" s="120">
        <v>286</v>
      </c>
      <c r="B290" s="103" t="s">
        <v>2405</v>
      </c>
      <c r="C290" s="97">
        <v>41364</v>
      </c>
      <c r="D290" s="98">
        <v>44424</v>
      </c>
      <c r="E290" s="117">
        <f t="shared" si="28"/>
        <v>8.3835616438356162</v>
      </c>
      <c r="F290" s="46">
        <v>8</v>
      </c>
      <c r="G290" s="72">
        <v>0.05</v>
      </c>
      <c r="H290" s="91">
        <f t="shared" si="29"/>
        <v>0.11874999999999999</v>
      </c>
      <c r="I290" s="135">
        <v>1838554</v>
      </c>
      <c r="J290" s="45">
        <v>0</v>
      </c>
      <c r="K290" s="50">
        <f t="shared" si="24"/>
        <v>1838554</v>
      </c>
      <c r="L290" s="68">
        <f t="shared" si="25"/>
        <v>1830368.6568493149</v>
      </c>
      <c r="M290" s="68">
        <f t="shared" si="26"/>
        <v>8185.3431506850757</v>
      </c>
      <c r="N290" s="45">
        <v>0.05</v>
      </c>
      <c r="O290" s="68">
        <f t="shared" si="27"/>
        <v>91927.700000000012</v>
      </c>
    </row>
    <row r="291" spans="1:15" x14ac:dyDescent="0.25">
      <c r="A291" s="120">
        <v>287</v>
      </c>
      <c r="B291" s="103" t="s">
        <v>2406</v>
      </c>
      <c r="C291" s="97">
        <v>41364</v>
      </c>
      <c r="D291" s="98">
        <v>44424</v>
      </c>
      <c r="E291" s="117">
        <f t="shared" si="28"/>
        <v>8.3835616438356162</v>
      </c>
      <c r="F291" s="46">
        <v>15</v>
      </c>
      <c r="G291" s="72">
        <v>0.05</v>
      </c>
      <c r="H291" s="91">
        <f t="shared" si="29"/>
        <v>6.3333333333333325E-2</v>
      </c>
      <c r="I291" s="135">
        <v>1708307</v>
      </c>
      <c r="J291" s="45">
        <f>VLOOKUP(YEAR(C291),'CPP-WHRS (P&amp;M)'!$I$47:$K$54,3,0)</f>
        <v>0.11897738446411008</v>
      </c>
      <c r="K291" s="50">
        <f t="shared" si="24"/>
        <v>1911556.8987217303</v>
      </c>
      <c r="L291" s="68">
        <f t="shared" si="25"/>
        <v>1014958.1560884145</v>
      </c>
      <c r="M291" s="68">
        <f t="shared" si="26"/>
        <v>896598.74263331585</v>
      </c>
      <c r="N291" s="45">
        <v>0.05</v>
      </c>
      <c r="O291" s="68">
        <f t="shared" si="27"/>
        <v>851768.80550164997</v>
      </c>
    </row>
    <row r="292" spans="1:15" x14ac:dyDescent="0.25">
      <c r="A292" s="120">
        <v>288</v>
      </c>
      <c r="B292" s="103" t="s">
        <v>2407</v>
      </c>
      <c r="C292" s="97">
        <v>41364</v>
      </c>
      <c r="D292" s="98">
        <v>44424</v>
      </c>
      <c r="E292" s="117">
        <f t="shared" si="28"/>
        <v>8.3835616438356162</v>
      </c>
      <c r="F292" s="46">
        <v>15</v>
      </c>
      <c r="G292" s="72">
        <v>0.05</v>
      </c>
      <c r="H292" s="91">
        <f t="shared" si="29"/>
        <v>6.3333333333333325E-2</v>
      </c>
      <c r="I292" s="135">
        <v>237699.8</v>
      </c>
      <c r="J292" s="45">
        <f>VLOOKUP(YEAR(C292),WPI!$J$25:$L$33,3,0)</f>
        <v>8.8210347752332524E-2</v>
      </c>
      <c r="K292" s="50">
        <f t="shared" si="24"/>
        <v>258667.3820186599</v>
      </c>
      <c r="L292" s="68">
        <f t="shared" si="25"/>
        <v>137341.74968552406</v>
      </c>
      <c r="M292" s="68">
        <f t="shared" si="26"/>
        <v>121325.63233313584</v>
      </c>
      <c r="N292" s="45">
        <v>0.05</v>
      </c>
      <c r="O292" s="68">
        <f t="shared" si="27"/>
        <v>115259.35071647905</v>
      </c>
    </row>
    <row r="293" spans="1:15" x14ac:dyDescent="0.25">
      <c r="A293" s="120">
        <v>289</v>
      </c>
      <c r="B293" s="103" t="s">
        <v>2407</v>
      </c>
      <c r="C293" s="97">
        <v>41364</v>
      </c>
      <c r="D293" s="98">
        <v>44424</v>
      </c>
      <c r="E293" s="117">
        <f t="shared" si="28"/>
        <v>8.3835616438356162</v>
      </c>
      <c r="F293" s="46">
        <v>15</v>
      </c>
      <c r="G293" s="72">
        <v>0.05</v>
      </c>
      <c r="H293" s="91">
        <f t="shared" si="29"/>
        <v>6.3333333333333325E-2</v>
      </c>
      <c r="I293" s="135">
        <v>290278.2</v>
      </c>
      <c r="J293" s="45">
        <f>VLOOKUP(YEAR(C293),WPI!$J$25:$L$33,3,0)</f>
        <v>8.8210347752332524E-2</v>
      </c>
      <c r="K293" s="50">
        <f t="shared" si="24"/>
        <v>315883.74096692115</v>
      </c>
      <c r="L293" s="68">
        <f t="shared" si="25"/>
        <v>167721.28492983372</v>
      </c>
      <c r="M293" s="68">
        <f t="shared" si="26"/>
        <v>148162.45603708742</v>
      </c>
      <c r="N293" s="45">
        <v>0.05</v>
      </c>
      <c r="O293" s="68">
        <f t="shared" si="27"/>
        <v>140754.33323523303</v>
      </c>
    </row>
    <row r="294" spans="1:15" x14ac:dyDescent="0.25">
      <c r="A294" s="120">
        <v>290</v>
      </c>
      <c r="B294" s="103" t="s">
        <v>2408</v>
      </c>
      <c r="C294" s="97">
        <v>41669</v>
      </c>
      <c r="D294" s="98">
        <v>44424</v>
      </c>
      <c r="E294" s="117">
        <f t="shared" si="28"/>
        <v>7.5479452054794525</v>
      </c>
      <c r="F294" s="46">
        <v>25</v>
      </c>
      <c r="G294" s="72">
        <v>0.05</v>
      </c>
      <c r="H294" s="91">
        <f t="shared" si="29"/>
        <v>3.7999999999999999E-2</v>
      </c>
      <c r="I294" s="135">
        <v>164162499</v>
      </c>
      <c r="J294" s="45">
        <f>VLOOKUP(YEAR(C294),WPI!$F$14:$H$22,3,0)</f>
        <v>0.18511627906976749</v>
      </c>
      <c r="K294" s="50">
        <f t="shared" si="24"/>
        <v>194551649.97767445</v>
      </c>
      <c r="L294" s="68">
        <f t="shared" si="25"/>
        <v>55801677.359349966</v>
      </c>
      <c r="M294" s="68">
        <f t="shared" si="26"/>
        <v>138749972.61832449</v>
      </c>
      <c r="N294" s="45">
        <v>0.05</v>
      </c>
      <c r="O294" s="68">
        <f t="shared" si="27"/>
        <v>131812473.98740825</v>
      </c>
    </row>
    <row r="295" spans="1:15" x14ac:dyDescent="0.25">
      <c r="A295" s="120">
        <v>291</v>
      </c>
      <c r="B295" s="103" t="s">
        <v>2409</v>
      </c>
      <c r="C295" s="97">
        <v>41669</v>
      </c>
      <c r="D295" s="98">
        <v>44424</v>
      </c>
      <c r="E295" s="117">
        <f t="shared" si="28"/>
        <v>7.5479452054794525</v>
      </c>
      <c r="F295" s="46">
        <v>25</v>
      </c>
      <c r="G295" s="72">
        <v>0.05</v>
      </c>
      <c r="H295" s="91">
        <f t="shared" si="29"/>
        <v>3.7999999999999999E-2</v>
      </c>
      <c r="I295" s="135">
        <v>28644335</v>
      </c>
      <c r="J295" s="45">
        <f>VLOOKUP(YEAR(C295),WPI!$F$14:$H$22,3,0)</f>
        <v>0.18511627906976749</v>
      </c>
      <c r="K295" s="50">
        <f t="shared" si="24"/>
        <v>33946867.711627908</v>
      </c>
      <c r="L295" s="68">
        <f t="shared" si="25"/>
        <v>9736705.700631028</v>
      </c>
      <c r="M295" s="68">
        <f t="shared" si="26"/>
        <v>24210162.010996878</v>
      </c>
      <c r="N295" s="45">
        <v>0.05</v>
      </c>
      <c r="O295" s="68">
        <f t="shared" si="27"/>
        <v>22999653.910447035</v>
      </c>
    </row>
    <row r="296" spans="1:15" x14ac:dyDescent="0.25">
      <c r="A296" s="120">
        <v>292</v>
      </c>
      <c r="B296" s="103" t="s">
        <v>2191</v>
      </c>
      <c r="C296" s="97">
        <v>41365</v>
      </c>
      <c r="D296" s="98">
        <v>44424</v>
      </c>
      <c r="E296" s="117">
        <f t="shared" si="28"/>
        <v>8.3808219178082197</v>
      </c>
      <c r="F296" s="46">
        <v>40</v>
      </c>
      <c r="G296" s="72">
        <v>0.05</v>
      </c>
      <c r="H296" s="91">
        <f t="shared" si="29"/>
        <v>2.375E-2</v>
      </c>
      <c r="I296" s="135">
        <v>232017</v>
      </c>
      <c r="J296" s="45">
        <v>3.5200000000000002E-2</v>
      </c>
      <c r="K296" s="50">
        <f t="shared" si="24"/>
        <v>240183.99839999998</v>
      </c>
      <c r="L296" s="68">
        <f t="shared" si="25"/>
        <v>47807.308804816443</v>
      </c>
      <c r="M296" s="68">
        <f t="shared" si="26"/>
        <v>192376.68959518353</v>
      </c>
      <c r="N296" s="45">
        <v>0.05</v>
      </c>
      <c r="O296" s="68">
        <f t="shared" si="27"/>
        <v>182757.85511542435</v>
      </c>
    </row>
    <row r="297" spans="1:15" x14ac:dyDescent="0.25">
      <c r="A297" s="120">
        <v>293</v>
      </c>
      <c r="B297" s="103" t="s">
        <v>2199</v>
      </c>
      <c r="C297" s="97">
        <v>41365</v>
      </c>
      <c r="D297" s="98">
        <v>44424</v>
      </c>
      <c r="E297" s="117">
        <f t="shared" si="28"/>
        <v>8.3808219178082197</v>
      </c>
      <c r="F297" s="46">
        <v>25</v>
      </c>
      <c r="G297" s="72">
        <v>0.05</v>
      </c>
      <c r="H297" s="91">
        <f t="shared" si="29"/>
        <v>3.7999999999999999E-2</v>
      </c>
      <c r="I297" s="135">
        <v>2899355</v>
      </c>
      <c r="J297" s="45">
        <f>VLOOKUP(YEAR(C297),WPI!$F$14:$H$22,3,0)</f>
        <v>0.19512195121951231</v>
      </c>
      <c r="K297" s="50">
        <f t="shared" si="24"/>
        <v>3465082.8048780491</v>
      </c>
      <c r="L297" s="68">
        <f t="shared" si="25"/>
        <v>1103529.1928894089</v>
      </c>
      <c r="M297" s="68">
        <f t="shared" si="26"/>
        <v>2361553.6119886404</v>
      </c>
      <c r="N297" s="45">
        <v>0.05</v>
      </c>
      <c r="O297" s="68">
        <f t="shared" si="27"/>
        <v>2243475.9313892084</v>
      </c>
    </row>
    <row r="298" spans="1:15" x14ac:dyDescent="0.25">
      <c r="A298" s="120">
        <v>294</v>
      </c>
      <c r="B298" s="103" t="s">
        <v>2202</v>
      </c>
      <c r="C298" s="97">
        <v>41365</v>
      </c>
      <c r="D298" s="98">
        <v>44424</v>
      </c>
      <c r="E298" s="117">
        <f t="shared" si="28"/>
        <v>8.3808219178082197</v>
      </c>
      <c r="F298" s="46">
        <v>15</v>
      </c>
      <c r="G298" s="72">
        <v>0.05</v>
      </c>
      <c r="H298" s="91">
        <f t="shared" si="29"/>
        <v>6.3333333333333325E-2</v>
      </c>
      <c r="I298" s="135">
        <v>17746962</v>
      </c>
      <c r="J298" s="72">
        <v>0</v>
      </c>
      <c r="K298" s="50">
        <f t="shared" si="24"/>
        <v>17746962</v>
      </c>
      <c r="L298" s="68">
        <f t="shared" si="25"/>
        <v>9419828.1132602729</v>
      </c>
      <c r="M298" s="68">
        <f t="shared" si="26"/>
        <v>8327133.8867397271</v>
      </c>
      <c r="N298" s="45">
        <v>0.05</v>
      </c>
      <c r="O298" s="68">
        <f t="shared" si="27"/>
        <v>7910777.19240274</v>
      </c>
    </row>
    <row r="299" spans="1:15" x14ac:dyDescent="0.25">
      <c r="A299" s="120">
        <v>295</v>
      </c>
      <c r="B299" s="103" t="s">
        <v>2202</v>
      </c>
      <c r="C299" s="97">
        <v>41365</v>
      </c>
      <c r="D299" s="98">
        <v>44424</v>
      </c>
      <c r="E299" s="117">
        <f t="shared" si="28"/>
        <v>8.3808219178082197</v>
      </c>
      <c r="F299" s="46">
        <v>15</v>
      </c>
      <c r="G299" s="72">
        <v>0.05</v>
      </c>
      <c r="H299" s="91">
        <f t="shared" si="29"/>
        <v>6.3333333333333325E-2</v>
      </c>
      <c r="I299" s="135">
        <v>10021</v>
      </c>
      <c r="J299" s="72">
        <v>0</v>
      </c>
      <c r="K299" s="50">
        <f t="shared" si="24"/>
        <v>10021</v>
      </c>
      <c r="L299" s="68">
        <f t="shared" si="25"/>
        <v>5319.0003744292235</v>
      </c>
      <c r="M299" s="68">
        <f t="shared" si="26"/>
        <v>4701.9996255707765</v>
      </c>
      <c r="N299" s="45">
        <v>0.05</v>
      </c>
      <c r="O299" s="68">
        <f t="shared" si="27"/>
        <v>4466.8996442922371</v>
      </c>
    </row>
    <row r="300" spans="1:15" x14ac:dyDescent="0.25">
      <c r="A300" s="120">
        <v>296</v>
      </c>
      <c r="B300" s="103" t="s">
        <v>2202</v>
      </c>
      <c r="C300" s="97">
        <v>41365</v>
      </c>
      <c r="D300" s="98">
        <v>44424</v>
      </c>
      <c r="E300" s="117">
        <f t="shared" si="28"/>
        <v>8.3808219178082197</v>
      </c>
      <c r="F300" s="46">
        <v>15</v>
      </c>
      <c r="G300" s="72">
        <v>0.05</v>
      </c>
      <c r="H300" s="91">
        <f t="shared" si="29"/>
        <v>6.3333333333333325E-2</v>
      </c>
      <c r="I300" s="135">
        <v>7512</v>
      </c>
      <c r="J300" s="72">
        <v>0</v>
      </c>
      <c r="K300" s="50">
        <f t="shared" si="24"/>
        <v>7512</v>
      </c>
      <c r="L300" s="68">
        <f t="shared" si="25"/>
        <v>3987.2598356164381</v>
      </c>
      <c r="M300" s="68">
        <f t="shared" si="26"/>
        <v>3524.7401643835619</v>
      </c>
      <c r="N300" s="45">
        <v>0.05</v>
      </c>
      <c r="O300" s="68">
        <f t="shared" si="27"/>
        <v>3348.5031561643837</v>
      </c>
    </row>
    <row r="301" spans="1:15" x14ac:dyDescent="0.25">
      <c r="A301" s="120">
        <v>297</v>
      </c>
      <c r="B301" s="103" t="s">
        <v>2202</v>
      </c>
      <c r="C301" s="97">
        <v>41365</v>
      </c>
      <c r="D301" s="98">
        <v>44424</v>
      </c>
      <c r="E301" s="117">
        <f t="shared" si="28"/>
        <v>8.3808219178082197</v>
      </c>
      <c r="F301" s="46">
        <v>15</v>
      </c>
      <c r="G301" s="72">
        <v>0.05</v>
      </c>
      <c r="H301" s="91">
        <f t="shared" si="29"/>
        <v>6.3333333333333325E-2</v>
      </c>
      <c r="I301" s="135">
        <v>17336</v>
      </c>
      <c r="J301" s="72">
        <v>0</v>
      </c>
      <c r="K301" s="50">
        <f t="shared" si="24"/>
        <v>17336</v>
      </c>
      <c r="L301" s="68">
        <f t="shared" si="25"/>
        <v>9201.6954885844734</v>
      </c>
      <c r="M301" s="68">
        <f t="shared" si="26"/>
        <v>8134.3045114155266</v>
      </c>
      <c r="N301" s="45">
        <v>0.05</v>
      </c>
      <c r="O301" s="68">
        <f t="shared" si="27"/>
        <v>7727.5892858447496</v>
      </c>
    </row>
    <row r="302" spans="1:15" x14ac:dyDescent="0.25">
      <c r="A302" s="120">
        <v>298</v>
      </c>
      <c r="B302" s="103" t="s">
        <v>2410</v>
      </c>
      <c r="C302" s="97">
        <v>41365</v>
      </c>
      <c r="D302" s="98">
        <v>44424</v>
      </c>
      <c r="E302" s="117">
        <f t="shared" si="28"/>
        <v>8.3808219178082197</v>
      </c>
      <c r="F302" s="46">
        <v>15</v>
      </c>
      <c r="G302" s="72">
        <v>0.05</v>
      </c>
      <c r="H302" s="91">
        <f t="shared" si="29"/>
        <v>6.3333333333333325E-2</v>
      </c>
      <c r="I302" s="135">
        <v>1813883</v>
      </c>
      <c r="J302" s="72">
        <v>0</v>
      </c>
      <c r="K302" s="50">
        <f t="shared" si="24"/>
        <v>1813883</v>
      </c>
      <c r="L302" s="68">
        <f t="shared" si="25"/>
        <v>962782.59217351594</v>
      </c>
      <c r="M302" s="68">
        <f t="shared" si="26"/>
        <v>851100.40782648406</v>
      </c>
      <c r="N302" s="45">
        <v>0.05</v>
      </c>
      <c r="O302" s="68">
        <f t="shared" si="27"/>
        <v>808545.38743515988</v>
      </c>
    </row>
    <row r="303" spans="1:15" x14ac:dyDescent="0.25">
      <c r="A303" s="120">
        <v>299</v>
      </c>
      <c r="B303" s="103" t="s">
        <v>2203</v>
      </c>
      <c r="C303" s="97">
        <v>41365</v>
      </c>
      <c r="D303" s="98">
        <v>44424</v>
      </c>
      <c r="E303" s="117">
        <f t="shared" si="28"/>
        <v>8.3808219178082197</v>
      </c>
      <c r="F303" s="46">
        <v>25</v>
      </c>
      <c r="G303" s="72">
        <v>0.05</v>
      </c>
      <c r="H303" s="91">
        <f t="shared" si="29"/>
        <v>3.7999999999999999E-2</v>
      </c>
      <c r="I303" s="135">
        <v>3726079</v>
      </c>
      <c r="J303" s="45">
        <f>VLOOKUP(YEAR(C303),WPI!$J$25:$L$33,3,0)</f>
        <v>8.8210347752332524E-2</v>
      </c>
      <c r="K303" s="50">
        <f t="shared" si="24"/>
        <v>4054757.7243426638</v>
      </c>
      <c r="L303" s="68">
        <f t="shared" si="25"/>
        <v>1291323.6914877808</v>
      </c>
      <c r="M303" s="68">
        <f t="shared" si="26"/>
        <v>2763434.032854883</v>
      </c>
      <c r="N303" s="45">
        <v>0.05</v>
      </c>
      <c r="O303" s="68">
        <f t="shared" si="27"/>
        <v>2625262.3312121388</v>
      </c>
    </row>
    <row r="304" spans="1:15" x14ac:dyDescent="0.25">
      <c r="A304" s="120">
        <v>300</v>
      </c>
      <c r="B304" s="103" t="s">
        <v>2212</v>
      </c>
      <c r="C304" s="97">
        <v>41365</v>
      </c>
      <c r="D304" s="98">
        <v>44424</v>
      </c>
      <c r="E304" s="117">
        <f t="shared" si="28"/>
        <v>8.3808219178082197</v>
      </c>
      <c r="F304" s="46">
        <v>25</v>
      </c>
      <c r="G304" s="72">
        <v>0.05</v>
      </c>
      <c r="H304" s="91">
        <f t="shared" si="29"/>
        <v>3.7999999999999999E-2</v>
      </c>
      <c r="I304" s="135">
        <v>47580955</v>
      </c>
      <c r="J304" s="45">
        <f>VLOOKUP(YEAR(C304),WPI!$F$14:$H$22,3,0)</f>
        <v>0.19512195121951231</v>
      </c>
      <c r="K304" s="50">
        <f t="shared" si="24"/>
        <v>56865043.780487813</v>
      </c>
      <c r="L304" s="68">
        <f t="shared" si="25"/>
        <v>18109880.600360177</v>
      </c>
      <c r="M304" s="68">
        <f t="shared" si="26"/>
        <v>38755163.180127636</v>
      </c>
      <c r="N304" s="45">
        <v>0.05</v>
      </c>
      <c r="O304" s="68">
        <f t="shared" si="27"/>
        <v>36817405.021121249</v>
      </c>
    </row>
    <row r="305" spans="1:15" x14ac:dyDescent="0.25">
      <c r="A305" s="120">
        <v>301</v>
      </c>
      <c r="B305" s="103" t="s">
        <v>2213</v>
      </c>
      <c r="C305" s="97">
        <v>41365</v>
      </c>
      <c r="D305" s="98">
        <v>44424</v>
      </c>
      <c r="E305" s="117">
        <f t="shared" si="28"/>
        <v>8.3808219178082197</v>
      </c>
      <c r="F305" s="46">
        <v>25</v>
      </c>
      <c r="G305" s="72">
        <v>0.05</v>
      </c>
      <c r="H305" s="91">
        <f t="shared" si="29"/>
        <v>3.7999999999999999E-2</v>
      </c>
      <c r="I305" s="135">
        <v>6548730</v>
      </c>
      <c r="J305" s="45">
        <f>VLOOKUP(YEAR(C305),WPI!$F$14:$H$22,3,0)</f>
        <v>0.19512195121951231</v>
      </c>
      <c r="K305" s="50">
        <f t="shared" si="24"/>
        <v>7826530.975609757</v>
      </c>
      <c r="L305" s="68">
        <f t="shared" si="25"/>
        <v>2492524.9689502176</v>
      </c>
      <c r="M305" s="68">
        <f t="shared" si="26"/>
        <v>5334006.0066595394</v>
      </c>
      <c r="N305" s="45">
        <v>0.05</v>
      </c>
      <c r="O305" s="68">
        <f t="shared" si="27"/>
        <v>5067305.706326562</v>
      </c>
    </row>
    <row r="306" spans="1:15" x14ac:dyDescent="0.25">
      <c r="A306" s="120">
        <v>302</v>
      </c>
      <c r="B306" s="103" t="s">
        <v>2214</v>
      </c>
      <c r="C306" s="97">
        <v>41365</v>
      </c>
      <c r="D306" s="98">
        <v>44424</v>
      </c>
      <c r="E306" s="117">
        <f t="shared" si="28"/>
        <v>8.3808219178082197</v>
      </c>
      <c r="F306" s="46">
        <v>25</v>
      </c>
      <c r="G306" s="72">
        <v>0.05</v>
      </c>
      <c r="H306" s="91">
        <f t="shared" si="29"/>
        <v>3.7999999999999999E-2</v>
      </c>
      <c r="I306" s="135">
        <v>11272868</v>
      </c>
      <c r="J306" s="45">
        <f>VLOOKUP(YEAR(C306),WPI!$F$14:$H$22,3,0)</f>
        <v>0.19512195121951231</v>
      </c>
      <c r="K306" s="50">
        <f t="shared" si="24"/>
        <v>13472452.000000002</v>
      </c>
      <c r="L306" s="68">
        <f t="shared" si="25"/>
        <v>4290588.3983123293</v>
      </c>
      <c r="M306" s="68">
        <f t="shared" si="26"/>
        <v>9181863.6016876735</v>
      </c>
      <c r="N306" s="45">
        <v>0.05</v>
      </c>
      <c r="O306" s="68">
        <f t="shared" si="27"/>
        <v>8722770.4216032885</v>
      </c>
    </row>
    <row r="307" spans="1:15" x14ac:dyDescent="0.25">
      <c r="A307" s="120">
        <v>303</v>
      </c>
      <c r="B307" s="103" t="s">
        <v>2215</v>
      </c>
      <c r="C307" s="97">
        <v>41365</v>
      </c>
      <c r="D307" s="98">
        <v>44424</v>
      </c>
      <c r="E307" s="117">
        <f t="shared" si="28"/>
        <v>8.3808219178082197</v>
      </c>
      <c r="F307" s="46">
        <v>6</v>
      </c>
      <c r="G307" s="72">
        <v>0.05</v>
      </c>
      <c r="H307" s="91">
        <f t="shared" si="29"/>
        <v>0.15833333333333333</v>
      </c>
      <c r="I307" s="135">
        <v>20912</v>
      </c>
      <c r="J307" s="45">
        <f>VLOOKUP(YEAR(C307),WPI!$J$25:$L$33,3,0)</f>
        <v>8.8210347752332524E-2</v>
      </c>
      <c r="K307" s="50">
        <f t="shared" si="24"/>
        <v>22756.654792196779</v>
      </c>
      <c r="L307" s="68">
        <f t="shared" si="25"/>
        <v>30197.249615919387</v>
      </c>
      <c r="M307" s="68">
        <f t="shared" si="26"/>
        <v>0</v>
      </c>
      <c r="N307" s="45">
        <v>0.05</v>
      </c>
      <c r="O307" s="68">
        <f t="shared" si="27"/>
        <v>1137.8327396098391</v>
      </c>
    </row>
    <row r="308" spans="1:15" x14ac:dyDescent="0.25">
      <c r="A308" s="120">
        <v>304</v>
      </c>
      <c r="B308" s="103" t="s">
        <v>2216</v>
      </c>
      <c r="C308" s="97">
        <v>41365</v>
      </c>
      <c r="D308" s="98">
        <v>44424</v>
      </c>
      <c r="E308" s="117">
        <f t="shared" si="28"/>
        <v>8.3808219178082197</v>
      </c>
      <c r="F308" s="46">
        <v>25</v>
      </c>
      <c r="G308" s="72">
        <v>0.05</v>
      </c>
      <c r="H308" s="91">
        <f t="shared" si="29"/>
        <v>3.7999999999999999E-2</v>
      </c>
      <c r="I308" s="135">
        <v>11788117</v>
      </c>
      <c r="J308" s="45">
        <f>VLOOKUP(YEAR(C308),WPI!$F$14:$H$22,3,0)</f>
        <v>0.19512195121951231</v>
      </c>
      <c r="K308" s="50">
        <f t="shared" si="24"/>
        <v>14088237.390243905</v>
      </c>
      <c r="L308" s="68">
        <f t="shared" si="25"/>
        <v>4486698.3307307726</v>
      </c>
      <c r="M308" s="68">
        <f t="shared" si="26"/>
        <v>9601539.059513133</v>
      </c>
      <c r="N308" s="45">
        <v>0.05</v>
      </c>
      <c r="O308" s="68">
        <f t="shared" si="27"/>
        <v>9121462.1065374762</v>
      </c>
    </row>
    <row r="309" spans="1:15" x14ac:dyDescent="0.25">
      <c r="A309" s="120">
        <v>305</v>
      </c>
      <c r="B309" s="103" t="s">
        <v>2217</v>
      </c>
      <c r="C309" s="97">
        <v>41365</v>
      </c>
      <c r="D309" s="98">
        <v>44424</v>
      </c>
      <c r="E309" s="117">
        <f t="shared" si="28"/>
        <v>8.3808219178082197</v>
      </c>
      <c r="F309" s="46">
        <v>10</v>
      </c>
      <c r="G309" s="72">
        <v>0.05</v>
      </c>
      <c r="H309" s="91">
        <f t="shared" si="29"/>
        <v>9.5000000000000001E-2</v>
      </c>
      <c r="I309" s="135">
        <v>463720</v>
      </c>
      <c r="J309" s="45">
        <f>VLOOKUP(YEAR(C309),WPI!$J$25:$L$33,3,0)</f>
        <v>8.8210347752332524E-2</v>
      </c>
      <c r="K309" s="50">
        <f t="shared" si="24"/>
        <v>504624.90245971165</v>
      </c>
      <c r="L309" s="68">
        <f t="shared" si="25"/>
        <v>401771.28706658771</v>
      </c>
      <c r="M309" s="68">
        <f t="shared" si="26"/>
        <v>102853.61539312394</v>
      </c>
      <c r="N309" s="45">
        <v>0.05</v>
      </c>
      <c r="O309" s="68">
        <f t="shared" si="27"/>
        <v>97710.934623467736</v>
      </c>
    </row>
    <row r="310" spans="1:15" x14ac:dyDescent="0.25">
      <c r="A310" s="120">
        <v>306</v>
      </c>
      <c r="B310" s="103" t="s">
        <v>2218</v>
      </c>
      <c r="C310" s="97">
        <v>41365</v>
      </c>
      <c r="D310" s="98">
        <v>44424</v>
      </c>
      <c r="E310" s="117">
        <f t="shared" si="28"/>
        <v>8.3808219178082197</v>
      </c>
      <c r="F310" s="46">
        <v>25</v>
      </c>
      <c r="G310" s="72">
        <v>0.05</v>
      </c>
      <c r="H310" s="91">
        <f t="shared" si="29"/>
        <v>3.7999999999999999E-2</v>
      </c>
      <c r="I310" s="135">
        <v>13515915</v>
      </c>
      <c r="J310" s="45">
        <f>VLOOKUP(YEAR(C310),WPI!$F$14:$H$22,3,0)</f>
        <v>0.19512195121951231</v>
      </c>
      <c r="K310" s="50">
        <f t="shared" si="24"/>
        <v>16153166.707317075</v>
      </c>
      <c r="L310" s="68">
        <f t="shared" si="25"/>
        <v>5144318.9161423333</v>
      </c>
      <c r="M310" s="68">
        <f t="shared" si="26"/>
        <v>11008847.791174741</v>
      </c>
      <c r="N310" s="45">
        <v>0.05</v>
      </c>
      <c r="O310" s="68">
        <f t="shared" si="27"/>
        <v>10458405.401616003</v>
      </c>
    </row>
    <row r="311" spans="1:15" x14ac:dyDescent="0.25">
      <c r="A311" s="120">
        <v>307</v>
      </c>
      <c r="B311" s="103" t="s">
        <v>2219</v>
      </c>
      <c r="C311" s="97">
        <v>41365</v>
      </c>
      <c r="D311" s="98">
        <v>44424</v>
      </c>
      <c r="E311" s="117">
        <f t="shared" si="28"/>
        <v>8.3808219178082197</v>
      </c>
      <c r="F311" s="46">
        <v>25</v>
      </c>
      <c r="G311" s="72">
        <v>0.05</v>
      </c>
      <c r="H311" s="91">
        <f t="shared" si="29"/>
        <v>3.7999999999999999E-2</v>
      </c>
      <c r="I311" s="135">
        <v>905639</v>
      </c>
      <c r="J311" s="45">
        <f>VLOOKUP(YEAR(C311),WPI!$F$14:$H$22,3,0)</f>
        <v>0.19512195121951231</v>
      </c>
      <c r="K311" s="50">
        <f t="shared" si="24"/>
        <v>1082349.0487804879</v>
      </c>
      <c r="L311" s="68">
        <f t="shared" si="25"/>
        <v>344697.0359680588</v>
      </c>
      <c r="M311" s="68">
        <f t="shared" si="26"/>
        <v>737652.01281242911</v>
      </c>
      <c r="N311" s="45">
        <v>0.05</v>
      </c>
      <c r="O311" s="68">
        <f t="shared" si="27"/>
        <v>700769.41217180761</v>
      </c>
    </row>
    <row r="312" spans="1:15" x14ac:dyDescent="0.25">
      <c r="A312" s="120">
        <v>308</v>
      </c>
      <c r="B312" s="103" t="s">
        <v>2220</v>
      </c>
      <c r="C312" s="97">
        <v>41365</v>
      </c>
      <c r="D312" s="98">
        <v>44424</v>
      </c>
      <c r="E312" s="117">
        <f t="shared" si="28"/>
        <v>8.3808219178082197</v>
      </c>
      <c r="F312" s="46">
        <v>25</v>
      </c>
      <c r="G312" s="72">
        <v>0.05</v>
      </c>
      <c r="H312" s="91">
        <f t="shared" si="29"/>
        <v>3.7999999999999999E-2</v>
      </c>
      <c r="I312" s="135">
        <v>14176302</v>
      </c>
      <c r="J312" s="45">
        <f>VLOOKUP(YEAR(C312),WPI!$F$14:$H$22,3,0)</f>
        <v>0.19512195121951231</v>
      </c>
      <c r="K312" s="50">
        <f t="shared" si="24"/>
        <v>16942409.707317077</v>
      </c>
      <c r="L312" s="68">
        <f t="shared" si="25"/>
        <v>5395670.1073916489</v>
      </c>
      <c r="M312" s="68">
        <f t="shared" si="26"/>
        <v>11546739.599925429</v>
      </c>
      <c r="N312" s="45">
        <v>0.05</v>
      </c>
      <c r="O312" s="68">
        <f t="shared" si="27"/>
        <v>10969402.619929157</v>
      </c>
    </row>
    <row r="313" spans="1:15" x14ac:dyDescent="0.25">
      <c r="A313" s="120">
        <v>309</v>
      </c>
      <c r="B313" s="103" t="s">
        <v>2226</v>
      </c>
      <c r="C313" s="97">
        <v>41365</v>
      </c>
      <c r="D313" s="98">
        <v>44424</v>
      </c>
      <c r="E313" s="117">
        <f t="shared" si="28"/>
        <v>8.3808219178082197</v>
      </c>
      <c r="F313" s="46">
        <v>25</v>
      </c>
      <c r="G313" s="72">
        <v>0.05</v>
      </c>
      <c r="H313" s="91">
        <f t="shared" si="29"/>
        <v>3.7999999999999999E-2</v>
      </c>
      <c r="I313" s="135">
        <v>2857249</v>
      </c>
      <c r="J313" s="45">
        <f>VLOOKUP(YEAR(C313),WPI!$J$25:$L$33,3,0)</f>
        <v>8.8210347752332524E-2</v>
      </c>
      <c r="K313" s="50">
        <f t="shared" si="24"/>
        <v>3109287.9279050045</v>
      </c>
      <c r="L313" s="68">
        <f t="shared" si="25"/>
        <v>990218.75976858509</v>
      </c>
      <c r="M313" s="68">
        <f t="shared" si="26"/>
        <v>2119069.1681364193</v>
      </c>
      <c r="N313" s="45">
        <v>0.05</v>
      </c>
      <c r="O313" s="68">
        <f t="shared" si="27"/>
        <v>2013115.7097295981</v>
      </c>
    </row>
    <row r="314" spans="1:15" x14ac:dyDescent="0.25">
      <c r="A314" s="120">
        <v>310</v>
      </c>
      <c r="B314" s="103" t="s">
        <v>2235</v>
      </c>
      <c r="C314" s="97">
        <v>41365</v>
      </c>
      <c r="D314" s="98">
        <v>44424</v>
      </c>
      <c r="E314" s="117">
        <f t="shared" si="28"/>
        <v>8.3808219178082197</v>
      </c>
      <c r="F314" s="46">
        <v>25</v>
      </c>
      <c r="G314" s="72">
        <v>0.05</v>
      </c>
      <c r="H314" s="91">
        <f t="shared" si="29"/>
        <v>3.7999999999999999E-2</v>
      </c>
      <c r="I314" s="135">
        <v>15594745</v>
      </c>
      <c r="J314" s="45">
        <f>VLOOKUP(YEAR(C314),WPI!$F$14:$H$22,3,0)</f>
        <v>0.19512195121951231</v>
      </c>
      <c r="K314" s="50">
        <f t="shared" si="24"/>
        <v>18637622.073170733</v>
      </c>
      <c r="L314" s="68">
        <f t="shared" si="25"/>
        <v>5935546.4795329105</v>
      </c>
      <c r="M314" s="68">
        <f t="shared" si="26"/>
        <v>12702075.593637822</v>
      </c>
      <c r="N314" s="45">
        <v>0.05</v>
      </c>
      <c r="O314" s="68">
        <f t="shared" si="27"/>
        <v>12066971.813955931</v>
      </c>
    </row>
    <row r="315" spans="1:15" x14ac:dyDescent="0.25">
      <c r="A315" s="120">
        <v>311</v>
      </c>
      <c r="B315" s="103" t="s">
        <v>2238</v>
      </c>
      <c r="C315" s="97">
        <v>41365</v>
      </c>
      <c r="D315" s="98">
        <v>44424</v>
      </c>
      <c r="E315" s="117">
        <f t="shared" si="28"/>
        <v>8.3808219178082197</v>
      </c>
      <c r="F315" s="46">
        <v>10</v>
      </c>
      <c r="G315" s="72">
        <v>0.05</v>
      </c>
      <c r="H315" s="91">
        <f t="shared" si="29"/>
        <v>9.5000000000000001E-2</v>
      </c>
      <c r="I315" s="135">
        <v>8052197</v>
      </c>
      <c r="J315" s="45">
        <f>VLOOKUP(YEAR(C315),WPI!$J$25:$L$33,3,0)</f>
        <v>8.8210347752332524E-2</v>
      </c>
      <c r="K315" s="50">
        <f t="shared" si="24"/>
        <v>8762484.0975402892</v>
      </c>
      <c r="L315" s="68">
        <f t="shared" si="25"/>
        <v>6976497.7840156052</v>
      </c>
      <c r="M315" s="68">
        <f t="shared" si="26"/>
        <v>1785986.3135246839</v>
      </c>
      <c r="N315" s="45">
        <v>0.05</v>
      </c>
      <c r="O315" s="68">
        <f t="shared" si="27"/>
        <v>1696686.9978484497</v>
      </c>
    </row>
    <row r="316" spans="1:15" x14ac:dyDescent="0.25">
      <c r="A316" s="120">
        <v>312</v>
      </c>
      <c r="B316" s="103" t="s">
        <v>2240</v>
      </c>
      <c r="C316" s="97">
        <v>41365</v>
      </c>
      <c r="D316" s="98">
        <v>44424</v>
      </c>
      <c r="E316" s="117">
        <f t="shared" si="28"/>
        <v>8.3808219178082197</v>
      </c>
      <c r="F316" s="46">
        <v>15</v>
      </c>
      <c r="G316" s="72">
        <v>0.05</v>
      </c>
      <c r="H316" s="91">
        <f t="shared" si="29"/>
        <v>6.3333333333333325E-2</v>
      </c>
      <c r="I316" s="135">
        <v>6081880</v>
      </c>
      <c r="J316" s="45">
        <f>VLOOKUP(YEAR(C316),WPI!$F$25:$H$33,3,0)</f>
        <v>3.5180299032541773E-2</v>
      </c>
      <c r="K316" s="50">
        <f t="shared" si="24"/>
        <v>6295842.3570800358</v>
      </c>
      <c r="L316" s="68">
        <f t="shared" si="25"/>
        <v>3341741.1290945089</v>
      </c>
      <c r="M316" s="68">
        <f t="shared" si="26"/>
        <v>2954101.2279855269</v>
      </c>
      <c r="N316" s="45">
        <v>0.05</v>
      </c>
      <c r="O316" s="68">
        <f t="shared" si="27"/>
        <v>2806396.1665862505</v>
      </c>
    </row>
    <row r="317" spans="1:15" x14ac:dyDescent="0.25">
      <c r="A317" s="120">
        <v>313</v>
      </c>
      <c r="B317" s="103" t="s">
        <v>2241</v>
      </c>
      <c r="C317" s="97">
        <v>41365</v>
      </c>
      <c r="D317" s="98">
        <v>44424</v>
      </c>
      <c r="E317" s="117">
        <f t="shared" si="28"/>
        <v>8.3808219178082197</v>
      </c>
      <c r="F317" s="46">
        <v>25</v>
      </c>
      <c r="G317" s="72">
        <v>0.05</v>
      </c>
      <c r="H317" s="91">
        <f t="shared" si="29"/>
        <v>3.7999999999999999E-2</v>
      </c>
      <c r="I317" s="135">
        <v>22007438</v>
      </c>
      <c r="J317" s="45">
        <f>VLOOKUP(YEAR(C317),WPI!$F$14:$H$22,3,0)</f>
        <v>0.19512195121951231</v>
      </c>
      <c r="K317" s="50">
        <f t="shared" si="24"/>
        <v>26301572.243902441</v>
      </c>
      <c r="L317" s="68">
        <f t="shared" si="25"/>
        <v>8376294.1391115282</v>
      </c>
      <c r="M317" s="68">
        <f t="shared" si="26"/>
        <v>17925278.104790911</v>
      </c>
      <c r="N317" s="45">
        <v>0.05</v>
      </c>
      <c r="O317" s="68">
        <f t="shared" si="27"/>
        <v>17029014.199551366</v>
      </c>
    </row>
    <row r="318" spans="1:15" x14ac:dyDescent="0.25">
      <c r="A318" s="120">
        <v>314</v>
      </c>
      <c r="B318" s="103" t="s">
        <v>2245</v>
      </c>
      <c r="C318" s="97">
        <v>41365</v>
      </c>
      <c r="D318" s="98">
        <v>44424</v>
      </c>
      <c r="E318" s="117">
        <f t="shared" si="28"/>
        <v>8.3808219178082197</v>
      </c>
      <c r="F318" s="46">
        <v>25</v>
      </c>
      <c r="G318" s="72">
        <v>0.05</v>
      </c>
      <c r="H318" s="91">
        <f t="shared" si="29"/>
        <v>3.7999999999999999E-2</v>
      </c>
      <c r="I318" s="135">
        <v>29686394</v>
      </c>
      <c r="J318" s="45">
        <f>VLOOKUP(YEAR(C318),WPI!$F$14:$H$22,3,0)</f>
        <v>0.19512195121951231</v>
      </c>
      <c r="K318" s="50">
        <f t="shared" si="24"/>
        <v>35478861.121951222</v>
      </c>
      <c r="L318" s="68">
        <f t="shared" si="25"/>
        <v>11298996.642569464</v>
      </c>
      <c r="M318" s="68">
        <f t="shared" si="26"/>
        <v>24179864.479381759</v>
      </c>
      <c r="N318" s="45">
        <v>0.05</v>
      </c>
      <c r="O318" s="68">
        <f t="shared" si="27"/>
        <v>22970871.255412668</v>
      </c>
    </row>
    <row r="319" spans="1:15" x14ac:dyDescent="0.25">
      <c r="A319" s="120">
        <v>315</v>
      </c>
      <c r="B319" s="103" t="s">
        <v>2248</v>
      </c>
      <c r="C319" s="97">
        <v>41365</v>
      </c>
      <c r="D319" s="98">
        <v>44424</v>
      </c>
      <c r="E319" s="117">
        <f t="shared" si="28"/>
        <v>8.3808219178082197</v>
      </c>
      <c r="F319" s="46">
        <v>25</v>
      </c>
      <c r="G319" s="72">
        <v>0.05</v>
      </c>
      <c r="H319" s="91">
        <f t="shared" si="29"/>
        <v>3.7999999999999999E-2</v>
      </c>
      <c r="I319" s="135">
        <v>24252472</v>
      </c>
      <c r="J319" s="45">
        <f>VLOOKUP(YEAR(C319),WPI!$F$14:$H$22,3,0)</f>
        <v>0.19512195121951231</v>
      </c>
      <c r="K319" s="50">
        <f t="shared" si="24"/>
        <v>28984661.658536591</v>
      </c>
      <c r="L319" s="68">
        <f t="shared" si="25"/>
        <v>9230780.932908522</v>
      </c>
      <c r="M319" s="68">
        <f t="shared" si="26"/>
        <v>19753880.725628071</v>
      </c>
      <c r="N319" s="45">
        <v>0.05</v>
      </c>
      <c r="O319" s="68">
        <f t="shared" si="27"/>
        <v>18766186.689346667</v>
      </c>
    </row>
    <row r="320" spans="1:15" x14ac:dyDescent="0.25">
      <c r="A320" s="120">
        <v>316</v>
      </c>
      <c r="B320" s="103" t="s">
        <v>231</v>
      </c>
      <c r="C320" s="97">
        <v>41365</v>
      </c>
      <c r="D320" s="98">
        <v>44424</v>
      </c>
      <c r="E320" s="117">
        <f t="shared" si="28"/>
        <v>8.3808219178082197</v>
      </c>
      <c r="F320" s="46">
        <v>25</v>
      </c>
      <c r="G320" s="72">
        <v>0.05</v>
      </c>
      <c r="H320" s="91">
        <f t="shared" si="29"/>
        <v>3.7999999999999999E-2</v>
      </c>
      <c r="I320" s="135">
        <v>1299745</v>
      </c>
      <c r="J320" s="45">
        <f>VLOOKUP(YEAR(C320),WPI!$F$14:$H$22,3,0)</f>
        <v>0.19512195121951231</v>
      </c>
      <c r="K320" s="50">
        <f t="shared" si="24"/>
        <v>1553353.7804878051</v>
      </c>
      <c r="L320" s="68">
        <f t="shared" si="25"/>
        <v>494698.49356565328</v>
      </c>
      <c r="M320" s="68">
        <f t="shared" si="26"/>
        <v>1058655.2869221519</v>
      </c>
      <c r="N320" s="45">
        <v>0.05</v>
      </c>
      <c r="O320" s="68">
        <f t="shared" si="27"/>
        <v>1005722.5225760443</v>
      </c>
    </row>
    <row r="321" spans="1:15" x14ac:dyDescent="0.25">
      <c r="A321" s="120">
        <v>317</v>
      </c>
      <c r="B321" s="103" t="s">
        <v>2255</v>
      </c>
      <c r="C321" s="97">
        <v>41365</v>
      </c>
      <c r="D321" s="98">
        <v>44424</v>
      </c>
      <c r="E321" s="117">
        <f t="shared" si="28"/>
        <v>8.3808219178082197</v>
      </c>
      <c r="F321" s="46">
        <v>25</v>
      </c>
      <c r="G321" s="72">
        <v>0.05</v>
      </c>
      <c r="H321" s="91">
        <f t="shared" si="29"/>
        <v>3.7999999999999999E-2</v>
      </c>
      <c r="I321" s="135">
        <v>6312168</v>
      </c>
      <c r="J321" s="45">
        <f>VLOOKUP(YEAR(C321),WPI!$J$25:$L$33,3,0)</f>
        <v>8.8210347752332524E-2</v>
      </c>
      <c r="K321" s="50">
        <f t="shared" si="24"/>
        <v>6868966.5343511458</v>
      </c>
      <c r="L321" s="68">
        <f t="shared" si="25"/>
        <v>2187568.2407836877</v>
      </c>
      <c r="M321" s="68">
        <f t="shared" si="26"/>
        <v>4681398.2935674582</v>
      </c>
      <c r="N321" s="45">
        <v>0.05</v>
      </c>
      <c r="O321" s="68">
        <f t="shared" si="27"/>
        <v>4447328.3788890848</v>
      </c>
    </row>
    <row r="322" spans="1:15" x14ac:dyDescent="0.25">
      <c r="A322" s="120">
        <v>318</v>
      </c>
      <c r="B322" s="103" t="s">
        <v>2256</v>
      </c>
      <c r="C322" s="97">
        <v>41365</v>
      </c>
      <c r="D322" s="98">
        <v>44424</v>
      </c>
      <c r="E322" s="117">
        <f t="shared" si="28"/>
        <v>8.3808219178082197</v>
      </c>
      <c r="F322" s="46">
        <v>8</v>
      </c>
      <c r="G322" s="72">
        <v>0.05</v>
      </c>
      <c r="H322" s="91">
        <f t="shared" si="29"/>
        <v>0.11874999999999999</v>
      </c>
      <c r="I322" s="135">
        <v>1222792</v>
      </c>
      <c r="J322" s="45">
        <f>VLOOKUP(YEAR(C322),WPI!$J$25:$L$33,3,0)</f>
        <v>8.8210347752332524E-2</v>
      </c>
      <c r="K322" s="50">
        <f t="shared" si="24"/>
        <v>1330654.9075487703</v>
      </c>
      <c r="L322" s="68">
        <f t="shared" si="25"/>
        <v>1324297.8404390768</v>
      </c>
      <c r="M322" s="68">
        <f t="shared" si="26"/>
        <v>6357.0671096935403</v>
      </c>
      <c r="N322" s="45">
        <v>0.05</v>
      </c>
      <c r="O322" s="68">
        <f t="shared" si="27"/>
        <v>66532.745377438521</v>
      </c>
    </row>
    <row r="323" spans="1:15" x14ac:dyDescent="0.25">
      <c r="A323" s="120">
        <v>319</v>
      </c>
      <c r="B323" s="103" t="s">
        <v>2257</v>
      </c>
      <c r="C323" s="97">
        <v>41365</v>
      </c>
      <c r="D323" s="98">
        <v>44424</v>
      </c>
      <c r="E323" s="117">
        <f t="shared" si="28"/>
        <v>8.3808219178082197</v>
      </c>
      <c r="F323" s="46">
        <v>8</v>
      </c>
      <c r="G323" s="72">
        <v>0.05</v>
      </c>
      <c r="H323" s="91">
        <f t="shared" si="29"/>
        <v>0.11874999999999999</v>
      </c>
      <c r="I323" s="135">
        <v>2046559</v>
      </c>
      <c r="J323" s="45">
        <f>VLOOKUP(YEAR(C323),WPI!$J$25:$L$33,3,0)</f>
        <v>8.8210347752332524E-2</v>
      </c>
      <c r="K323" s="50">
        <f t="shared" si="24"/>
        <v>2227086.6810856662</v>
      </c>
      <c r="L323" s="68">
        <f t="shared" si="25"/>
        <v>2216447.003277055</v>
      </c>
      <c r="M323" s="68">
        <f t="shared" si="26"/>
        <v>10639.677808611188</v>
      </c>
      <c r="N323" s="45">
        <v>0.05</v>
      </c>
      <c r="O323" s="68">
        <f t="shared" si="27"/>
        <v>111354.33405428332</v>
      </c>
    </row>
    <row r="324" spans="1:15" x14ac:dyDescent="0.25">
      <c r="A324" s="120">
        <v>320</v>
      </c>
      <c r="B324" s="103" t="s">
        <v>2266</v>
      </c>
      <c r="C324" s="97">
        <v>41365</v>
      </c>
      <c r="D324" s="98">
        <v>44424</v>
      </c>
      <c r="E324" s="117">
        <f t="shared" si="28"/>
        <v>8.3808219178082197</v>
      </c>
      <c r="F324" s="46">
        <v>20</v>
      </c>
      <c r="G324" s="72">
        <v>0.05</v>
      </c>
      <c r="H324" s="91">
        <f t="shared" si="29"/>
        <v>4.7500000000000001E-2</v>
      </c>
      <c r="I324" s="135">
        <v>5907745</v>
      </c>
      <c r="J324" s="45">
        <f>VLOOKUP(YEAR(C324),WPI!$J$25:$L$33,3,0)</f>
        <v>8.8210347752332524E-2</v>
      </c>
      <c r="K324" s="50">
        <f t="shared" si="24"/>
        <v>6428869.2408821043</v>
      </c>
      <c r="L324" s="68">
        <f t="shared" si="25"/>
        <v>2559262.3914336218</v>
      </c>
      <c r="M324" s="68">
        <f t="shared" si="26"/>
        <v>3869606.8494484825</v>
      </c>
      <c r="N324" s="45">
        <v>0.05</v>
      </c>
      <c r="O324" s="68">
        <f t="shared" si="27"/>
        <v>3676126.5069760582</v>
      </c>
    </row>
    <row r="325" spans="1:15" x14ac:dyDescent="0.25">
      <c r="A325" s="120">
        <v>321</v>
      </c>
      <c r="B325" s="103" t="s">
        <v>2268</v>
      </c>
      <c r="C325" s="97">
        <v>41365</v>
      </c>
      <c r="D325" s="98">
        <v>44424</v>
      </c>
      <c r="E325" s="117">
        <f t="shared" si="28"/>
        <v>8.3808219178082197</v>
      </c>
      <c r="F325" s="46">
        <v>8</v>
      </c>
      <c r="G325" s="72">
        <v>0.05</v>
      </c>
      <c r="H325" s="91">
        <f t="shared" si="29"/>
        <v>0.11874999999999999</v>
      </c>
      <c r="I325" s="135">
        <v>328529</v>
      </c>
      <c r="J325" s="45">
        <v>0</v>
      </c>
      <c r="K325" s="50">
        <f t="shared" ref="K325:K388" si="30">I325*(1+J325)</f>
        <v>328529</v>
      </c>
      <c r="L325" s="68">
        <f t="shared" ref="L325:L388" si="31">K325*H325*E325</f>
        <v>326959.48645547946</v>
      </c>
      <c r="M325" s="68">
        <f t="shared" ref="M325:M388" si="32">MAX(K325-L325,0)</f>
        <v>1569.5135445205378</v>
      </c>
      <c r="N325" s="45">
        <v>0.05</v>
      </c>
      <c r="O325" s="68">
        <f t="shared" ref="O325:O388" si="33">IF(I325&lt;=0,0,IF(M325&lt;=G325*K325,K325*G325,M325*(1-N325)))</f>
        <v>16426.45</v>
      </c>
    </row>
    <row r="326" spans="1:15" x14ac:dyDescent="0.25">
      <c r="A326" s="120">
        <v>322</v>
      </c>
      <c r="B326" s="103" t="s">
        <v>2268</v>
      </c>
      <c r="C326" s="97">
        <v>41365</v>
      </c>
      <c r="D326" s="98">
        <v>44424</v>
      </c>
      <c r="E326" s="117">
        <f t="shared" ref="E326:E389" si="34">(D326-C326)/(EDATE(D326,12)-D326)</f>
        <v>8.3808219178082197</v>
      </c>
      <c r="F326" s="46">
        <v>8</v>
      </c>
      <c r="G326" s="72">
        <v>0.05</v>
      </c>
      <c r="H326" s="91">
        <f t="shared" ref="H326:H389" si="35">(1-G326)/F326</f>
        <v>0.11874999999999999</v>
      </c>
      <c r="I326" s="135">
        <v>323082</v>
      </c>
      <c r="J326" s="45">
        <v>0</v>
      </c>
      <c r="K326" s="50">
        <f t="shared" si="30"/>
        <v>323082</v>
      </c>
      <c r="L326" s="68">
        <f t="shared" si="31"/>
        <v>321538.50893835613</v>
      </c>
      <c r="M326" s="68">
        <f t="shared" si="32"/>
        <v>1543.4910616438719</v>
      </c>
      <c r="N326" s="45">
        <v>0.05</v>
      </c>
      <c r="O326" s="68">
        <f t="shared" si="33"/>
        <v>16154.1</v>
      </c>
    </row>
    <row r="327" spans="1:15" x14ac:dyDescent="0.25">
      <c r="A327" s="120">
        <v>323</v>
      </c>
      <c r="B327" s="103" t="s">
        <v>2268</v>
      </c>
      <c r="C327" s="97">
        <v>41365</v>
      </c>
      <c r="D327" s="98">
        <v>44424</v>
      </c>
      <c r="E327" s="117">
        <f t="shared" si="34"/>
        <v>8.3808219178082197</v>
      </c>
      <c r="F327" s="46">
        <v>8</v>
      </c>
      <c r="G327" s="72">
        <v>0.05</v>
      </c>
      <c r="H327" s="91">
        <f t="shared" si="35"/>
        <v>0.11874999999999999</v>
      </c>
      <c r="I327" s="135">
        <v>301580</v>
      </c>
      <c r="J327" s="45">
        <v>0</v>
      </c>
      <c r="K327" s="50">
        <f t="shared" si="30"/>
        <v>301580</v>
      </c>
      <c r="L327" s="68">
        <f t="shared" si="31"/>
        <v>300139.23253424658</v>
      </c>
      <c r="M327" s="68">
        <f t="shared" si="32"/>
        <v>1440.7674657534226</v>
      </c>
      <c r="N327" s="45">
        <v>0.05</v>
      </c>
      <c r="O327" s="68">
        <f t="shared" si="33"/>
        <v>15079</v>
      </c>
    </row>
    <row r="328" spans="1:15" x14ac:dyDescent="0.25">
      <c r="A328" s="120">
        <v>324</v>
      </c>
      <c r="B328" s="103" t="s">
        <v>2276</v>
      </c>
      <c r="C328" s="97">
        <v>41365</v>
      </c>
      <c r="D328" s="98">
        <v>44424</v>
      </c>
      <c r="E328" s="117">
        <f t="shared" si="34"/>
        <v>8.3808219178082197</v>
      </c>
      <c r="F328" s="46">
        <v>12</v>
      </c>
      <c r="G328" s="72">
        <v>0.05</v>
      </c>
      <c r="H328" s="91">
        <f t="shared" si="35"/>
        <v>7.9166666666666663E-2</v>
      </c>
      <c r="I328" s="135">
        <v>68562</v>
      </c>
      <c r="J328" s="45">
        <f>VLOOKUP(YEAR(C328),WPI!$F$25:$H$33,3,0)</f>
        <v>3.5180299032541773E-2</v>
      </c>
      <c r="K328" s="50">
        <f t="shared" si="30"/>
        <v>70974.031662269132</v>
      </c>
      <c r="L328" s="68">
        <f t="shared" si="31"/>
        <v>47089.973678570139</v>
      </c>
      <c r="M328" s="68">
        <f t="shared" si="32"/>
        <v>23884.057983698993</v>
      </c>
      <c r="N328" s="45">
        <v>0.05</v>
      </c>
      <c r="O328" s="68">
        <f t="shared" si="33"/>
        <v>22689.855084514042</v>
      </c>
    </row>
    <row r="329" spans="1:15" x14ac:dyDescent="0.25">
      <c r="A329" s="120">
        <v>325</v>
      </c>
      <c r="B329" s="103" t="s">
        <v>2287</v>
      </c>
      <c r="C329" s="97">
        <v>41365</v>
      </c>
      <c r="D329" s="98">
        <v>44424</v>
      </c>
      <c r="E329" s="117">
        <f t="shared" si="34"/>
        <v>8.3808219178082197</v>
      </c>
      <c r="F329" s="46">
        <v>40</v>
      </c>
      <c r="G329" s="72">
        <v>0.05</v>
      </c>
      <c r="H329" s="91">
        <f t="shared" si="35"/>
        <v>2.375E-2</v>
      </c>
      <c r="I329" s="135">
        <v>63615</v>
      </c>
      <c r="J329" s="45">
        <v>3.5200000000000002E-2</v>
      </c>
      <c r="K329" s="50">
        <f t="shared" si="30"/>
        <v>65854.247999999992</v>
      </c>
      <c r="L329" s="68">
        <f t="shared" si="31"/>
        <v>13107.92721920548</v>
      </c>
      <c r="M329" s="68">
        <f t="shared" si="32"/>
        <v>52746.320780794515</v>
      </c>
      <c r="N329" s="45">
        <v>0.05</v>
      </c>
      <c r="O329" s="68">
        <f t="shared" si="33"/>
        <v>50109.004741754783</v>
      </c>
    </row>
    <row r="330" spans="1:15" x14ac:dyDescent="0.25">
      <c r="A330" s="120">
        <v>326</v>
      </c>
      <c r="B330" s="103" t="s">
        <v>2288</v>
      </c>
      <c r="C330" s="97">
        <v>41365</v>
      </c>
      <c r="D330" s="98">
        <v>44424</v>
      </c>
      <c r="E330" s="117">
        <f t="shared" si="34"/>
        <v>8.3808219178082197</v>
      </c>
      <c r="F330" s="46">
        <v>6</v>
      </c>
      <c r="G330" s="72">
        <v>0.05</v>
      </c>
      <c r="H330" s="91">
        <f t="shared" si="35"/>
        <v>0.15833333333333333</v>
      </c>
      <c r="I330" s="135">
        <v>180612</v>
      </c>
      <c r="J330" s="45">
        <f>VLOOKUP(YEAR(C330),WPI!$J$25:$L$33,3,0)</f>
        <v>8.8210347752332524E-2</v>
      </c>
      <c r="K330" s="50">
        <f t="shared" si="30"/>
        <v>196543.8473282443</v>
      </c>
      <c r="L330" s="68">
        <f t="shared" si="31"/>
        <v>260806.50572065951</v>
      </c>
      <c r="M330" s="68">
        <f t="shared" si="32"/>
        <v>0</v>
      </c>
      <c r="N330" s="45">
        <v>0.05</v>
      </c>
      <c r="O330" s="68">
        <f t="shared" si="33"/>
        <v>9827.1923664122151</v>
      </c>
    </row>
    <row r="331" spans="1:15" x14ac:dyDescent="0.25">
      <c r="A331" s="120">
        <v>327</v>
      </c>
      <c r="B331" s="103" t="s">
        <v>2411</v>
      </c>
      <c r="C331" s="97">
        <v>41365</v>
      </c>
      <c r="D331" s="98">
        <v>44424</v>
      </c>
      <c r="E331" s="117">
        <f t="shared" si="34"/>
        <v>8.3808219178082197</v>
      </c>
      <c r="F331" s="46">
        <v>10</v>
      </c>
      <c r="G331" s="72">
        <v>0.05</v>
      </c>
      <c r="H331" s="91">
        <f t="shared" si="35"/>
        <v>9.5000000000000001E-2</v>
      </c>
      <c r="I331" s="135">
        <v>35727</v>
      </c>
      <c r="J331" s="45">
        <f>VLOOKUP(YEAR(C331),WPI!$J$25:$L$33,3,0)</f>
        <v>8.8210347752332524E-2</v>
      </c>
      <c r="K331" s="50">
        <f t="shared" si="30"/>
        <v>38878.49109414759</v>
      </c>
      <c r="L331" s="68">
        <f t="shared" si="31"/>
        <v>30954.202477848663</v>
      </c>
      <c r="M331" s="68">
        <f t="shared" si="32"/>
        <v>7924.2886162989271</v>
      </c>
      <c r="N331" s="45">
        <v>0.05</v>
      </c>
      <c r="O331" s="68">
        <f t="shared" si="33"/>
        <v>7528.0741854839807</v>
      </c>
    </row>
    <row r="332" spans="1:15" x14ac:dyDescent="0.25">
      <c r="A332" s="120">
        <v>328</v>
      </c>
      <c r="B332" s="103" t="s">
        <v>2291</v>
      </c>
      <c r="C332" s="97">
        <v>41365</v>
      </c>
      <c r="D332" s="98">
        <v>44424</v>
      </c>
      <c r="E332" s="117">
        <f t="shared" si="34"/>
        <v>8.3808219178082197</v>
      </c>
      <c r="F332" s="46">
        <v>12</v>
      </c>
      <c r="G332" s="72">
        <v>0.05</v>
      </c>
      <c r="H332" s="91">
        <f t="shared" si="35"/>
        <v>7.9166666666666663E-2</v>
      </c>
      <c r="I332" s="135">
        <v>162050</v>
      </c>
      <c r="J332" s="45">
        <f>VLOOKUP(YEAR(C332),WPI!$J$25:$L$33,3,0)</f>
        <v>8.8210347752332524E-2</v>
      </c>
      <c r="K332" s="50">
        <f t="shared" si="30"/>
        <v>176344.48685326549</v>
      </c>
      <c r="L332" s="68">
        <f t="shared" si="31"/>
        <v>117001.34612327219</v>
      </c>
      <c r="M332" s="68">
        <f t="shared" si="32"/>
        <v>59343.140729993305</v>
      </c>
      <c r="N332" s="45">
        <v>0.05</v>
      </c>
      <c r="O332" s="68">
        <f t="shared" si="33"/>
        <v>56375.983693493639</v>
      </c>
    </row>
    <row r="333" spans="1:15" x14ac:dyDescent="0.25">
      <c r="A333" s="120">
        <v>329</v>
      </c>
      <c r="B333" s="103" t="s">
        <v>2292</v>
      </c>
      <c r="C333" s="97">
        <v>41365</v>
      </c>
      <c r="D333" s="98">
        <v>44424</v>
      </c>
      <c r="E333" s="117">
        <f t="shared" si="34"/>
        <v>8.3808219178082197</v>
      </c>
      <c r="F333" s="46">
        <v>6</v>
      </c>
      <c r="G333" s="72">
        <v>0.05</v>
      </c>
      <c r="H333" s="91">
        <f t="shared" si="35"/>
        <v>0.15833333333333333</v>
      </c>
      <c r="I333" s="135">
        <v>162109</v>
      </c>
      <c r="J333" s="45">
        <v>0</v>
      </c>
      <c r="K333" s="50">
        <f t="shared" si="30"/>
        <v>162109</v>
      </c>
      <c r="L333" s="68">
        <f t="shared" si="31"/>
        <v>215112.72121004565</v>
      </c>
      <c r="M333" s="68">
        <f t="shared" si="32"/>
        <v>0</v>
      </c>
      <c r="N333" s="45">
        <v>0.05</v>
      </c>
      <c r="O333" s="68">
        <f t="shared" si="33"/>
        <v>8105.4500000000007</v>
      </c>
    </row>
    <row r="334" spans="1:15" x14ac:dyDescent="0.25">
      <c r="A334" s="120">
        <v>330</v>
      </c>
      <c r="B334" s="103" t="s">
        <v>1924</v>
      </c>
      <c r="C334" s="97">
        <v>41365</v>
      </c>
      <c r="D334" s="98">
        <v>44424</v>
      </c>
      <c r="E334" s="117">
        <f t="shared" si="34"/>
        <v>8.3808219178082197</v>
      </c>
      <c r="F334" s="46">
        <v>8</v>
      </c>
      <c r="G334" s="72">
        <v>0.05</v>
      </c>
      <c r="H334" s="91">
        <f t="shared" si="35"/>
        <v>0.11874999999999999</v>
      </c>
      <c r="I334" s="135">
        <v>51750</v>
      </c>
      <c r="J334" s="45">
        <f>VLOOKUP(YEAR(C334),WPI!$J$25:$L$33,3,0)</f>
        <v>8.8210347752332524E-2</v>
      </c>
      <c r="K334" s="50">
        <f t="shared" si="30"/>
        <v>56314.885496183211</v>
      </c>
      <c r="L334" s="68">
        <f t="shared" si="31"/>
        <v>56045.846916501105</v>
      </c>
      <c r="M334" s="68">
        <f t="shared" si="32"/>
        <v>269.0385796821065</v>
      </c>
      <c r="N334" s="45">
        <v>0.05</v>
      </c>
      <c r="O334" s="68">
        <f t="shared" si="33"/>
        <v>2815.7442748091607</v>
      </c>
    </row>
    <row r="335" spans="1:15" x14ac:dyDescent="0.25">
      <c r="A335" s="120">
        <v>331</v>
      </c>
      <c r="B335" s="103" t="s">
        <v>2293</v>
      </c>
      <c r="C335" s="97">
        <v>41365</v>
      </c>
      <c r="D335" s="98">
        <v>44424</v>
      </c>
      <c r="E335" s="117">
        <f t="shared" si="34"/>
        <v>8.3808219178082197</v>
      </c>
      <c r="F335" s="46">
        <v>6</v>
      </c>
      <c r="G335" s="72">
        <v>0.05</v>
      </c>
      <c r="H335" s="91">
        <f t="shared" si="35"/>
        <v>0.15833333333333333</v>
      </c>
      <c r="I335" s="135">
        <v>19000</v>
      </c>
      <c r="J335" s="45">
        <f>VLOOKUP(YEAR(C335),WPI!$J$25:$L$33,3,0)</f>
        <v>8.8210347752332524E-2</v>
      </c>
      <c r="K335" s="50">
        <f t="shared" si="30"/>
        <v>20675.996607294321</v>
      </c>
      <c r="L335" s="68">
        <f t="shared" si="31"/>
        <v>27436.292210332267</v>
      </c>
      <c r="M335" s="68">
        <f t="shared" si="32"/>
        <v>0</v>
      </c>
      <c r="N335" s="45">
        <v>0.05</v>
      </c>
      <c r="O335" s="68">
        <f t="shared" si="33"/>
        <v>1033.7998303647162</v>
      </c>
    </row>
    <row r="336" spans="1:15" x14ac:dyDescent="0.25">
      <c r="A336" s="120">
        <v>332</v>
      </c>
      <c r="B336" s="103" t="s">
        <v>2294</v>
      </c>
      <c r="C336" s="97">
        <v>41365</v>
      </c>
      <c r="D336" s="98">
        <v>44424</v>
      </c>
      <c r="E336" s="117">
        <f t="shared" si="34"/>
        <v>8.3808219178082197</v>
      </c>
      <c r="F336" s="46">
        <v>6</v>
      </c>
      <c r="G336" s="72">
        <v>0.05</v>
      </c>
      <c r="H336" s="91">
        <f t="shared" si="35"/>
        <v>0.15833333333333333</v>
      </c>
      <c r="I336" s="135">
        <v>257984</v>
      </c>
      <c r="J336" s="45">
        <f>VLOOKUP(YEAR(C336),WPI!$J$25:$L$33,3,0)</f>
        <v>8.8210347752332524E-2</v>
      </c>
      <c r="K336" s="50">
        <f t="shared" si="30"/>
        <v>280740.85835453775</v>
      </c>
      <c r="L336" s="68">
        <f t="shared" si="31"/>
        <v>372532.8636626504</v>
      </c>
      <c r="M336" s="68">
        <f t="shared" si="32"/>
        <v>0</v>
      </c>
      <c r="N336" s="45">
        <v>0.05</v>
      </c>
      <c r="O336" s="68">
        <f t="shared" si="33"/>
        <v>14037.042917726889</v>
      </c>
    </row>
    <row r="337" spans="1:15" x14ac:dyDescent="0.25">
      <c r="A337" s="120">
        <v>333</v>
      </c>
      <c r="B337" s="103" t="s">
        <v>2312</v>
      </c>
      <c r="C337" s="97">
        <v>41365</v>
      </c>
      <c r="D337" s="98">
        <v>44424</v>
      </c>
      <c r="E337" s="117">
        <f t="shared" si="34"/>
        <v>8.3808219178082197</v>
      </c>
      <c r="F337" s="46">
        <v>8</v>
      </c>
      <c r="G337" s="72">
        <v>0.05</v>
      </c>
      <c r="H337" s="91">
        <f t="shared" si="35"/>
        <v>0.11874999999999999</v>
      </c>
      <c r="I337" s="135">
        <v>192523</v>
      </c>
      <c r="J337" s="45">
        <v>0</v>
      </c>
      <c r="K337" s="50">
        <f t="shared" si="30"/>
        <v>192523</v>
      </c>
      <c r="L337" s="68">
        <f t="shared" si="31"/>
        <v>191603.2411472603</v>
      </c>
      <c r="M337" s="68">
        <f t="shared" si="32"/>
        <v>919.75885273970198</v>
      </c>
      <c r="N337" s="45">
        <v>0.05</v>
      </c>
      <c r="O337" s="68">
        <f t="shared" si="33"/>
        <v>9626.15</v>
      </c>
    </row>
    <row r="338" spans="1:15" x14ac:dyDescent="0.25">
      <c r="A338" s="120">
        <v>334</v>
      </c>
      <c r="B338" s="103" t="s">
        <v>2412</v>
      </c>
      <c r="C338" s="97">
        <v>41365</v>
      </c>
      <c r="D338" s="98">
        <v>44424</v>
      </c>
      <c r="E338" s="117">
        <f t="shared" si="34"/>
        <v>8.3808219178082197</v>
      </c>
      <c r="F338" s="46">
        <v>8</v>
      </c>
      <c r="G338" s="72">
        <v>0.05</v>
      </c>
      <c r="H338" s="91">
        <f t="shared" si="35"/>
        <v>0.11874999999999999</v>
      </c>
      <c r="I338" s="135">
        <v>350595</v>
      </c>
      <c r="J338" s="45">
        <v>0</v>
      </c>
      <c r="K338" s="50">
        <f t="shared" si="30"/>
        <v>350595</v>
      </c>
      <c r="L338" s="68">
        <f t="shared" si="31"/>
        <v>348920.06840753427</v>
      </c>
      <c r="M338" s="68">
        <f t="shared" si="32"/>
        <v>1674.9315924657276</v>
      </c>
      <c r="N338" s="45">
        <v>0.05</v>
      </c>
      <c r="O338" s="68">
        <f t="shared" si="33"/>
        <v>17529.75</v>
      </c>
    </row>
    <row r="339" spans="1:15" x14ac:dyDescent="0.25">
      <c r="A339" s="120">
        <v>335</v>
      </c>
      <c r="B339" s="103" t="s">
        <v>2331</v>
      </c>
      <c r="C339" s="97">
        <v>41365</v>
      </c>
      <c r="D339" s="98">
        <v>44424</v>
      </c>
      <c r="E339" s="117">
        <f t="shared" si="34"/>
        <v>8.3808219178082197</v>
      </c>
      <c r="F339" s="46">
        <v>10</v>
      </c>
      <c r="G339" s="72">
        <v>0.05</v>
      </c>
      <c r="H339" s="91">
        <f t="shared" si="35"/>
        <v>9.5000000000000001E-2</v>
      </c>
      <c r="I339" s="135">
        <v>2817831</v>
      </c>
      <c r="J339" s="45">
        <f>VLOOKUP(YEAR(C339),WPI!$J$25:$L$33,3,0)</f>
        <v>8.8210347752332524E-2</v>
      </c>
      <c r="K339" s="50">
        <f t="shared" si="30"/>
        <v>3066392.8524173032</v>
      </c>
      <c r="L339" s="68">
        <f t="shared" si="31"/>
        <v>2441394.780484193</v>
      </c>
      <c r="M339" s="68">
        <f t="shared" si="32"/>
        <v>624998.07193311024</v>
      </c>
      <c r="N339" s="45">
        <v>0.05</v>
      </c>
      <c r="O339" s="68">
        <f t="shared" si="33"/>
        <v>593748.16833645466</v>
      </c>
    </row>
    <row r="340" spans="1:15" x14ac:dyDescent="0.25">
      <c r="A340" s="120">
        <v>336</v>
      </c>
      <c r="B340" s="103" t="s">
        <v>2339</v>
      </c>
      <c r="C340" s="97">
        <v>41365</v>
      </c>
      <c r="D340" s="98">
        <v>44424</v>
      </c>
      <c r="E340" s="117">
        <f t="shared" si="34"/>
        <v>8.3808219178082197</v>
      </c>
      <c r="F340" s="46">
        <v>25</v>
      </c>
      <c r="G340" s="72">
        <v>0.05</v>
      </c>
      <c r="H340" s="91">
        <f t="shared" si="35"/>
        <v>3.7999999999999999E-2</v>
      </c>
      <c r="I340" s="135">
        <v>3249190</v>
      </c>
      <c r="J340" s="45">
        <f>VLOOKUP(YEAR(C340),WPI!$F$25:$H$33,3,0)</f>
        <v>3.5180299032541773E-2</v>
      </c>
      <c r="K340" s="50">
        <f t="shared" si="30"/>
        <v>3363497.4758135444</v>
      </c>
      <c r="L340" s="68">
        <f t="shared" si="31"/>
        <v>1071177.1879000494</v>
      </c>
      <c r="M340" s="68">
        <f t="shared" si="32"/>
        <v>2292320.2879134947</v>
      </c>
      <c r="N340" s="45">
        <v>0.05</v>
      </c>
      <c r="O340" s="68">
        <f t="shared" si="33"/>
        <v>2177704.2735178201</v>
      </c>
    </row>
    <row r="341" spans="1:15" x14ac:dyDescent="0.25">
      <c r="A341" s="120">
        <v>337</v>
      </c>
      <c r="B341" s="103" t="s">
        <v>2340</v>
      </c>
      <c r="C341" s="97">
        <v>41365</v>
      </c>
      <c r="D341" s="98">
        <v>44424</v>
      </c>
      <c r="E341" s="117">
        <f t="shared" si="34"/>
        <v>8.3808219178082197</v>
      </c>
      <c r="F341" s="46">
        <v>10</v>
      </c>
      <c r="G341" s="72">
        <v>0.05</v>
      </c>
      <c r="H341" s="91">
        <f t="shared" si="35"/>
        <v>9.5000000000000001E-2</v>
      </c>
      <c r="I341" s="135">
        <v>8019461</v>
      </c>
      <c r="J341" s="45">
        <f>VLOOKUP(YEAR(C341),WPI!$J$25:$L$33,3,0)</f>
        <v>8.8210347752332524E-2</v>
      </c>
      <c r="K341" s="50">
        <f t="shared" si="30"/>
        <v>8726860.4435962699</v>
      </c>
      <c r="L341" s="68">
        <f t="shared" si="31"/>
        <v>6948135.0115377922</v>
      </c>
      <c r="M341" s="68">
        <f t="shared" si="32"/>
        <v>1778725.4320584778</v>
      </c>
      <c r="N341" s="45">
        <v>0.05</v>
      </c>
      <c r="O341" s="68">
        <f t="shared" si="33"/>
        <v>1689789.1604555538</v>
      </c>
    </row>
    <row r="342" spans="1:15" x14ac:dyDescent="0.25">
      <c r="A342" s="120">
        <v>338</v>
      </c>
      <c r="B342" s="103" t="s">
        <v>2341</v>
      </c>
      <c r="C342" s="97">
        <v>41365</v>
      </c>
      <c r="D342" s="98">
        <v>44424</v>
      </c>
      <c r="E342" s="117">
        <f t="shared" si="34"/>
        <v>8.3808219178082197</v>
      </c>
      <c r="F342" s="46">
        <v>25</v>
      </c>
      <c r="G342" s="72">
        <v>0.05</v>
      </c>
      <c r="H342" s="91">
        <f t="shared" si="35"/>
        <v>3.7999999999999999E-2</v>
      </c>
      <c r="I342" s="135">
        <v>20887</v>
      </c>
      <c r="J342" s="45">
        <f>VLOOKUP(YEAR(C342),WPI!$J$25:$L$33,3,0)</f>
        <v>8.8210347752332524E-2</v>
      </c>
      <c r="K342" s="50">
        <f t="shared" si="30"/>
        <v>22729.449533502971</v>
      </c>
      <c r="L342" s="68">
        <f t="shared" si="31"/>
        <v>7238.6758155437055</v>
      </c>
      <c r="M342" s="68">
        <f t="shared" si="32"/>
        <v>15490.773717959266</v>
      </c>
      <c r="N342" s="45">
        <v>0.05</v>
      </c>
      <c r="O342" s="68">
        <f t="shared" si="33"/>
        <v>14716.235032061302</v>
      </c>
    </row>
    <row r="343" spans="1:15" x14ac:dyDescent="0.25">
      <c r="A343" s="120">
        <v>339</v>
      </c>
      <c r="B343" s="103" t="s">
        <v>2343</v>
      </c>
      <c r="C343" s="97">
        <v>41365</v>
      </c>
      <c r="D343" s="98">
        <v>44424</v>
      </c>
      <c r="E343" s="117">
        <f t="shared" si="34"/>
        <v>8.3808219178082197</v>
      </c>
      <c r="F343" s="46">
        <v>6</v>
      </c>
      <c r="G343" s="72">
        <v>0.05</v>
      </c>
      <c r="H343" s="91">
        <f t="shared" si="35"/>
        <v>0.15833333333333333</v>
      </c>
      <c r="I343" s="135">
        <v>521200</v>
      </c>
      <c r="J343" s="45">
        <f>VLOOKUP(YEAR(C343),WPI!$J$25:$L$33,3,0)</f>
        <v>8.8210347752332524E-2</v>
      </c>
      <c r="K343" s="50">
        <f t="shared" si="30"/>
        <v>567175.23324851575</v>
      </c>
      <c r="L343" s="68">
        <f t="shared" si="31"/>
        <v>752620.81579079875</v>
      </c>
      <c r="M343" s="68">
        <f t="shared" si="32"/>
        <v>0</v>
      </c>
      <c r="N343" s="45">
        <v>0.05</v>
      </c>
      <c r="O343" s="68">
        <f t="shared" si="33"/>
        <v>28358.76166242579</v>
      </c>
    </row>
    <row r="344" spans="1:15" x14ac:dyDescent="0.25">
      <c r="A344" s="120">
        <v>340</v>
      </c>
      <c r="B344" s="103" t="s">
        <v>2397</v>
      </c>
      <c r="C344" s="97">
        <v>41365</v>
      </c>
      <c r="D344" s="98">
        <v>44424</v>
      </c>
      <c r="E344" s="117">
        <f t="shared" si="34"/>
        <v>8.3808219178082197</v>
      </c>
      <c r="F344" s="46">
        <v>6</v>
      </c>
      <c r="G344" s="72">
        <v>0.05</v>
      </c>
      <c r="H344" s="91">
        <f t="shared" si="35"/>
        <v>0.15833333333333333</v>
      </c>
      <c r="I344" s="135">
        <v>3303</v>
      </c>
      <c r="J344" s="45">
        <v>0</v>
      </c>
      <c r="K344" s="50">
        <f t="shared" si="30"/>
        <v>3303</v>
      </c>
      <c r="L344" s="68">
        <f t="shared" si="31"/>
        <v>4382.9603424657535</v>
      </c>
      <c r="M344" s="68">
        <f t="shared" si="32"/>
        <v>0</v>
      </c>
      <c r="N344" s="45">
        <v>0.05</v>
      </c>
      <c r="O344" s="68">
        <f t="shared" si="33"/>
        <v>165.15</v>
      </c>
    </row>
    <row r="345" spans="1:15" x14ac:dyDescent="0.25">
      <c r="A345" s="120">
        <v>341</v>
      </c>
      <c r="B345" s="103" t="s">
        <v>2413</v>
      </c>
      <c r="C345" s="97">
        <v>41570</v>
      </c>
      <c r="D345" s="98">
        <v>44424</v>
      </c>
      <c r="E345" s="117">
        <f t="shared" si="34"/>
        <v>7.8191780821917805</v>
      </c>
      <c r="F345" s="46">
        <v>25</v>
      </c>
      <c r="G345" s="72">
        <v>0.05</v>
      </c>
      <c r="H345" s="91">
        <f t="shared" si="35"/>
        <v>3.7999999999999999E-2</v>
      </c>
      <c r="I345" s="135">
        <v>166517</v>
      </c>
      <c r="J345" s="45">
        <f>VLOOKUP(YEAR(C345),WPI!$J$25:$L$33,3,0)</f>
        <v>8.8210347752332524E-2</v>
      </c>
      <c r="K345" s="50">
        <f t="shared" si="30"/>
        <v>181205.52247667516</v>
      </c>
      <c r="L345" s="68">
        <f t="shared" si="31"/>
        <v>53841.373489425678</v>
      </c>
      <c r="M345" s="68">
        <f t="shared" si="32"/>
        <v>127364.14898724949</v>
      </c>
      <c r="N345" s="45">
        <v>0.05</v>
      </c>
      <c r="O345" s="68">
        <f t="shared" si="33"/>
        <v>120995.941537887</v>
      </c>
    </row>
    <row r="346" spans="1:15" x14ac:dyDescent="0.25">
      <c r="A346" s="120">
        <v>342</v>
      </c>
      <c r="B346" s="103" t="s">
        <v>2325</v>
      </c>
      <c r="C346" s="97">
        <v>41365</v>
      </c>
      <c r="D346" s="98">
        <v>44424</v>
      </c>
      <c r="E346" s="117">
        <f t="shared" si="34"/>
        <v>8.3808219178082197</v>
      </c>
      <c r="F346" s="46">
        <v>15</v>
      </c>
      <c r="G346" s="72">
        <v>0.05</v>
      </c>
      <c r="H346" s="91">
        <f t="shared" si="35"/>
        <v>6.3333333333333325E-2</v>
      </c>
      <c r="I346" s="135">
        <v>950098</v>
      </c>
      <c r="J346" s="45">
        <f>VLOOKUP(YEAR(C346),WPI!$J$25:$L$33,3,0)</f>
        <v>8.8210347752332524E-2</v>
      </c>
      <c r="K346" s="50">
        <f t="shared" si="30"/>
        <v>1033906.4749787957</v>
      </c>
      <c r="L346" s="68">
        <f t="shared" si="31"/>
        <v>548782.44960952131</v>
      </c>
      <c r="M346" s="68">
        <f t="shared" si="32"/>
        <v>485124.02536927443</v>
      </c>
      <c r="N346" s="45">
        <v>0.05</v>
      </c>
      <c r="O346" s="68">
        <f t="shared" si="33"/>
        <v>460867.82410081069</v>
      </c>
    </row>
    <row r="347" spans="1:15" x14ac:dyDescent="0.25">
      <c r="A347" s="120">
        <v>343</v>
      </c>
      <c r="B347" s="103" t="s">
        <v>2414</v>
      </c>
      <c r="C347" s="97">
        <v>41421</v>
      </c>
      <c r="D347" s="98">
        <v>44424</v>
      </c>
      <c r="E347" s="117">
        <f t="shared" si="34"/>
        <v>8.2273972602739729</v>
      </c>
      <c r="F347" s="46">
        <v>25</v>
      </c>
      <c r="G347" s="72">
        <v>0.05</v>
      </c>
      <c r="H347" s="91">
        <f t="shared" si="35"/>
        <v>3.7999999999999999E-2</v>
      </c>
      <c r="I347" s="135">
        <v>93330</v>
      </c>
      <c r="J347" s="45">
        <f>VLOOKUP(YEAR(C347),WPI!$F$25:$H$33,3,0)</f>
        <v>3.5180299032541773E-2</v>
      </c>
      <c r="K347" s="50">
        <f t="shared" si="30"/>
        <v>96613.377308707131</v>
      </c>
      <c r="L347" s="68">
        <f t="shared" si="31"/>
        <v>30205.312159467961</v>
      </c>
      <c r="M347" s="68">
        <f t="shared" si="32"/>
        <v>66408.065149239177</v>
      </c>
      <c r="N347" s="45">
        <v>0.05</v>
      </c>
      <c r="O347" s="68">
        <f t="shared" si="33"/>
        <v>63087.661891777214</v>
      </c>
    </row>
    <row r="348" spans="1:15" x14ac:dyDescent="0.25">
      <c r="A348" s="120">
        <v>344</v>
      </c>
      <c r="B348" s="103" t="s">
        <v>2415</v>
      </c>
      <c r="C348" s="97">
        <v>41725</v>
      </c>
      <c r="D348" s="98">
        <v>44424</v>
      </c>
      <c r="E348" s="117">
        <f t="shared" si="34"/>
        <v>7.3945205479452056</v>
      </c>
      <c r="F348" s="46">
        <v>6</v>
      </c>
      <c r="G348" s="72">
        <v>0.05</v>
      </c>
      <c r="H348" s="91">
        <f t="shared" si="35"/>
        <v>0.15833333333333333</v>
      </c>
      <c r="I348" s="135">
        <v>1665258</v>
      </c>
      <c r="J348" s="45">
        <v>0</v>
      </c>
      <c r="K348" s="50">
        <f t="shared" si="30"/>
        <v>1665258</v>
      </c>
      <c r="L348" s="68">
        <f t="shared" si="31"/>
        <v>1949682.5456164381</v>
      </c>
      <c r="M348" s="68">
        <f t="shared" si="32"/>
        <v>0</v>
      </c>
      <c r="N348" s="45">
        <v>0.05</v>
      </c>
      <c r="O348" s="68">
        <f t="shared" si="33"/>
        <v>83262.900000000009</v>
      </c>
    </row>
    <row r="349" spans="1:15" x14ac:dyDescent="0.25">
      <c r="A349" s="120">
        <v>345</v>
      </c>
      <c r="B349" s="103" t="s">
        <v>2277</v>
      </c>
      <c r="C349" s="97">
        <v>41365</v>
      </c>
      <c r="D349" s="98">
        <v>44424</v>
      </c>
      <c r="E349" s="117">
        <f t="shared" si="34"/>
        <v>8.3808219178082197</v>
      </c>
      <c r="F349" s="46">
        <v>25</v>
      </c>
      <c r="G349" s="72">
        <v>0.05</v>
      </c>
      <c r="H349" s="91">
        <f t="shared" si="35"/>
        <v>3.7999999999999999E-2</v>
      </c>
      <c r="I349" s="135">
        <v>68250</v>
      </c>
      <c r="J349" s="45">
        <f>VLOOKUP(YEAR(C349),WPI!$F$25:$H$33,3,0)</f>
        <v>3.5180299032541773E-2</v>
      </c>
      <c r="K349" s="50">
        <f t="shared" si="30"/>
        <v>70651.055408970977</v>
      </c>
      <c r="L349" s="68">
        <f t="shared" si="31"/>
        <v>22500.328720135905</v>
      </c>
      <c r="M349" s="68">
        <f t="shared" si="32"/>
        <v>48150.726688835071</v>
      </c>
      <c r="N349" s="45">
        <v>0.05</v>
      </c>
      <c r="O349" s="68">
        <f t="shared" si="33"/>
        <v>45743.190354393315</v>
      </c>
    </row>
    <row r="350" spans="1:15" x14ac:dyDescent="0.25">
      <c r="A350" s="120">
        <v>346</v>
      </c>
      <c r="B350" s="103" t="s">
        <v>2263</v>
      </c>
      <c r="C350" s="97">
        <v>41365</v>
      </c>
      <c r="D350" s="98">
        <v>44424</v>
      </c>
      <c r="E350" s="117">
        <f t="shared" si="34"/>
        <v>8.3808219178082197</v>
      </c>
      <c r="F350" s="46">
        <v>15</v>
      </c>
      <c r="G350" s="72">
        <v>0.05</v>
      </c>
      <c r="H350" s="91">
        <f t="shared" si="35"/>
        <v>6.3333333333333325E-2</v>
      </c>
      <c r="I350" s="135">
        <v>1022175</v>
      </c>
      <c r="J350" s="45">
        <f>VLOOKUP(YEAR(C350),WPI!$J$25:$L$33,3,0)</f>
        <v>8.8210347752332524E-2</v>
      </c>
      <c r="K350" s="50">
        <f t="shared" si="30"/>
        <v>1112341.4122137406</v>
      </c>
      <c r="L350" s="68">
        <f t="shared" si="31"/>
        <v>590414.56821255537</v>
      </c>
      <c r="M350" s="68">
        <f t="shared" si="32"/>
        <v>521926.84400118527</v>
      </c>
      <c r="N350" s="45">
        <v>0.05</v>
      </c>
      <c r="O350" s="68">
        <f t="shared" si="33"/>
        <v>495830.501801126</v>
      </c>
    </row>
    <row r="351" spans="1:15" x14ac:dyDescent="0.25">
      <c r="A351" s="120">
        <v>347</v>
      </c>
      <c r="B351" s="103" t="s">
        <v>2408</v>
      </c>
      <c r="C351" s="97">
        <v>41669</v>
      </c>
      <c r="D351" s="98">
        <v>44424</v>
      </c>
      <c r="E351" s="117">
        <f t="shared" si="34"/>
        <v>7.5479452054794525</v>
      </c>
      <c r="F351" s="46">
        <v>25</v>
      </c>
      <c r="G351" s="72">
        <v>0.05</v>
      </c>
      <c r="H351" s="91">
        <f t="shared" si="35"/>
        <v>3.7999999999999999E-2</v>
      </c>
      <c r="I351" s="135">
        <v>43043253.708450712</v>
      </c>
      <c r="J351" s="45">
        <f>VLOOKUP(YEAR(C351),WPI!$F$14:$H$22,3,0)</f>
        <v>0.18511627906976749</v>
      </c>
      <c r="K351" s="50">
        <f t="shared" si="30"/>
        <v>51011260.674015082</v>
      </c>
      <c r="L351" s="68">
        <f t="shared" si="31"/>
        <v>14631147.616335997</v>
      </c>
      <c r="M351" s="68">
        <f t="shared" si="32"/>
        <v>36380113.057679087</v>
      </c>
      <c r="N351" s="45">
        <v>0.05</v>
      </c>
      <c r="O351" s="68">
        <f t="shared" si="33"/>
        <v>34561107.404795133</v>
      </c>
    </row>
    <row r="352" spans="1:15" x14ac:dyDescent="0.25">
      <c r="A352" s="120">
        <v>348</v>
      </c>
      <c r="B352" s="103" t="s">
        <v>2409</v>
      </c>
      <c r="C352" s="97">
        <v>41669</v>
      </c>
      <c r="D352" s="98">
        <v>44424</v>
      </c>
      <c r="E352" s="117">
        <f t="shared" si="34"/>
        <v>7.5479452054794525</v>
      </c>
      <c r="F352" s="46">
        <v>10</v>
      </c>
      <c r="G352" s="72">
        <v>0.05</v>
      </c>
      <c r="H352" s="91">
        <f t="shared" si="35"/>
        <v>9.5000000000000001E-2</v>
      </c>
      <c r="I352" s="135">
        <v>2648074.528169014</v>
      </c>
      <c r="J352" s="45">
        <f>VLOOKUP(YEAR(C352),WPI!$J$25:$L$33,3,0)</f>
        <v>0</v>
      </c>
      <c r="K352" s="50">
        <f t="shared" si="30"/>
        <v>2648074.528169014</v>
      </c>
      <c r="L352" s="68">
        <f t="shared" si="31"/>
        <v>1898814.5366713295</v>
      </c>
      <c r="M352" s="68">
        <f t="shared" si="32"/>
        <v>749259.9914976845</v>
      </c>
      <c r="N352" s="45">
        <v>0.05</v>
      </c>
      <c r="O352" s="68">
        <f t="shared" si="33"/>
        <v>711796.9919228002</v>
      </c>
    </row>
    <row r="353" spans="1:15" x14ac:dyDescent="0.25">
      <c r="A353" s="120">
        <v>349</v>
      </c>
      <c r="B353" s="103" t="s">
        <v>2416</v>
      </c>
      <c r="C353" s="97">
        <v>41669</v>
      </c>
      <c r="D353" s="98">
        <v>44424</v>
      </c>
      <c r="E353" s="117">
        <f t="shared" si="34"/>
        <v>7.5479452054794525</v>
      </c>
      <c r="F353" s="46">
        <v>15</v>
      </c>
      <c r="G353" s="72">
        <v>0.05</v>
      </c>
      <c r="H353" s="91">
        <f t="shared" si="35"/>
        <v>6.3333333333333325E-2</v>
      </c>
      <c r="I353" s="135">
        <v>1669854.0719999999</v>
      </c>
      <c r="J353" s="45">
        <f>VLOOKUP(YEAR(C353),'CPP-WHRS (P&amp;M)'!$I$47:$K$54,3,0)</f>
        <v>8.2778306374881094E-2</v>
      </c>
      <c r="K353" s="50">
        <f t="shared" si="30"/>
        <v>1808081.7639733586</v>
      </c>
      <c r="L353" s="68">
        <f t="shared" si="31"/>
        <v>864329.1318281776</v>
      </c>
      <c r="M353" s="68">
        <f t="shared" si="32"/>
        <v>943752.63214518095</v>
      </c>
      <c r="N353" s="45">
        <v>0.05</v>
      </c>
      <c r="O353" s="68">
        <f t="shared" si="33"/>
        <v>896565.00053792191</v>
      </c>
    </row>
    <row r="354" spans="1:15" x14ac:dyDescent="0.25">
      <c r="A354" s="120">
        <v>350</v>
      </c>
      <c r="B354" s="103" t="s">
        <v>2417</v>
      </c>
      <c r="C354" s="97">
        <v>41669</v>
      </c>
      <c r="D354" s="98">
        <v>44424</v>
      </c>
      <c r="E354" s="117">
        <f t="shared" si="34"/>
        <v>7.5479452054794525</v>
      </c>
      <c r="F354" s="46">
        <v>15</v>
      </c>
      <c r="G354" s="72">
        <v>0.05</v>
      </c>
      <c r="H354" s="91">
        <f t="shared" si="35"/>
        <v>6.3333333333333325E-2</v>
      </c>
      <c r="I354" s="135">
        <v>64415.736000000004</v>
      </c>
      <c r="J354" s="45">
        <f>VLOOKUP(YEAR(C354),'CPP-WHRS (P&amp;M)'!$I$47:$K$54,3,0)</f>
        <v>8.2778306374881094E-2</v>
      </c>
      <c r="K354" s="50">
        <f t="shared" si="30"/>
        <v>69747.961529971464</v>
      </c>
      <c r="L354" s="68">
        <f t="shared" si="31"/>
        <v>33342.073482067179</v>
      </c>
      <c r="M354" s="68">
        <f t="shared" si="32"/>
        <v>36405.888047904285</v>
      </c>
      <c r="N354" s="45">
        <v>0.05</v>
      </c>
      <c r="O354" s="68">
        <f t="shared" si="33"/>
        <v>34585.59364550907</v>
      </c>
    </row>
    <row r="355" spans="1:15" x14ac:dyDescent="0.25">
      <c r="A355" s="120">
        <v>351</v>
      </c>
      <c r="B355" s="103" t="s">
        <v>2418</v>
      </c>
      <c r="C355" s="97">
        <v>41669</v>
      </c>
      <c r="D355" s="98">
        <v>44424</v>
      </c>
      <c r="E355" s="117">
        <f t="shared" si="34"/>
        <v>7.5479452054794525</v>
      </c>
      <c r="F355" s="46">
        <v>15</v>
      </c>
      <c r="G355" s="72">
        <v>0.05</v>
      </c>
      <c r="H355" s="91">
        <f t="shared" si="35"/>
        <v>6.3333333333333325E-2</v>
      </c>
      <c r="I355" s="135">
        <v>36808.991999999998</v>
      </c>
      <c r="J355" s="45">
        <f>VLOOKUP(YEAR(C355),'CPP-WHRS (P&amp;M)'!$I$47:$K$54,3,0)</f>
        <v>8.2778306374881094E-2</v>
      </c>
      <c r="K355" s="50">
        <f t="shared" si="30"/>
        <v>39855.978017126545</v>
      </c>
      <c r="L355" s="68">
        <f t="shared" si="31"/>
        <v>19052.613418324097</v>
      </c>
      <c r="M355" s="68">
        <f t="shared" si="32"/>
        <v>20803.364598802447</v>
      </c>
      <c r="N355" s="45">
        <v>0.05</v>
      </c>
      <c r="O355" s="68">
        <f t="shared" si="33"/>
        <v>19763.196368862325</v>
      </c>
    </row>
    <row r="356" spans="1:15" x14ac:dyDescent="0.25">
      <c r="A356" s="120">
        <v>352</v>
      </c>
      <c r="B356" s="103" t="s">
        <v>2419</v>
      </c>
      <c r="C356" s="97">
        <v>41669</v>
      </c>
      <c r="D356" s="98">
        <v>44424</v>
      </c>
      <c r="E356" s="117">
        <f t="shared" si="34"/>
        <v>7.5479452054794525</v>
      </c>
      <c r="F356" s="46">
        <v>8</v>
      </c>
      <c r="G356" s="72">
        <v>0.05</v>
      </c>
      <c r="H356" s="91">
        <f t="shared" si="35"/>
        <v>0.11874999999999999</v>
      </c>
      <c r="I356" s="135">
        <v>1312649</v>
      </c>
      <c r="J356" s="45">
        <v>0</v>
      </c>
      <c r="K356" s="50">
        <f t="shared" si="30"/>
        <v>1312649</v>
      </c>
      <c r="L356" s="68">
        <f t="shared" si="31"/>
        <v>1176551.5737157536</v>
      </c>
      <c r="M356" s="68">
        <f t="shared" si="32"/>
        <v>136097.42628424638</v>
      </c>
      <c r="N356" s="45">
        <v>0.05</v>
      </c>
      <c r="O356" s="68">
        <f t="shared" si="33"/>
        <v>129292.55497003405</v>
      </c>
    </row>
    <row r="357" spans="1:15" x14ac:dyDescent="0.25">
      <c r="A357" s="120">
        <v>353</v>
      </c>
      <c r="B357" s="103" t="s">
        <v>2420</v>
      </c>
      <c r="C357" s="97">
        <v>41486</v>
      </c>
      <c r="D357" s="98">
        <v>44424</v>
      </c>
      <c r="E357" s="117">
        <f t="shared" si="34"/>
        <v>8.0493150684931507</v>
      </c>
      <c r="F357" s="46">
        <v>15</v>
      </c>
      <c r="G357" s="72">
        <v>0.05</v>
      </c>
      <c r="H357" s="91">
        <f t="shared" si="35"/>
        <v>6.3333333333333325E-2</v>
      </c>
      <c r="I357" s="135">
        <v>316966</v>
      </c>
      <c r="J357" s="45">
        <f>VLOOKUP(YEAR(C357),WPI!$J$25:$L$33,3,0)</f>
        <v>8.8210347752332524E-2</v>
      </c>
      <c r="K357" s="50">
        <f t="shared" si="30"/>
        <v>344925.68108566588</v>
      </c>
      <c r="L357" s="68">
        <f t="shared" si="31"/>
        <v>175839.64721063047</v>
      </c>
      <c r="M357" s="68">
        <f t="shared" si="32"/>
        <v>169086.03387503541</v>
      </c>
      <c r="N357" s="45">
        <v>0.05</v>
      </c>
      <c r="O357" s="68">
        <f t="shared" si="33"/>
        <v>160631.73218128365</v>
      </c>
    </row>
    <row r="358" spans="1:15" x14ac:dyDescent="0.25">
      <c r="A358" s="120">
        <v>354</v>
      </c>
      <c r="B358" s="103" t="s">
        <v>2421</v>
      </c>
      <c r="C358" s="97">
        <v>41531</v>
      </c>
      <c r="D358" s="98">
        <v>44424</v>
      </c>
      <c r="E358" s="117">
        <f t="shared" si="34"/>
        <v>7.9260273972602739</v>
      </c>
      <c r="F358" s="46">
        <v>25</v>
      </c>
      <c r="G358" s="72">
        <v>0.05</v>
      </c>
      <c r="H358" s="91">
        <f t="shared" si="35"/>
        <v>3.7999999999999999E-2</v>
      </c>
      <c r="I358" s="135">
        <v>213762</v>
      </c>
      <c r="J358" s="45">
        <f>VLOOKUP(YEAR(C358),WPI!$F$14:$H$22,3,0)</f>
        <v>0.19512195121951231</v>
      </c>
      <c r="K358" s="50">
        <f t="shared" si="30"/>
        <v>255471.6585365854</v>
      </c>
      <c r="L358" s="68">
        <f t="shared" si="31"/>
        <v>76945.263861810905</v>
      </c>
      <c r="M358" s="68">
        <f t="shared" si="32"/>
        <v>178526.39467477449</v>
      </c>
      <c r="N358" s="45">
        <v>0.05</v>
      </c>
      <c r="O358" s="68">
        <f t="shared" si="33"/>
        <v>169600.07494103577</v>
      </c>
    </row>
    <row r="359" spans="1:15" x14ac:dyDescent="0.25">
      <c r="A359" s="120">
        <v>355</v>
      </c>
      <c r="B359" s="103" t="s">
        <v>2421</v>
      </c>
      <c r="C359" s="97">
        <v>41562</v>
      </c>
      <c r="D359" s="98">
        <v>44424</v>
      </c>
      <c r="E359" s="117">
        <f t="shared" si="34"/>
        <v>7.8410958904109593</v>
      </c>
      <c r="F359" s="46">
        <v>25</v>
      </c>
      <c r="G359" s="72">
        <v>0.05</v>
      </c>
      <c r="H359" s="91">
        <f t="shared" si="35"/>
        <v>3.7999999999999999E-2</v>
      </c>
      <c r="I359" s="135">
        <v>660500</v>
      </c>
      <c r="J359" s="45">
        <f>VLOOKUP(YEAR(C359),WPI!$F$14:$H$22,3,0)</f>
        <v>0.19512195121951231</v>
      </c>
      <c r="K359" s="50">
        <f t="shared" si="30"/>
        <v>789378.04878048797</v>
      </c>
      <c r="L359" s="68">
        <f t="shared" si="31"/>
        <v>235204.38102238561</v>
      </c>
      <c r="M359" s="68">
        <f t="shared" si="32"/>
        <v>554173.6677581023</v>
      </c>
      <c r="N359" s="45">
        <v>0.05</v>
      </c>
      <c r="O359" s="68">
        <f t="shared" si="33"/>
        <v>526464.98437019717</v>
      </c>
    </row>
    <row r="360" spans="1:15" x14ac:dyDescent="0.25">
      <c r="A360" s="120">
        <v>356</v>
      </c>
      <c r="B360" s="103" t="s">
        <v>2421</v>
      </c>
      <c r="C360" s="97">
        <v>41564</v>
      </c>
      <c r="D360" s="98">
        <v>44424</v>
      </c>
      <c r="E360" s="117">
        <f t="shared" si="34"/>
        <v>7.8356164383561646</v>
      </c>
      <c r="F360" s="46">
        <v>25</v>
      </c>
      <c r="G360" s="72">
        <v>0.05</v>
      </c>
      <c r="H360" s="91">
        <f t="shared" si="35"/>
        <v>3.7999999999999999E-2</v>
      </c>
      <c r="I360" s="135">
        <v>1073753</v>
      </c>
      <c r="J360" s="45">
        <f>VLOOKUP(YEAR(C360),WPI!$F$14:$H$22,3,0)</f>
        <v>0.19512195121951231</v>
      </c>
      <c r="K360" s="50">
        <f t="shared" si="30"/>
        <v>1283265.7804878051</v>
      </c>
      <c r="L360" s="68">
        <f t="shared" si="31"/>
        <v>382096.78088606754</v>
      </c>
      <c r="M360" s="68">
        <f t="shared" si="32"/>
        <v>901168.9996017376</v>
      </c>
      <c r="N360" s="45">
        <v>0.05</v>
      </c>
      <c r="O360" s="68">
        <f t="shared" si="33"/>
        <v>856110.54962165072</v>
      </c>
    </row>
    <row r="361" spans="1:15" x14ac:dyDescent="0.25">
      <c r="A361" s="120">
        <v>357</v>
      </c>
      <c r="B361" s="103" t="s">
        <v>2421</v>
      </c>
      <c r="C361" s="97">
        <v>41605</v>
      </c>
      <c r="D361" s="98">
        <v>44424</v>
      </c>
      <c r="E361" s="117">
        <f t="shared" si="34"/>
        <v>7.7232876712328764</v>
      </c>
      <c r="F361" s="46">
        <v>25</v>
      </c>
      <c r="G361" s="72">
        <v>0.05</v>
      </c>
      <c r="H361" s="91">
        <f t="shared" si="35"/>
        <v>3.7999999999999999E-2</v>
      </c>
      <c r="I361" s="135">
        <v>396208</v>
      </c>
      <c r="J361" s="45">
        <f>VLOOKUP(YEAR(C361),WPI!$F$14:$H$22,3,0)</f>
        <v>0.19512195121951231</v>
      </c>
      <c r="K361" s="50">
        <f t="shared" si="30"/>
        <v>473516.87804878055</v>
      </c>
      <c r="L361" s="68">
        <f t="shared" si="31"/>
        <v>138970.06852148348</v>
      </c>
      <c r="M361" s="68">
        <f t="shared" si="32"/>
        <v>334546.80952729704</v>
      </c>
      <c r="N361" s="45">
        <v>0.05</v>
      </c>
      <c r="O361" s="68">
        <f t="shared" si="33"/>
        <v>317819.46905093215</v>
      </c>
    </row>
    <row r="362" spans="1:15" x14ac:dyDescent="0.25">
      <c r="A362" s="120">
        <v>358</v>
      </c>
      <c r="B362" s="103" t="s">
        <v>2422</v>
      </c>
      <c r="C362" s="97">
        <v>41464</v>
      </c>
      <c r="D362" s="98">
        <v>44424</v>
      </c>
      <c r="E362" s="117">
        <f t="shared" si="34"/>
        <v>8.1095890410958908</v>
      </c>
      <c r="F362" s="46">
        <v>6</v>
      </c>
      <c r="G362" s="72">
        <v>0.05</v>
      </c>
      <c r="H362" s="91">
        <f t="shared" si="35"/>
        <v>0.15833333333333333</v>
      </c>
      <c r="I362" s="135">
        <v>190000</v>
      </c>
      <c r="J362" s="45">
        <f>VLOOKUP(YEAR(C362),WPI!$J$25:$L$33,3,0)</f>
        <v>8.8210347752332524E-2</v>
      </c>
      <c r="K362" s="50">
        <f t="shared" si="30"/>
        <v>206759.96607294321</v>
      </c>
      <c r="L362" s="68">
        <f t="shared" si="31"/>
        <v>265483.57287539559</v>
      </c>
      <c r="M362" s="68">
        <f t="shared" si="32"/>
        <v>0</v>
      </c>
      <c r="N362" s="45">
        <v>0.05</v>
      </c>
      <c r="O362" s="68">
        <f t="shared" si="33"/>
        <v>10337.99830364716</v>
      </c>
    </row>
    <row r="363" spans="1:15" x14ac:dyDescent="0.25">
      <c r="A363" s="120">
        <v>359</v>
      </c>
      <c r="B363" s="103" t="s">
        <v>2190</v>
      </c>
      <c r="C363" s="97">
        <v>41365</v>
      </c>
      <c r="D363" s="98">
        <v>44424</v>
      </c>
      <c r="E363" s="117">
        <f t="shared" si="34"/>
        <v>8.3808219178082197</v>
      </c>
      <c r="F363" s="46">
        <v>15</v>
      </c>
      <c r="G363" s="72">
        <v>0.05</v>
      </c>
      <c r="H363" s="91">
        <f t="shared" si="35"/>
        <v>6.3333333333333325E-2</v>
      </c>
      <c r="I363" s="135">
        <v>25588</v>
      </c>
      <c r="J363" s="45">
        <f>VLOOKUP(YEAR(C363),WPI!$J$25:$L$33,3,0)</f>
        <v>8.8210347752332524E-2</v>
      </c>
      <c r="K363" s="50">
        <f t="shared" si="30"/>
        <v>27845.126378286688</v>
      </c>
      <c r="L363" s="68">
        <f t="shared" si="31"/>
        <v>14779.786212168041</v>
      </c>
      <c r="M363" s="68">
        <f t="shared" si="32"/>
        <v>13065.340166118647</v>
      </c>
      <c r="N363" s="45">
        <v>0.05</v>
      </c>
      <c r="O363" s="68">
        <f t="shared" si="33"/>
        <v>12412.073157812714</v>
      </c>
    </row>
    <row r="364" spans="1:15" x14ac:dyDescent="0.25">
      <c r="A364" s="120">
        <v>360</v>
      </c>
      <c r="B364" s="103" t="s">
        <v>2288</v>
      </c>
      <c r="C364" s="97">
        <v>41365</v>
      </c>
      <c r="D364" s="98">
        <v>44424</v>
      </c>
      <c r="E364" s="117">
        <f t="shared" si="34"/>
        <v>8.3808219178082197</v>
      </c>
      <c r="F364" s="46">
        <v>10</v>
      </c>
      <c r="G364" s="72">
        <v>0.05</v>
      </c>
      <c r="H364" s="91">
        <f t="shared" si="35"/>
        <v>9.5000000000000001E-2</v>
      </c>
      <c r="I364" s="135">
        <v>7937140.3800133234</v>
      </c>
      <c r="J364" s="45">
        <f>VLOOKUP(YEAR(C364),WPI!$J$25:$L$33,3,0)</f>
        <v>8.8210347752332524E-2</v>
      </c>
      <c r="K364" s="50">
        <f t="shared" si="30"/>
        <v>8637278.2930933796</v>
      </c>
      <c r="L364" s="68">
        <f t="shared" si="31"/>
        <v>6876811.6667517852</v>
      </c>
      <c r="M364" s="68">
        <f t="shared" si="32"/>
        <v>1760466.6263415944</v>
      </c>
      <c r="N364" s="45">
        <v>0.05</v>
      </c>
      <c r="O364" s="68">
        <f t="shared" si="33"/>
        <v>1672443.2950245147</v>
      </c>
    </row>
    <row r="365" spans="1:15" x14ac:dyDescent="0.25">
      <c r="A365" s="120">
        <v>361</v>
      </c>
      <c r="B365" s="103" t="s">
        <v>2342</v>
      </c>
      <c r="C365" s="97">
        <v>41436</v>
      </c>
      <c r="D365" s="98">
        <v>44424</v>
      </c>
      <c r="E365" s="117">
        <f t="shared" si="34"/>
        <v>8.1863013698630134</v>
      </c>
      <c r="F365" s="46">
        <v>6</v>
      </c>
      <c r="G365" s="72">
        <v>0.05</v>
      </c>
      <c r="H365" s="91">
        <f t="shared" si="35"/>
        <v>0.15833333333333333</v>
      </c>
      <c r="I365" s="135">
        <v>792670</v>
      </c>
      <c r="J365" s="45">
        <f>VLOOKUP(YEAR(C365),WPI!$J$25:$L$33,3,0)</f>
        <v>8.8210347752332524E-2</v>
      </c>
      <c r="K365" s="50">
        <f t="shared" si="30"/>
        <v>862591.69635284145</v>
      </c>
      <c r="L365" s="68">
        <f t="shared" si="31"/>
        <v>1118060.6343685733</v>
      </c>
      <c r="M365" s="68">
        <f t="shared" si="32"/>
        <v>0</v>
      </c>
      <c r="N365" s="45">
        <v>0.05</v>
      </c>
      <c r="O365" s="68">
        <f t="shared" si="33"/>
        <v>43129.584817642077</v>
      </c>
    </row>
    <row r="366" spans="1:15" x14ac:dyDescent="0.25">
      <c r="A366" s="120">
        <v>362</v>
      </c>
      <c r="B366" s="103" t="s">
        <v>2407</v>
      </c>
      <c r="C366" s="97">
        <v>41513</v>
      </c>
      <c r="D366" s="98">
        <v>44424</v>
      </c>
      <c r="E366" s="117">
        <f t="shared" si="34"/>
        <v>7.9753424657534246</v>
      </c>
      <c r="F366" s="46">
        <v>15</v>
      </c>
      <c r="G366" s="72">
        <v>0.05</v>
      </c>
      <c r="H366" s="91">
        <f t="shared" si="35"/>
        <v>6.3333333333333325E-2</v>
      </c>
      <c r="I366" s="135">
        <v>171286</v>
      </c>
      <c r="J366" s="45">
        <f>VLOOKUP(YEAR(C366),WPI!$J$25:$L$33,3,0)</f>
        <v>8.8210347752332524E-2</v>
      </c>
      <c r="K366" s="50">
        <f t="shared" si="30"/>
        <v>186395.19762510606</v>
      </c>
      <c r="L366" s="68">
        <f t="shared" si="31"/>
        <v>94149.150552027291</v>
      </c>
      <c r="M366" s="68">
        <f t="shared" si="32"/>
        <v>92246.047073078764</v>
      </c>
      <c r="N366" s="45">
        <v>0.05</v>
      </c>
      <c r="O366" s="68">
        <f t="shared" si="33"/>
        <v>87633.744719424823</v>
      </c>
    </row>
    <row r="367" spans="1:15" x14ac:dyDescent="0.25">
      <c r="A367" s="120">
        <v>363</v>
      </c>
      <c r="B367" s="103" t="s">
        <v>2423</v>
      </c>
      <c r="C367" s="97">
        <v>41431</v>
      </c>
      <c r="D367" s="98">
        <v>44424</v>
      </c>
      <c r="E367" s="117">
        <f t="shared" si="34"/>
        <v>8.1999999999999993</v>
      </c>
      <c r="F367" s="46">
        <v>15</v>
      </c>
      <c r="G367" s="72">
        <v>0.05</v>
      </c>
      <c r="H367" s="91">
        <f t="shared" si="35"/>
        <v>6.3333333333333325E-2</v>
      </c>
      <c r="I367" s="135">
        <v>446668</v>
      </c>
      <c r="J367" s="45">
        <f>VLOOKUP(YEAR(C367),'CPP-WHRS (P&amp;M)'!$M$47:$O$55,3,0)</f>
        <v>0.12323232323232326</v>
      </c>
      <c r="K367" s="50">
        <f t="shared" si="30"/>
        <v>501711.9353535354</v>
      </c>
      <c r="L367" s="68">
        <f t="shared" si="31"/>
        <v>260555.73176026932</v>
      </c>
      <c r="M367" s="68">
        <f t="shared" si="32"/>
        <v>241156.20359326608</v>
      </c>
      <c r="N367" s="45">
        <v>0.05</v>
      </c>
      <c r="O367" s="68">
        <f t="shared" si="33"/>
        <v>229098.39341360275</v>
      </c>
    </row>
    <row r="368" spans="1:15" x14ac:dyDescent="0.25">
      <c r="A368" s="120">
        <v>364</v>
      </c>
      <c r="B368" s="103" t="s">
        <v>2424</v>
      </c>
      <c r="C368" s="97">
        <v>41431</v>
      </c>
      <c r="D368" s="98">
        <v>44424</v>
      </c>
      <c r="E368" s="117">
        <f t="shared" si="34"/>
        <v>8.1999999999999993</v>
      </c>
      <c r="F368" s="46">
        <v>15</v>
      </c>
      <c r="G368" s="72">
        <v>0.05</v>
      </c>
      <c r="H368" s="91">
        <f t="shared" si="35"/>
        <v>6.3333333333333325E-2</v>
      </c>
      <c r="I368" s="135">
        <v>382860</v>
      </c>
      <c r="J368" s="45">
        <f>VLOOKUP(YEAR(C368),'CPP-WHRS (P&amp;M)'!$M$47:$O$55,3,0)</f>
        <v>0.12323232323232326</v>
      </c>
      <c r="K368" s="50">
        <f t="shared" si="30"/>
        <v>430040.72727272729</v>
      </c>
      <c r="L368" s="68">
        <f t="shared" si="31"/>
        <v>223334.48436363632</v>
      </c>
      <c r="M368" s="68">
        <f t="shared" si="32"/>
        <v>206706.24290909097</v>
      </c>
      <c r="N368" s="45">
        <v>0.05</v>
      </c>
      <c r="O368" s="68">
        <f t="shared" si="33"/>
        <v>196370.93076363642</v>
      </c>
    </row>
    <row r="369" spans="1:15" x14ac:dyDescent="0.25">
      <c r="A369" s="120">
        <v>365</v>
      </c>
      <c r="B369" s="103" t="s">
        <v>2425</v>
      </c>
      <c r="C369" s="97">
        <v>41442</v>
      </c>
      <c r="D369" s="98">
        <v>44424</v>
      </c>
      <c r="E369" s="117">
        <f t="shared" si="34"/>
        <v>8.169863013698631</v>
      </c>
      <c r="F369" s="46">
        <v>6</v>
      </c>
      <c r="G369" s="72">
        <v>0.05</v>
      </c>
      <c r="H369" s="91">
        <f t="shared" si="35"/>
        <v>0.15833333333333333</v>
      </c>
      <c r="I369" s="135">
        <v>107388</v>
      </c>
      <c r="J369" s="45">
        <f>VLOOKUP(YEAR(C369),WPI!$J$25:$L$33,3,0)</f>
        <v>8.8210347752332524E-2</v>
      </c>
      <c r="K369" s="50">
        <f t="shared" si="30"/>
        <v>116860.7328244275</v>
      </c>
      <c r="L369" s="68">
        <f t="shared" si="31"/>
        <v>151166.56165220123</v>
      </c>
      <c r="M369" s="68">
        <f t="shared" si="32"/>
        <v>0</v>
      </c>
      <c r="N369" s="45">
        <v>0.05</v>
      </c>
      <c r="O369" s="68">
        <f t="shared" si="33"/>
        <v>5843.0366412213752</v>
      </c>
    </row>
    <row r="370" spans="1:15" x14ac:dyDescent="0.25">
      <c r="A370" s="120">
        <v>366</v>
      </c>
      <c r="B370" s="103" t="s">
        <v>2426</v>
      </c>
      <c r="C370" s="97">
        <v>41372</v>
      </c>
      <c r="D370" s="98">
        <v>44424</v>
      </c>
      <c r="E370" s="117">
        <f t="shared" si="34"/>
        <v>8.3616438356164391</v>
      </c>
      <c r="F370" s="46">
        <v>12</v>
      </c>
      <c r="G370" s="72">
        <v>0.05</v>
      </c>
      <c r="H370" s="91">
        <f t="shared" si="35"/>
        <v>7.9166666666666663E-2</v>
      </c>
      <c r="I370" s="135">
        <v>433000</v>
      </c>
      <c r="J370" s="45">
        <f>VLOOKUP(YEAR(C370),WPI!$J$25:$L$33,3,0)</f>
        <v>8.8210347752332524E-2</v>
      </c>
      <c r="K370" s="50">
        <f t="shared" si="30"/>
        <v>471195.08057676</v>
      </c>
      <c r="L370" s="68">
        <f t="shared" si="31"/>
        <v>311913.93073613197</v>
      </c>
      <c r="M370" s="68">
        <f t="shared" si="32"/>
        <v>159281.14984062803</v>
      </c>
      <c r="N370" s="45">
        <v>0.05</v>
      </c>
      <c r="O370" s="68">
        <f t="shared" si="33"/>
        <v>151317.09234859663</v>
      </c>
    </row>
    <row r="371" spans="1:15" x14ac:dyDescent="0.25">
      <c r="A371" s="120">
        <v>367</v>
      </c>
      <c r="B371" s="103" t="s">
        <v>2407</v>
      </c>
      <c r="C371" s="97">
        <v>41444</v>
      </c>
      <c r="D371" s="98">
        <v>44424</v>
      </c>
      <c r="E371" s="117">
        <f t="shared" si="34"/>
        <v>8.1643835616438363</v>
      </c>
      <c r="F371" s="46">
        <v>15</v>
      </c>
      <c r="G371" s="72">
        <v>0.05</v>
      </c>
      <c r="H371" s="91">
        <f t="shared" si="35"/>
        <v>6.3333333333333325E-2</v>
      </c>
      <c r="I371" s="135">
        <v>118719</v>
      </c>
      <c r="J371" s="45">
        <f>VLOOKUP(YEAR(C371),WPI!$J$25:$L$33,3,0)</f>
        <v>8.8210347752332524E-2</v>
      </c>
      <c r="K371" s="50">
        <f t="shared" si="30"/>
        <v>129191.24427480917</v>
      </c>
      <c r="L371" s="68">
        <f t="shared" si="31"/>
        <v>66801.901834152464</v>
      </c>
      <c r="M371" s="68">
        <f t="shared" si="32"/>
        <v>62389.342440656706</v>
      </c>
      <c r="N371" s="45">
        <v>0.05</v>
      </c>
      <c r="O371" s="68">
        <f t="shared" si="33"/>
        <v>59269.875318623868</v>
      </c>
    </row>
    <row r="372" spans="1:15" x14ac:dyDescent="0.25">
      <c r="A372" s="120">
        <v>368</v>
      </c>
      <c r="B372" s="103" t="s">
        <v>2407</v>
      </c>
      <c r="C372" s="97">
        <v>41540</v>
      </c>
      <c r="D372" s="98">
        <v>44424</v>
      </c>
      <c r="E372" s="117">
        <f t="shared" si="34"/>
        <v>7.9013698630136986</v>
      </c>
      <c r="F372" s="46">
        <v>15</v>
      </c>
      <c r="G372" s="72">
        <v>0.05</v>
      </c>
      <c r="H372" s="91">
        <f t="shared" si="35"/>
        <v>6.3333333333333325E-2</v>
      </c>
      <c r="I372" s="135">
        <v>26284</v>
      </c>
      <c r="J372" s="45">
        <f>VLOOKUP(YEAR(C372),WPI!$J$25:$L$33,3,0)</f>
        <v>8.8210347752332524E-2</v>
      </c>
      <c r="K372" s="50">
        <f t="shared" si="30"/>
        <v>28602.520780322309</v>
      </c>
      <c r="L372" s="68">
        <f t="shared" si="31"/>
        <v>14313.276060991242</v>
      </c>
      <c r="M372" s="68">
        <f t="shared" si="32"/>
        <v>14289.244719331067</v>
      </c>
      <c r="N372" s="45">
        <v>0.05</v>
      </c>
      <c r="O372" s="68">
        <f t="shared" si="33"/>
        <v>13574.782483364514</v>
      </c>
    </row>
    <row r="373" spans="1:15" x14ac:dyDescent="0.25">
      <c r="A373" s="120">
        <v>369</v>
      </c>
      <c r="B373" s="103" t="s">
        <v>2407</v>
      </c>
      <c r="C373" s="97">
        <v>41444</v>
      </c>
      <c r="D373" s="98">
        <v>44424</v>
      </c>
      <c r="E373" s="117">
        <f t="shared" si="34"/>
        <v>8.1643835616438363</v>
      </c>
      <c r="F373" s="46">
        <v>15</v>
      </c>
      <c r="G373" s="72">
        <v>0.05</v>
      </c>
      <c r="H373" s="91">
        <f t="shared" si="35"/>
        <v>6.3333333333333325E-2</v>
      </c>
      <c r="I373" s="135">
        <v>118719</v>
      </c>
      <c r="J373" s="45">
        <f>VLOOKUP(YEAR(C373),WPI!$J$25:$L$33,3,0)</f>
        <v>8.8210347752332524E-2</v>
      </c>
      <c r="K373" s="50">
        <f t="shared" si="30"/>
        <v>129191.24427480917</v>
      </c>
      <c r="L373" s="68">
        <f t="shared" si="31"/>
        <v>66801.901834152464</v>
      </c>
      <c r="M373" s="68">
        <f t="shared" si="32"/>
        <v>62389.342440656706</v>
      </c>
      <c r="N373" s="45">
        <v>0.05</v>
      </c>
      <c r="O373" s="68">
        <f t="shared" si="33"/>
        <v>59269.875318623868</v>
      </c>
    </row>
    <row r="374" spans="1:15" x14ac:dyDescent="0.25">
      <c r="A374" s="120">
        <v>370</v>
      </c>
      <c r="B374" s="103" t="s">
        <v>2407</v>
      </c>
      <c r="C374" s="97">
        <v>41540</v>
      </c>
      <c r="D374" s="98">
        <v>44424</v>
      </c>
      <c r="E374" s="117">
        <f t="shared" si="34"/>
        <v>7.9013698630136986</v>
      </c>
      <c r="F374" s="46">
        <v>15</v>
      </c>
      <c r="G374" s="72">
        <v>0.05</v>
      </c>
      <c r="H374" s="91">
        <f t="shared" si="35"/>
        <v>6.3333333333333325E-2</v>
      </c>
      <c r="I374" s="135">
        <v>26284</v>
      </c>
      <c r="J374" s="45">
        <f>VLOOKUP(YEAR(C374),WPI!$J$25:$L$33,3,0)</f>
        <v>8.8210347752332524E-2</v>
      </c>
      <c r="K374" s="50">
        <f t="shared" si="30"/>
        <v>28602.520780322309</v>
      </c>
      <c r="L374" s="68">
        <f t="shared" si="31"/>
        <v>14313.276060991242</v>
      </c>
      <c r="M374" s="68">
        <f t="shared" si="32"/>
        <v>14289.244719331067</v>
      </c>
      <c r="N374" s="45">
        <v>0.05</v>
      </c>
      <c r="O374" s="68">
        <f t="shared" si="33"/>
        <v>13574.782483364514</v>
      </c>
    </row>
    <row r="375" spans="1:15" x14ac:dyDescent="0.25">
      <c r="A375" s="120">
        <v>371</v>
      </c>
      <c r="B375" s="103" t="s">
        <v>2407</v>
      </c>
      <c r="C375" s="97">
        <v>41444</v>
      </c>
      <c r="D375" s="98">
        <v>44424</v>
      </c>
      <c r="E375" s="117">
        <f t="shared" si="34"/>
        <v>8.1643835616438363</v>
      </c>
      <c r="F375" s="46">
        <v>15</v>
      </c>
      <c r="G375" s="72">
        <v>0.05</v>
      </c>
      <c r="H375" s="91">
        <f t="shared" si="35"/>
        <v>6.3333333333333325E-2</v>
      </c>
      <c r="I375" s="135">
        <v>118718</v>
      </c>
      <c r="J375" s="45">
        <f>VLOOKUP(YEAR(C375),WPI!$J$25:$L$33,3,0)</f>
        <v>8.8210347752332524E-2</v>
      </c>
      <c r="K375" s="50">
        <f t="shared" si="30"/>
        <v>129190.15606446142</v>
      </c>
      <c r="L375" s="68">
        <f t="shared" si="31"/>
        <v>66801.33914492972</v>
      </c>
      <c r="M375" s="68">
        <f t="shared" si="32"/>
        <v>62388.816919531702</v>
      </c>
      <c r="N375" s="45">
        <v>0.05</v>
      </c>
      <c r="O375" s="68">
        <f t="shared" si="33"/>
        <v>59269.376073555111</v>
      </c>
    </row>
    <row r="376" spans="1:15" x14ac:dyDescent="0.25">
      <c r="A376" s="120">
        <v>372</v>
      </c>
      <c r="B376" s="103" t="s">
        <v>2407</v>
      </c>
      <c r="C376" s="97">
        <v>41540</v>
      </c>
      <c r="D376" s="98">
        <v>44424</v>
      </c>
      <c r="E376" s="117">
        <f t="shared" si="34"/>
        <v>7.9013698630136986</v>
      </c>
      <c r="F376" s="46">
        <v>15</v>
      </c>
      <c r="G376" s="72">
        <v>0.05</v>
      </c>
      <c r="H376" s="91">
        <f t="shared" si="35"/>
        <v>6.3333333333333325E-2</v>
      </c>
      <c r="I376" s="135">
        <v>26284</v>
      </c>
      <c r="J376" s="45">
        <f>VLOOKUP(YEAR(C376),WPI!$J$25:$L$33,3,0)</f>
        <v>8.8210347752332524E-2</v>
      </c>
      <c r="K376" s="50">
        <f t="shared" si="30"/>
        <v>28602.520780322309</v>
      </c>
      <c r="L376" s="68">
        <f t="shared" si="31"/>
        <v>14313.276060991242</v>
      </c>
      <c r="M376" s="68">
        <f t="shared" si="32"/>
        <v>14289.244719331067</v>
      </c>
      <c r="N376" s="45">
        <v>0.05</v>
      </c>
      <c r="O376" s="68">
        <f t="shared" si="33"/>
        <v>13574.782483364514</v>
      </c>
    </row>
    <row r="377" spans="1:15" x14ac:dyDescent="0.25">
      <c r="A377" s="120">
        <v>373</v>
      </c>
      <c r="B377" s="103" t="s">
        <v>2407</v>
      </c>
      <c r="C377" s="97">
        <v>41444</v>
      </c>
      <c r="D377" s="98">
        <v>44424</v>
      </c>
      <c r="E377" s="117">
        <f t="shared" si="34"/>
        <v>8.1643835616438363</v>
      </c>
      <c r="F377" s="46">
        <v>15</v>
      </c>
      <c r="G377" s="72">
        <v>0.05</v>
      </c>
      <c r="H377" s="91">
        <f t="shared" si="35"/>
        <v>6.3333333333333325E-2</v>
      </c>
      <c r="I377" s="135">
        <v>15289</v>
      </c>
      <c r="J377" s="45">
        <f>VLOOKUP(YEAR(C377),WPI!$J$25:$L$33,3,0)</f>
        <v>8.8210347752332524E-2</v>
      </c>
      <c r="K377" s="50">
        <f t="shared" si="30"/>
        <v>16637.648006785414</v>
      </c>
      <c r="L377" s="68">
        <f t="shared" si="31"/>
        <v>8602.9555264309602</v>
      </c>
      <c r="M377" s="68">
        <f t="shared" si="32"/>
        <v>8034.6924803544534</v>
      </c>
      <c r="N377" s="45">
        <v>0.05</v>
      </c>
      <c r="O377" s="68">
        <f t="shared" si="33"/>
        <v>7632.9578563367304</v>
      </c>
    </row>
    <row r="378" spans="1:15" x14ac:dyDescent="0.25">
      <c r="A378" s="120">
        <v>374</v>
      </c>
      <c r="B378" s="103" t="s">
        <v>2407</v>
      </c>
      <c r="C378" s="97">
        <v>41523</v>
      </c>
      <c r="D378" s="98">
        <v>44424</v>
      </c>
      <c r="E378" s="117">
        <f t="shared" si="34"/>
        <v>7.9479452054794519</v>
      </c>
      <c r="F378" s="46">
        <v>15</v>
      </c>
      <c r="G378" s="72">
        <v>0.05</v>
      </c>
      <c r="H378" s="91">
        <f t="shared" si="35"/>
        <v>6.3333333333333325E-2</v>
      </c>
      <c r="I378" s="135">
        <v>118718</v>
      </c>
      <c r="J378" s="45">
        <f>VLOOKUP(YEAR(C378),WPI!$J$25:$L$33,3,0)</f>
        <v>8.8210347752332524E-2</v>
      </c>
      <c r="K378" s="50">
        <f t="shared" si="30"/>
        <v>129190.15606446142</v>
      </c>
      <c r="L378" s="68">
        <f t="shared" si="31"/>
        <v>65030.431160886284</v>
      </c>
      <c r="M378" s="68">
        <f t="shared" si="32"/>
        <v>64159.724903575137</v>
      </c>
      <c r="N378" s="45">
        <v>0.05</v>
      </c>
      <c r="O378" s="68">
        <f t="shared" si="33"/>
        <v>60951.738658396374</v>
      </c>
    </row>
    <row r="379" spans="1:15" x14ac:dyDescent="0.25">
      <c r="A379" s="120">
        <v>375</v>
      </c>
      <c r="B379" s="103" t="s">
        <v>2279</v>
      </c>
      <c r="C379" s="97">
        <v>41365</v>
      </c>
      <c r="D379" s="98">
        <v>44424</v>
      </c>
      <c r="E379" s="117">
        <f t="shared" si="34"/>
        <v>8.3808219178082197</v>
      </c>
      <c r="F379" s="46">
        <v>6</v>
      </c>
      <c r="G379" s="72">
        <v>0.05</v>
      </c>
      <c r="H379" s="91">
        <f t="shared" si="35"/>
        <v>0.15833333333333333</v>
      </c>
      <c r="I379" s="135">
        <v>65000</v>
      </c>
      <c r="J379" s="45">
        <f>VLOOKUP(YEAR(C379),WPI!$J$25:$L$33,3,0)</f>
        <v>8.8210347752332524E-2</v>
      </c>
      <c r="K379" s="50">
        <f t="shared" si="30"/>
        <v>70733.672603901621</v>
      </c>
      <c r="L379" s="68">
        <f t="shared" si="31"/>
        <v>93860.99966692616</v>
      </c>
      <c r="M379" s="68">
        <f t="shared" si="32"/>
        <v>0</v>
      </c>
      <c r="N379" s="45">
        <v>0.05</v>
      </c>
      <c r="O379" s="68">
        <f t="shared" si="33"/>
        <v>3536.6836301950812</v>
      </c>
    </row>
    <row r="380" spans="1:15" x14ac:dyDescent="0.25">
      <c r="A380" s="120">
        <v>376</v>
      </c>
      <c r="B380" s="103" t="s">
        <v>2427</v>
      </c>
      <c r="C380" s="97">
        <v>41729</v>
      </c>
      <c r="D380" s="98">
        <v>44424</v>
      </c>
      <c r="E380" s="117">
        <f t="shared" si="34"/>
        <v>7.3835616438356162</v>
      </c>
      <c r="F380" s="46">
        <v>15</v>
      </c>
      <c r="G380" s="72">
        <v>0.05</v>
      </c>
      <c r="H380" s="91">
        <f t="shared" si="35"/>
        <v>6.3333333333333325E-2</v>
      </c>
      <c r="I380" s="135">
        <v>5471710</v>
      </c>
      <c r="J380" s="45">
        <f>VLOOKUP(YEAR(C380),WPI!$J$25:$L$33,3,0)</f>
        <v>0</v>
      </c>
      <c r="K380" s="50">
        <f t="shared" si="30"/>
        <v>5471710</v>
      </c>
      <c r="L380" s="68">
        <f t="shared" si="31"/>
        <v>2558711.5118721458</v>
      </c>
      <c r="M380" s="68">
        <f t="shared" si="32"/>
        <v>2912998.4881278542</v>
      </c>
      <c r="N380" s="45">
        <v>0.05</v>
      </c>
      <c r="O380" s="68">
        <f t="shared" si="33"/>
        <v>2767348.5637214612</v>
      </c>
    </row>
    <row r="381" spans="1:15" x14ac:dyDescent="0.25">
      <c r="A381" s="120">
        <v>377</v>
      </c>
      <c r="B381" s="103" t="s">
        <v>2340</v>
      </c>
      <c r="C381" s="97">
        <v>41824</v>
      </c>
      <c r="D381" s="98">
        <v>44424</v>
      </c>
      <c r="E381" s="117">
        <f t="shared" si="34"/>
        <v>7.1232876712328768</v>
      </c>
      <c r="F381" s="46">
        <v>6</v>
      </c>
      <c r="G381" s="72">
        <v>0.05</v>
      </c>
      <c r="H381" s="91">
        <f t="shared" si="35"/>
        <v>0.15833333333333333</v>
      </c>
      <c r="I381" s="135">
        <v>1247523</v>
      </c>
      <c r="J381" s="45">
        <f>VLOOKUP(YEAR(C381),WPI!$J$25:$L$33,3,0)</f>
        <v>0</v>
      </c>
      <c r="K381" s="50">
        <f t="shared" si="30"/>
        <v>1247523</v>
      </c>
      <c r="L381" s="68">
        <f t="shared" si="31"/>
        <v>1407023.6575342463</v>
      </c>
      <c r="M381" s="68">
        <f t="shared" si="32"/>
        <v>0</v>
      </c>
      <c r="N381" s="45">
        <v>0.05</v>
      </c>
      <c r="O381" s="68">
        <f t="shared" si="33"/>
        <v>62376.15</v>
      </c>
    </row>
    <row r="382" spans="1:15" x14ac:dyDescent="0.25">
      <c r="A382" s="120">
        <v>378</v>
      </c>
      <c r="B382" s="103" t="s">
        <v>2288</v>
      </c>
      <c r="C382" s="97">
        <v>41824</v>
      </c>
      <c r="D382" s="98">
        <v>44424</v>
      </c>
      <c r="E382" s="117">
        <f t="shared" si="34"/>
        <v>7.1232876712328768</v>
      </c>
      <c r="F382" s="46">
        <v>6</v>
      </c>
      <c r="G382" s="72">
        <v>0.05</v>
      </c>
      <c r="H382" s="91">
        <f t="shared" si="35"/>
        <v>0.15833333333333333</v>
      </c>
      <c r="I382" s="135">
        <v>67534</v>
      </c>
      <c r="J382" s="45">
        <f>VLOOKUP(YEAR(C382),WPI!$J$25:$L$33,3,0)</f>
        <v>0</v>
      </c>
      <c r="K382" s="50">
        <f t="shared" si="30"/>
        <v>67534</v>
      </c>
      <c r="L382" s="68">
        <f t="shared" si="31"/>
        <v>76168.484018264833</v>
      </c>
      <c r="M382" s="68">
        <f t="shared" si="32"/>
        <v>0</v>
      </c>
      <c r="N382" s="45">
        <v>0.05</v>
      </c>
      <c r="O382" s="68">
        <f t="shared" si="33"/>
        <v>3376.7000000000003</v>
      </c>
    </row>
    <row r="383" spans="1:15" x14ac:dyDescent="0.25">
      <c r="A383" s="120">
        <v>379</v>
      </c>
      <c r="B383" s="103" t="s">
        <v>2331</v>
      </c>
      <c r="C383" s="97">
        <v>41824</v>
      </c>
      <c r="D383" s="98">
        <v>44424</v>
      </c>
      <c r="E383" s="117">
        <f t="shared" si="34"/>
        <v>7.1232876712328768</v>
      </c>
      <c r="F383" s="46">
        <v>6</v>
      </c>
      <c r="G383" s="72">
        <v>0.05</v>
      </c>
      <c r="H383" s="91">
        <f t="shared" si="35"/>
        <v>0.15833333333333333</v>
      </c>
      <c r="I383" s="135">
        <v>245346</v>
      </c>
      <c r="J383" s="45">
        <f>VLOOKUP(YEAR(C383),WPI!$J$25:$L$33,3,0)</f>
        <v>0</v>
      </c>
      <c r="K383" s="50">
        <f t="shared" si="30"/>
        <v>245346</v>
      </c>
      <c r="L383" s="68">
        <f t="shared" si="31"/>
        <v>276714.43835616438</v>
      </c>
      <c r="M383" s="68">
        <f t="shared" si="32"/>
        <v>0</v>
      </c>
      <c r="N383" s="45">
        <v>0.05</v>
      </c>
      <c r="O383" s="68">
        <f t="shared" si="33"/>
        <v>12267.300000000001</v>
      </c>
    </row>
    <row r="384" spans="1:15" x14ac:dyDescent="0.25">
      <c r="A384" s="120">
        <v>380</v>
      </c>
      <c r="B384" s="103" t="s">
        <v>2408</v>
      </c>
      <c r="C384" s="97">
        <v>41823</v>
      </c>
      <c r="D384" s="98">
        <v>44424</v>
      </c>
      <c r="E384" s="117">
        <f t="shared" si="34"/>
        <v>7.1260273972602741</v>
      </c>
      <c r="F384" s="46">
        <v>6</v>
      </c>
      <c r="G384" s="72">
        <v>0.05</v>
      </c>
      <c r="H384" s="91">
        <f t="shared" si="35"/>
        <v>0.15833333333333333</v>
      </c>
      <c r="I384" s="135">
        <v>308370</v>
      </c>
      <c r="J384" s="45">
        <f>VLOOKUP(YEAR(C384),WPI!$J$25:$L$33,3,0)</f>
        <v>0</v>
      </c>
      <c r="K384" s="50">
        <f t="shared" si="30"/>
        <v>308370</v>
      </c>
      <c r="L384" s="68">
        <f t="shared" si="31"/>
        <v>347930.06917808222</v>
      </c>
      <c r="M384" s="68">
        <f t="shared" si="32"/>
        <v>0</v>
      </c>
      <c r="N384" s="45">
        <v>0.05</v>
      </c>
      <c r="O384" s="68">
        <f t="shared" si="33"/>
        <v>15418.5</v>
      </c>
    </row>
    <row r="385" spans="1:15" x14ac:dyDescent="0.25">
      <c r="A385" s="120">
        <v>381</v>
      </c>
      <c r="B385" s="103" t="s">
        <v>2427</v>
      </c>
      <c r="C385" s="97">
        <v>41771</v>
      </c>
      <c r="D385" s="98">
        <v>44424</v>
      </c>
      <c r="E385" s="117">
        <f t="shared" si="34"/>
        <v>7.2684931506849315</v>
      </c>
      <c r="F385" s="46">
        <v>15</v>
      </c>
      <c r="G385" s="72">
        <v>0.05</v>
      </c>
      <c r="H385" s="91">
        <f t="shared" si="35"/>
        <v>6.3333333333333325E-2</v>
      </c>
      <c r="I385" s="135">
        <v>171875</v>
      </c>
      <c r="J385" s="45">
        <f>VLOOKUP(YEAR(C385),WPI!$J$25:$L$33,3,0)</f>
        <v>0</v>
      </c>
      <c r="K385" s="50">
        <f t="shared" si="30"/>
        <v>171875</v>
      </c>
      <c r="L385" s="68">
        <f t="shared" si="31"/>
        <v>79120.576484018267</v>
      </c>
      <c r="M385" s="68">
        <f t="shared" si="32"/>
        <v>92754.423515981733</v>
      </c>
      <c r="N385" s="45">
        <v>0.05</v>
      </c>
      <c r="O385" s="68">
        <f t="shared" si="33"/>
        <v>88116.702340182645</v>
      </c>
    </row>
    <row r="386" spans="1:15" x14ac:dyDescent="0.25">
      <c r="A386" s="120">
        <v>382</v>
      </c>
      <c r="B386" s="103" t="s">
        <v>2428</v>
      </c>
      <c r="C386" s="97">
        <v>41780</v>
      </c>
      <c r="D386" s="98">
        <v>44424</v>
      </c>
      <c r="E386" s="117">
        <f t="shared" si="34"/>
        <v>7.2438356164383562</v>
      </c>
      <c r="F386" s="46">
        <v>6</v>
      </c>
      <c r="G386" s="72">
        <v>0.05</v>
      </c>
      <c r="H386" s="91">
        <f t="shared" si="35"/>
        <v>0.15833333333333333</v>
      </c>
      <c r="I386" s="135">
        <v>168300</v>
      </c>
      <c r="J386" s="45">
        <f>VLOOKUP(YEAR(C386),WPI!$J$25:$L$33,3,0)</f>
        <v>0</v>
      </c>
      <c r="K386" s="50">
        <f t="shared" si="30"/>
        <v>168300</v>
      </c>
      <c r="L386" s="68">
        <f t="shared" si="31"/>
        <v>193030.10958904109</v>
      </c>
      <c r="M386" s="68">
        <f t="shared" si="32"/>
        <v>0</v>
      </c>
      <c r="N386" s="45">
        <v>0.05</v>
      </c>
      <c r="O386" s="68">
        <f t="shared" si="33"/>
        <v>8415</v>
      </c>
    </row>
    <row r="387" spans="1:15" x14ac:dyDescent="0.25">
      <c r="A387" s="120">
        <v>383</v>
      </c>
      <c r="B387" s="103" t="s">
        <v>2407</v>
      </c>
      <c r="C387" s="97">
        <v>41841</v>
      </c>
      <c r="D387" s="98">
        <v>44424</v>
      </c>
      <c r="E387" s="117">
        <f t="shared" si="34"/>
        <v>7.0767123287671234</v>
      </c>
      <c r="F387" s="46">
        <v>15</v>
      </c>
      <c r="G387" s="72">
        <v>0.05</v>
      </c>
      <c r="H387" s="91">
        <f t="shared" si="35"/>
        <v>6.3333333333333325E-2</v>
      </c>
      <c r="I387" s="135">
        <v>452678</v>
      </c>
      <c r="J387" s="45">
        <f>VLOOKUP(YEAR(C387),WPI!$J$25:$L$33,3,0)</f>
        <v>0</v>
      </c>
      <c r="K387" s="50">
        <f t="shared" si="30"/>
        <v>452678</v>
      </c>
      <c r="L387" s="68">
        <f t="shared" si="31"/>
        <v>202886.55895890409</v>
      </c>
      <c r="M387" s="68">
        <f t="shared" si="32"/>
        <v>249791.44104109591</v>
      </c>
      <c r="N387" s="45">
        <v>0.05</v>
      </c>
      <c r="O387" s="68">
        <f t="shared" si="33"/>
        <v>237301.8689890411</v>
      </c>
    </row>
    <row r="388" spans="1:15" x14ac:dyDescent="0.25">
      <c r="A388" s="120">
        <v>384</v>
      </c>
      <c r="B388" s="103" t="s">
        <v>2429</v>
      </c>
      <c r="C388" s="97">
        <v>41816</v>
      </c>
      <c r="D388" s="98">
        <v>44424</v>
      </c>
      <c r="E388" s="117">
        <f t="shared" si="34"/>
        <v>7.1452054794520548</v>
      </c>
      <c r="F388" s="46">
        <v>6</v>
      </c>
      <c r="G388" s="72">
        <v>0.05</v>
      </c>
      <c r="H388" s="91">
        <f t="shared" si="35"/>
        <v>0.15833333333333333</v>
      </c>
      <c r="I388" s="135">
        <v>1077120</v>
      </c>
      <c r="J388" s="45">
        <f>VLOOKUP(YEAR(C388),WPI!$J$25:$L$33,3,0)</f>
        <v>0</v>
      </c>
      <c r="K388" s="50">
        <f t="shared" si="30"/>
        <v>1077120</v>
      </c>
      <c r="L388" s="68">
        <f t="shared" si="31"/>
        <v>1218571.9232876713</v>
      </c>
      <c r="M388" s="68">
        <f t="shared" si="32"/>
        <v>0</v>
      </c>
      <c r="N388" s="45">
        <v>0.05</v>
      </c>
      <c r="O388" s="68">
        <f t="shared" si="33"/>
        <v>53856</v>
      </c>
    </row>
    <row r="389" spans="1:15" x14ac:dyDescent="0.25">
      <c r="A389" s="120">
        <v>385</v>
      </c>
      <c r="B389" s="103" t="s">
        <v>2430</v>
      </c>
      <c r="C389" s="97">
        <v>41912</v>
      </c>
      <c r="D389" s="98">
        <v>44424</v>
      </c>
      <c r="E389" s="117">
        <f t="shared" si="34"/>
        <v>6.882191780821918</v>
      </c>
      <c r="F389" s="46">
        <v>6</v>
      </c>
      <c r="G389" s="72">
        <v>0.05</v>
      </c>
      <c r="H389" s="91">
        <f t="shared" si="35"/>
        <v>0.15833333333333333</v>
      </c>
      <c r="I389" s="135">
        <v>1325000</v>
      </c>
      <c r="J389" s="45">
        <f>VLOOKUP(YEAR(C389),WPI!$J$25:$L$33,3,0)</f>
        <v>0</v>
      </c>
      <c r="K389" s="50">
        <f t="shared" ref="K389:K452" si="36">I389*(1+J389)</f>
        <v>1325000</v>
      </c>
      <c r="L389" s="68">
        <f t="shared" ref="L389:L452" si="37">K389*H389*E389</f>
        <v>1443826.4840182648</v>
      </c>
      <c r="M389" s="68">
        <f t="shared" ref="M389:M452" si="38">MAX(K389-L389,0)</f>
        <v>0</v>
      </c>
      <c r="N389" s="45">
        <v>0.05</v>
      </c>
      <c r="O389" s="68">
        <f t="shared" ref="O389:O452" si="39">IF(I389&lt;=0,0,IF(M389&lt;=G389*K389,K389*G389,M389*(1-N389)))</f>
        <v>66250</v>
      </c>
    </row>
    <row r="390" spans="1:15" x14ac:dyDescent="0.25">
      <c r="A390" s="120">
        <v>386</v>
      </c>
      <c r="B390" s="103" t="s">
        <v>2431</v>
      </c>
      <c r="C390" s="97">
        <v>42026</v>
      </c>
      <c r="D390" s="98">
        <v>44424</v>
      </c>
      <c r="E390" s="117">
        <f t="shared" ref="E390:E453" si="40">(D390-C390)/(EDATE(D390,12)-D390)</f>
        <v>6.5698630136986305</v>
      </c>
      <c r="F390" s="46">
        <v>15</v>
      </c>
      <c r="G390" s="72">
        <v>0.05</v>
      </c>
      <c r="H390" s="91">
        <f t="shared" ref="H390:H453" si="41">(1-G390)/F390</f>
        <v>6.3333333333333325E-2</v>
      </c>
      <c r="I390" s="135">
        <v>703505</v>
      </c>
      <c r="J390" s="45">
        <f>VLOOKUP(YEAR(C390),WPI!$J$25:$L$33,3,0)</f>
        <v>0</v>
      </c>
      <c r="K390" s="50">
        <f t="shared" si="36"/>
        <v>703505</v>
      </c>
      <c r="L390" s="68">
        <f t="shared" si="37"/>
        <v>292722.32703196345</v>
      </c>
      <c r="M390" s="68">
        <f t="shared" si="38"/>
        <v>410782.67296803655</v>
      </c>
      <c r="N390" s="45">
        <v>0.05</v>
      </c>
      <c r="O390" s="68">
        <f t="shared" si="39"/>
        <v>390243.53931963473</v>
      </c>
    </row>
    <row r="391" spans="1:15" x14ac:dyDescent="0.25">
      <c r="A391" s="120">
        <v>387</v>
      </c>
      <c r="B391" s="103" t="s">
        <v>2432</v>
      </c>
      <c r="C391" s="97">
        <v>42014</v>
      </c>
      <c r="D391" s="98">
        <v>44424</v>
      </c>
      <c r="E391" s="117">
        <f t="shared" si="40"/>
        <v>6.602739726027397</v>
      </c>
      <c r="F391" s="46">
        <v>8</v>
      </c>
      <c r="G391" s="72">
        <v>0.05</v>
      </c>
      <c r="H391" s="91">
        <f t="shared" si="41"/>
        <v>0.11874999999999999</v>
      </c>
      <c r="I391" s="135">
        <v>1226472</v>
      </c>
      <c r="J391" s="45">
        <v>0.01</v>
      </c>
      <c r="K391" s="50">
        <f t="shared" si="36"/>
        <v>1238736.72</v>
      </c>
      <c r="L391" s="68">
        <f t="shared" si="37"/>
        <v>971262.91795890394</v>
      </c>
      <c r="M391" s="68">
        <f t="shared" si="38"/>
        <v>267473.80204109603</v>
      </c>
      <c r="N391" s="45">
        <v>0.05</v>
      </c>
      <c r="O391" s="68">
        <f t="shared" si="39"/>
        <v>254100.11193904121</v>
      </c>
    </row>
    <row r="392" spans="1:15" x14ac:dyDescent="0.25">
      <c r="A392" s="120">
        <v>388</v>
      </c>
      <c r="B392" s="103" t="s">
        <v>2406</v>
      </c>
      <c r="C392" s="97">
        <v>42023</v>
      </c>
      <c r="D392" s="98">
        <v>44424</v>
      </c>
      <c r="E392" s="117">
        <f t="shared" si="40"/>
        <v>6.5780821917808217</v>
      </c>
      <c r="F392" s="46">
        <v>15</v>
      </c>
      <c r="G392" s="72">
        <v>0.05</v>
      </c>
      <c r="H392" s="91">
        <f t="shared" si="41"/>
        <v>6.3333333333333325E-2</v>
      </c>
      <c r="I392" s="135">
        <v>1702057</v>
      </c>
      <c r="J392" s="45">
        <f>VLOOKUP(YEAR(C392),'CPP-WHRS (P&amp;M)'!$I$47:$K$54,3,0)</f>
        <v>0.16717948717948716</v>
      </c>
      <c r="K392" s="50">
        <f t="shared" si="36"/>
        <v>1986606.0164102563</v>
      </c>
      <c r="L392" s="68">
        <f t="shared" si="37"/>
        <v>827643.65171341982</v>
      </c>
      <c r="M392" s="68">
        <f t="shared" si="38"/>
        <v>1158962.3646968366</v>
      </c>
      <c r="N392" s="45">
        <v>0.05</v>
      </c>
      <c r="O392" s="68">
        <f t="shared" si="39"/>
        <v>1101014.2464619947</v>
      </c>
    </row>
    <row r="393" spans="1:15" x14ac:dyDescent="0.25">
      <c r="A393" s="120">
        <v>389</v>
      </c>
      <c r="B393" s="103" t="s">
        <v>2433</v>
      </c>
      <c r="C393" s="97">
        <v>42095</v>
      </c>
      <c r="D393" s="98">
        <v>44424</v>
      </c>
      <c r="E393" s="117">
        <f t="shared" si="40"/>
        <v>6.3808219178082188</v>
      </c>
      <c r="F393" s="46">
        <v>10</v>
      </c>
      <c r="G393" s="72">
        <v>0.05</v>
      </c>
      <c r="H393" s="91">
        <f t="shared" si="41"/>
        <v>9.5000000000000001E-2</v>
      </c>
      <c r="I393" s="135">
        <v>3142154.47</v>
      </c>
      <c r="J393" s="45">
        <f>VLOOKUP(YEAR(C393),WPI!$J$25:$L$33,3,0)</f>
        <v>0</v>
      </c>
      <c r="K393" s="50">
        <f t="shared" si="36"/>
        <v>3142154.47</v>
      </c>
      <c r="L393" s="68">
        <f t="shared" si="37"/>
        <v>1904705.1705749314</v>
      </c>
      <c r="M393" s="68">
        <f t="shared" si="38"/>
        <v>1237449.2994250688</v>
      </c>
      <c r="N393" s="45">
        <v>0.05</v>
      </c>
      <c r="O393" s="68">
        <f t="shared" si="39"/>
        <v>1175576.8344538154</v>
      </c>
    </row>
    <row r="394" spans="1:15" x14ac:dyDescent="0.25">
      <c r="A394" s="120">
        <v>390</v>
      </c>
      <c r="B394" s="103" t="s">
        <v>2434</v>
      </c>
      <c r="C394" s="97">
        <v>42095</v>
      </c>
      <c r="D394" s="98">
        <v>44424</v>
      </c>
      <c r="E394" s="117">
        <f t="shared" si="40"/>
        <v>6.3808219178082188</v>
      </c>
      <c r="F394" s="46">
        <v>5</v>
      </c>
      <c r="G394" s="72">
        <v>0.05</v>
      </c>
      <c r="H394" s="91">
        <f t="shared" si="41"/>
        <v>0.19</v>
      </c>
      <c r="I394" s="135">
        <v>287280.03999999998</v>
      </c>
      <c r="J394" s="45">
        <f>VLOOKUP(YEAR(C394),WPI!$J$25:$L$33,3,0)</f>
        <v>0</v>
      </c>
      <c r="K394" s="50">
        <f t="shared" si="36"/>
        <v>287280.03999999998</v>
      </c>
      <c r="L394" s="68">
        <f t="shared" si="37"/>
        <v>348285.72739835613</v>
      </c>
      <c r="M394" s="68">
        <f t="shared" si="38"/>
        <v>0</v>
      </c>
      <c r="N394" s="45">
        <v>0.05</v>
      </c>
      <c r="O394" s="68">
        <f t="shared" si="39"/>
        <v>14364.002</v>
      </c>
    </row>
    <row r="395" spans="1:15" x14ac:dyDescent="0.25">
      <c r="A395" s="120">
        <v>391</v>
      </c>
      <c r="B395" s="103" t="s">
        <v>2435</v>
      </c>
      <c r="C395" s="97">
        <v>42095</v>
      </c>
      <c r="D395" s="98">
        <v>44424</v>
      </c>
      <c r="E395" s="117">
        <f t="shared" si="40"/>
        <v>6.3808219178082188</v>
      </c>
      <c r="F395" s="46">
        <v>5</v>
      </c>
      <c r="G395" s="72">
        <v>0.05</v>
      </c>
      <c r="H395" s="91">
        <f t="shared" si="41"/>
        <v>0.19</v>
      </c>
      <c r="I395" s="135">
        <v>2585520.38</v>
      </c>
      <c r="J395" s="45">
        <f>VLOOKUP(YEAR(C395),WPI!$J$25:$L$33,3,0)</f>
        <v>0</v>
      </c>
      <c r="K395" s="50">
        <f t="shared" si="36"/>
        <v>2585520.38</v>
      </c>
      <c r="L395" s="68">
        <f t="shared" si="37"/>
        <v>3134571.5708323284</v>
      </c>
      <c r="M395" s="68">
        <f t="shared" si="38"/>
        <v>0</v>
      </c>
      <c r="N395" s="45">
        <v>0.05</v>
      </c>
      <c r="O395" s="68">
        <f t="shared" si="39"/>
        <v>129276.019</v>
      </c>
    </row>
    <row r="396" spans="1:15" x14ac:dyDescent="0.25">
      <c r="A396" s="120">
        <v>392</v>
      </c>
      <c r="B396" s="103" t="s">
        <v>2436</v>
      </c>
      <c r="C396" s="97">
        <v>42095</v>
      </c>
      <c r="D396" s="98">
        <v>44424</v>
      </c>
      <c r="E396" s="117">
        <f t="shared" si="40"/>
        <v>6.3808219178082188</v>
      </c>
      <c r="F396" s="46">
        <v>5</v>
      </c>
      <c r="G396" s="72">
        <v>0.05</v>
      </c>
      <c r="H396" s="91">
        <f t="shared" si="41"/>
        <v>0.19</v>
      </c>
      <c r="I396" s="135">
        <v>718200.1</v>
      </c>
      <c r="J396" s="45">
        <f>VLOOKUP(YEAR(C396),WPI!$J$25:$L$33,3,0)</f>
        <v>0</v>
      </c>
      <c r="K396" s="50">
        <f t="shared" si="36"/>
        <v>718200.1</v>
      </c>
      <c r="L396" s="68">
        <f t="shared" si="37"/>
        <v>870714.31849589036</v>
      </c>
      <c r="M396" s="68">
        <f t="shared" si="38"/>
        <v>0</v>
      </c>
      <c r="N396" s="45">
        <v>0.05</v>
      </c>
      <c r="O396" s="68">
        <f t="shared" si="39"/>
        <v>35910.004999999997</v>
      </c>
    </row>
    <row r="397" spans="1:15" x14ac:dyDescent="0.25">
      <c r="A397" s="120">
        <v>393</v>
      </c>
      <c r="B397" s="103" t="s">
        <v>2437</v>
      </c>
      <c r="C397" s="97">
        <v>42095</v>
      </c>
      <c r="D397" s="98">
        <v>44424</v>
      </c>
      <c r="E397" s="117">
        <f t="shared" si="40"/>
        <v>6.3808219178082188</v>
      </c>
      <c r="F397" s="46">
        <v>25</v>
      </c>
      <c r="G397" s="72">
        <v>0.05</v>
      </c>
      <c r="H397" s="91">
        <f t="shared" si="41"/>
        <v>3.7999999999999999E-2</v>
      </c>
      <c r="I397" s="135">
        <v>13531590</v>
      </c>
      <c r="J397" s="45">
        <f>VLOOKUP(YEAR(C397),WPI!$F$14:$H$22,3,0)</f>
        <v>0.14055505819158462</v>
      </c>
      <c r="K397" s="50">
        <f t="shared" si="36"/>
        <v>15433523.419874664</v>
      </c>
      <c r="L397" s="68">
        <f t="shared" si="37"/>
        <v>3742185.4512486234</v>
      </c>
      <c r="M397" s="68">
        <f t="shared" si="38"/>
        <v>11691337.968626041</v>
      </c>
      <c r="N397" s="45">
        <v>0.05</v>
      </c>
      <c r="O397" s="68">
        <f t="shared" si="39"/>
        <v>11106771.070194738</v>
      </c>
    </row>
    <row r="398" spans="1:15" x14ac:dyDescent="0.25">
      <c r="A398" s="120">
        <v>394</v>
      </c>
      <c r="B398" s="103" t="s">
        <v>2438</v>
      </c>
      <c r="C398" s="97">
        <v>42095</v>
      </c>
      <c r="D398" s="98">
        <v>44424</v>
      </c>
      <c r="E398" s="117">
        <f t="shared" si="40"/>
        <v>6.3808219178082188</v>
      </c>
      <c r="F398" s="46">
        <v>15</v>
      </c>
      <c r="G398" s="72">
        <v>0.05</v>
      </c>
      <c r="H398" s="91">
        <f t="shared" si="41"/>
        <v>6.3333333333333325E-2</v>
      </c>
      <c r="I398" s="135">
        <v>5338000</v>
      </c>
      <c r="J398" s="45">
        <f>VLOOKUP(YEAR(C398),WPI!$J$25:$L$33,3,0)</f>
        <v>0</v>
      </c>
      <c r="K398" s="50">
        <f t="shared" si="36"/>
        <v>5338000</v>
      </c>
      <c r="L398" s="68">
        <f t="shared" si="37"/>
        <v>2157185.7351598172</v>
      </c>
      <c r="M398" s="68">
        <f t="shared" si="38"/>
        <v>3180814.2648401828</v>
      </c>
      <c r="N398" s="45">
        <v>0.05</v>
      </c>
      <c r="O398" s="68">
        <f t="shared" si="39"/>
        <v>3021773.5515981736</v>
      </c>
    </row>
    <row r="399" spans="1:15" x14ac:dyDescent="0.25">
      <c r="A399" s="120">
        <v>395</v>
      </c>
      <c r="B399" s="103" t="s">
        <v>2439</v>
      </c>
      <c r="C399" s="119">
        <v>42247</v>
      </c>
      <c r="D399" s="98">
        <v>44424</v>
      </c>
      <c r="E399" s="117">
        <f t="shared" si="40"/>
        <v>5.9643835616438352</v>
      </c>
      <c r="F399" s="46">
        <v>10</v>
      </c>
      <c r="G399" s="72">
        <v>0.05</v>
      </c>
      <c r="H399" s="91">
        <f t="shared" si="41"/>
        <v>9.5000000000000001E-2</v>
      </c>
      <c r="I399" s="135">
        <v>2737778</v>
      </c>
      <c r="J399" s="45">
        <v>0</v>
      </c>
      <c r="K399" s="50">
        <f t="shared" si="36"/>
        <v>2737778</v>
      </c>
      <c r="L399" s="68">
        <f t="shared" si="37"/>
        <v>1551270.019369863</v>
      </c>
      <c r="M399" s="68">
        <f t="shared" si="38"/>
        <v>1186507.980630137</v>
      </c>
      <c r="N399" s="45">
        <v>0.05</v>
      </c>
      <c r="O399" s="68">
        <f t="shared" si="39"/>
        <v>1127182.5815986302</v>
      </c>
    </row>
    <row r="400" spans="1:15" x14ac:dyDescent="0.25">
      <c r="A400" s="120">
        <v>396</v>
      </c>
      <c r="B400" s="103" t="s">
        <v>2440</v>
      </c>
      <c r="C400" s="119">
        <v>42277</v>
      </c>
      <c r="D400" s="98">
        <v>44424</v>
      </c>
      <c r="E400" s="117">
        <f t="shared" si="40"/>
        <v>5.882191780821918</v>
      </c>
      <c r="F400" s="46">
        <v>15</v>
      </c>
      <c r="G400" s="72">
        <v>0.05</v>
      </c>
      <c r="H400" s="91">
        <f t="shared" si="41"/>
        <v>6.3333333333333325E-2</v>
      </c>
      <c r="I400" s="135">
        <v>81600</v>
      </c>
      <c r="J400" s="45">
        <f>VLOOKUP(YEAR(C400),WPI!$J$25:$L$33,3,0)</f>
        <v>0</v>
      </c>
      <c r="K400" s="50">
        <f t="shared" si="36"/>
        <v>81600</v>
      </c>
      <c r="L400" s="68">
        <f t="shared" si="37"/>
        <v>30399.167123287665</v>
      </c>
      <c r="M400" s="68">
        <f t="shared" si="38"/>
        <v>51200.832876712331</v>
      </c>
      <c r="N400" s="45">
        <v>0.05</v>
      </c>
      <c r="O400" s="68">
        <f t="shared" si="39"/>
        <v>48640.791232876712</v>
      </c>
    </row>
    <row r="401" spans="1:15" x14ac:dyDescent="0.25">
      <c r="A401" s="120">
        <v>397</v>
      </c>
      <c r="B401" s="103" t="s">
        <v>2441</v>
      </c>
      <c r="C401" s="119">
        <v>42305</v>
      </c>
      <c r="D401" s="98">
        <v>44424</v>
      </c>
      <c r="E401" s="117">
        <f t="shared" si="40"/>
        <v>5.8054794520547945</v>
      </c>
      <c r="F401" s="46">
        <v>6</v>
      </c>
      <c r="G401" s="72">
        <v>0.05</v>
      </c>
      <c r="H401" s="91">
        <f t="shared" si="41"/>
        <v>0.15833333333333333</v>
      </c>
      <c r="I401" s="135">
        <v>1942750</v>
      </c>
      <c r="J401" s="45">
        <f>VLOOKUP(YEAR(C401),WPI!$J$25:$L$33,3,0)</f>
        <v>0</v>
      </c>
      <c r="K401" s="50">
        <f t="shared" si="36"/>
        <v>1942750</v>
      </c>
      <c r="L401" s="68">
        <f t="shared" si="37"/>
        <v>1785777.5742009131</v>
      </c>
      <c r="M401" s="68">
        <f t="shared" si="38"/>
        <v>156972.42579908692</v>
      </c>
      <c r="N401" s="45">
        <v>0.05</v>
      </c>
      <c r="O401" s="68">
        <f t="shared" si="39"/>
        <v>149123.80450913258</v>
      </c>
    </row>
    <row r="402" spans="1:15" x14ac:dyDescent="0.25">
      <c r="A402" s="120">
        <v>398</v>
      </c>
      <c r="B402" s="103" t="s">
        <v>2442</v>
      </c>
      <c r="C402" s="119">
        <v>42351</v>
      </c>
      <c r="D402" s="98">
        <v>44424</v>
      </c>
      <c r="E402" s="117">
        <f t="shared" si="40"/>
        <v>5.6794520547945204</v>
      </c>
      <c r="F402" s="46">
        <v>6</v>
      </c>
      <c r="G402" s="72">
        <v>0.05</v>
      </c>
      <c r="H402" s="91">
        <f t="shared" si="41"/>
        <v>0.15833333333333333</v>
      </c>
      <c r="I402" s="135">
        <v>44786</v>
      </c>
      <c r="J402" s="45">
        <f>VLOOKUP(YEAR(C402),WPI!$J$25:$L$33,3,0)</f>
        <v>0</v>
      </c>
      <c r="K402" s="50">
        <f t="shared" si="36"/>
        <v>44786</v>
      </c>
      <c r="L402" s="68">
        <f t="shared" si="37"/>
        <v>40273.657123287674</v>
      </c>
      <c r="M402" s="68">
        <f t="shared" si="38"/>
        <v>4512.342876712326</v>
      </c>
      <c r="N402" s="45">
        <v>0.05</v>
      </c>
      <c r="O402" s="68">
        <f t="shared" si="39"/>
        <v>4286.7257328767091</v>
      </c>
    </row>
    <row r="403" spans="1:15" x14ac:dyDescent="0.25">
      <c r="A403" s="120">
        <v>399</v>
      </c>
      <c r="B403" s="103" t="s">
        <v>2431</v>
      </c>
      <c r="C403" s="119">
        <v>42342</v>
      </c>
      <c r="D403" s="98">
        <v>44424</v>
      </c>
      <c r="E403" s="117">
        <f t="shared" si="40"/>
        <v>5.7041095890410958</v>
      </c>
      <c r="F403" s="46">
        <v>15</v>
      </c>
      <c r="G403" s="72">
        <v>0.05</v>
      </c>
      <c r="H403" s="91">
        <f t="shared" si="41"/>
        <v>6.3333333333333325E-2</v>
      </c>
      <c r="I403" s="135">
        <v>180581</v>
      </c>
      <c r="J403" s="45">
        <f>VLOOKUP(YEAR(C403),WPI!$J$25:$L$33,3,0)</f>
        <v>0</v>
      </c>
      <c r="K403" s="50">
        <f t="shared" si="36"/>
        <v>180581</v>
      </c>
      <c r="L403" s="68">
        <f t="shared" si="37"/>
        <v>65236.741534246568</v>
      </c>
      <c r="M403" s="68">
        <f t="shared" si="38"/>
        <v>115344.25846575343</v>
      </c>
      <c r="N403" s="45">
        <v>0.05</v>
      </c>
      <c r="O403" s="68">
        <f t="shared" si="39"/>
        <v>109577.04554246576</v>
      </c>
    </row>
    <row r="404" spans="1:15" x14ac:dyDescent="0.25">
      <c r="A404" s="120">
        <v>400</v>
      </c>
      <c r="B404" s="103" t="s">
        <v>2443</v>
      </c>
      <c r="C404" s="119">
        <v>42389</v>
      </c>
      <c r="D404" s="98">
        <v>44424</v>
      </c>
      <c r="E404" s="117">
        <f t="shared" si="40"/>
        <v>5.5753424657534243</v>
      </c>
      <c r="F404" s="46">
        <v>6</v>
      </c>
      <c r="G404" s="72">
        <v>0.05</v>
      </c>
      <c r="H404" s="91">
        <f t="shared" si="41"/>
        <v>0.15833333333333333</v>
      </c>
      <c r="I404" s="135">
        <v>246450</v>
      </c>
      <c r="J404" s="45">
        <f>VLOOKUP(YEAR(C404),WPI!$J$25:$L$33,3,0)</f>
        <v>3.1350482315112588E-2</v>
      </c>
      <c r="K404" s="50">
        <f t="shared" si="36"/>
        <v>254176.32636655949</v>
      </c>
      <c r="L404" s="68">
        <f t="shared" si="37"/>
        <v>224377.34381194116</v>
      </c>
      <c r="M404" s="68">
        <f t="shared" si="38"/>
        <v>29798.982554618327</v>
      </c>
      <c r="N404" s="45">
        <v>0.05</v>
      </c>
      <c r="O404" s="68">
        <f t="shared" si="39"/>
        <v>28309.03342688741</v>
      </c>
    </row>
    <row r="405" spans="1:15" x14ac:dyDescent="0.25">
      <c r="A405" s="120">
        <v>401</v>
      </c>
      <c r="B405" s="103" t="s">
        <v>2431</v>
      </c>
      <c r="C405" s="119">
        <v>42385</v>
      </c>
      <c r="D405" s="98">
        <v>44424</v>
      </c>
      <c r="E405" s="117">
        <f t="shared" si="40"/>
        <v>5.5863013698630137</v>
      </c>
      <c r="F405" s="46">
        <v>15</v>
      </c>
      <c r="G405" s="72">
        <v>0.05</v>
      </c>
      <c r="H405" s="91">
        <f t="shared" si="41"/>
        <v>6.3333333333333325E-2</v>
      </c>
      <c r="I405" s="135">
        <v>981196.875</v>
      </c>
      <c r="J405" s="45">
        <f>VLOOKUP(YEAR(C405),WPI!$J$25:$L$33,3,0)</f>
        <v>3.1350482315112588E-2</v>
      </c>
      <c r="K405" s="50">
        <f t="shared" si="36"/>
        <v>1011957.8702773312</v>
      </c>
      <c r="L405" s="68">
        <f t="shared" si="37"/>
        <v>358029.77034168108</v>
      </c>
      <c r="M405" s="68">
        <f t="shared" si="38"/>
        <v>653928.09993565013</v>
      </c>
      <c r="N405" s="45">
        <v>0.05</v>
      </c>
      <c r="O405" s="68">
        <f t="shared" si="39"/>
        <v>621231.69493886759</v>
      </c>
    </row>
    <row r="406" spans="1:15" x14ac:dyDescent="0.25">
      <c r="A406" s="120">
        <v>402</v>
      </c>
      <c r="B406" s="103" t="s">
        <v>2407</v>
      </c>
      <c r="C406" s="119">
        <v>42406</v>
      </c>
      <c r="D406" s="98">
        <v>44424</v>
      </c>
      <c r="E406" s="117">
        <f t="shared" si="40"/>
        <v>5.5287671232876709</v>
      </c>
      <c r="F406" s="46">
        <v>15</v>
      </c>
      <c r="G406" s="72">
        <v>0.05</v>
      </c>
      <c r="H406" s="91">
        <f t="shared" si="41"/>
        <v>6.3333333333333325E-2</v>
      </c>
      <c r="I406" s="135">
        <v>158765.70000000001</v>
      </c>
      <c r="J406" s="45">
        <f>VLOOKUP(YEAR(C406),WPI!$J$25:$L$33,3,0)</f>
        <v>3.1350482315112588E-2</v>
      </c>
      <c r="K406" s="50">
        <f t="shared" si="36"/>
        <v>163743.08127009647</v>
      </c>
      <c r="L406" s="68">
        <f t="shared" si="37"/>
        <v>57335.499744822264</v>
      </c>
      <c r="M406" s="68">
        <f t="shared" si="38"/>
        <v>106407.5815252742</v>
      </c>
      <c r="N406" s="45">
        <v>0.05</v>
      </c>
      <c r="O406" s="68">
        <f t="shared" si="39"/>
        <v>101087.20244901048</v>
      </c>
    </row>
    <row r="407" spans="1:15" x14ac:dyDescent="0.25">
      <c r="A407" s="120">
        <v>403</v>
      </c>
      <c r="B407" s="103" t="s">
        <v>2444</v>
      </c>
      <c r="C407" s="119">
        <v>42208</v>
      </c>
      <c r="D407" s="98">
        <v>44424</v>
      </c>
      <c r="E407" s="117">
        <f t="shared" si="40"/>
        <v>6.0712328767123287</v>
      </c>
      <c r="F407" s="46">
        <v>10</v>
      </c>
      <c r="G407" s="72">
        <v>0.05</v>
      </c>
      <c r="H407" s="91">
        <f t="shared" si="41"/>
        <v>9.5000000000000001E-2</v>
      </c>
      <c r="I407" s="135">
        <v>1705</v>
      </c>
      <c r="J407" s="45">
        <v>0</v>
      </c>
      <c r="K407" s="50">
        <f t="shared" si="36"/>
        <v>1705</v>
      </c>
      <c r="L407" s="68">
        <f t="shared" si="37"/>
        <v>983.38794520547935</v>
      </c>
      <c r="M407" s="68">
        <f t="shared" si="38"/>
        <v>721.61205479452065</v>
      </c>
      <c r="N407" s="45">
        <v>0.05</v>
      </c>
      <c r="O407" s="68">
        <f t="shared" si="39"/>
        <v>685.53145205479461</v>
      </c>
    </row>
    <row r="408" spans="1:15" x14ac:dyDescent="0.25">
      <c r="A408" s="120">
        <v>404</v>
      </c>
      <c r="B408" s="103" t="s">
        <v>2444</v>
      </c>
      <c r="C408" s="119">
        <v>42214</v>
      </c>
      <c r="D408" s="98">
        <v>44424</v>
      </c>
      <c r="E408" s="117">
        <f t="shared" si="40"/>
        <v>6.0547945205479454</v>
      </c>
      <c r="F408" s="46">
        <v>10</v>
      </c>
      <c r="G408" s="72">
        <v>0.05</v>
      </c>
      <c r="H408" s="91">
        <f t="shared" si="41"/>
        <v>9.5000000000000001E-2</v>
      </c>
      <c r="I408" s="135">
        <v>2700</v>
      </c>
      <c r="J408" s="45">
        <v>0</v>
      </c>
      <c r="K408" s="50">
        <f t="shared" si="36"/>
        <v>2700</v>
      </c>
      <c r="L408" s="68">
        <f t="shared" si="37"/>
        <v>1553.0547945205481</v>
      </c>
      <c r="M408" s="68">
        <f t="shared" si="38"/>
        <v>1146.9452054794519</v>
      </c>
      <c r="N408" s="45">
        <v>0.05</v>
      </c>
      <c r="O408" s="68">
        <f t="shared" si="39"/>
        <v>1089.5979452054794</v>
      </c>
    </row>
    <row r="409" spans="1:15" x14ac:dyDescent="0.25">
      <c r="A409" s="120">
        <v>405</v>
      </c>
      <c r="B409" s="103" t="s">
        <v>2445</v>
      </c>
      <c r="C409" s="119">
        <v>42139</v>
      </c>
      <c r="D409" s="98">
        <v>44424</v>
      </c>
      <c r="E409" s="117">
        <f t="shared" si="40"/>
        <v>6.2602739726027394</v>
      </c>
      <c r="F409" s="46">
        <v>15</v>
      </c>
      <c r="G409" s="72">
        <v>0.05</v>
      </c>
      <c r="H409" s="91">
        <f t="shared" si="41"/>
        <v>6.3333333333333325E-2</v>
      </c>
      <c r="I409" s="135">
        <v>1157868</v>
      </c>
      <c r="J409" s="45">
        <f>VLOOKUP(YEAR(C409),WPI!$J$25:$L$33,3,0)</f>
        <v>0</v>
      </c>
      <c r="K409" s="50">
        <f t="shared" si="36"/>
        <v>1157868</v>
      </c>
      <c r="L409" s="68">
        <f t="shared" si="37"/>
        <v>459076.15726027387</v>
      </c>
      <c r="M409" s="68">
        <f t="shared" si="38"/>
        <v>698791.84273972618</v>
      </c>
      <c r="N409" s="45">
        <v>0.05</v>
      </c>
      <c r="O409" s="68">
        <f t="shared" si="39"/>
        <v>663852.25060273986</v>
      </c>
    </row>
    <row r="410" spans="1:15" x14ac:dyDescent="0.25">
      <c r="A410" s="120">
        <v>406</v>
      </c>
      <c r="B410" s="103" t="s">
        <v>2445</v>
      </c>
      <c r="C410" s="119">
        <v>42139</v>
      </c>
      <c r="D410" s="98">
        <v>44424</v>
      </c>
      <c r="E410" s="117">
        <f t="shared" si="40"/>
        <v>6.2602739726027394</v>
      </c>
      <c r="F410" s="46">
        <v>15</v>
      </c>
      <c r="G410" s="72">
        <v>0.05</v>
      </c>
      <c r="H410" s="91">
        <f t="shared" si="41"/>
        <v>6.3333333333333325E-2</v>
      </c>
      <c r="I410" s="135">
        <v>76862</v>
      </c>
      <c r="J410" s="45">
        <f>VLOOKUP(YEAR(C410),WPI!$J$25:$L$33,3,0)</f>
        <v>0</v>
      </c>
      <c r="K410" s="50">
        <f t="shared" si="36"/>
        <v>76862</v>
      </c>
      <c r="L410" s="68">
        <f t="shared" si="37"/>
        <v>30474.554611872143</v>
      </c>
      <c r="M410" s="68">
        <f t="shared" si="38"/>
        <v>46387.44538812786</v>
      </c>
      <c r="N410" s="45">
        <v>0.05</v>
      </c>
      <c r="O410" s="68">
        <f t="shared" si="39"/>
        <v>44068.073118721462</v>
      </c>
    </row>
    <row r="411" spans="1:15" x14ac:dyDescent="0.25">
      <c r="A411" s="120">
        <v>407</v>
      </c>
      <c r="B411" s="103" t="s">
        <v>2445</v>
      </c>
      <c r="C411" s="119">
        <v>42149</v>
      </c>
      <c r="D411" s="98">
        <v>44424</v>
      </c>
      <c r="E411" s="117">
        <f t="shared" si="40"/>
        <v>6.2328767123287667</v>
      </c>
      <c r="F411" s="46">
        <v>15</v>
      </c>
      <c r="G411" s="72">
        <v>0.05</v>
      </c>
      <c r="H411" s="91">
        <f t="shared" si="41"/>
        <v>6.3333333333333325E-2</v>
      </c>
      <c r="I411" s="135">
        <v>36500</v>
      </c>
      <c r="J411" s="45">
        <f>VLOOKUP(YEAR(C411),WPI!$J$25:$L$33,3,0)</f>
        <v>0</v>
      </c>
      <c r="K411" s="50">
        <f t="shared" si="36"/>
        <v>36500</v>
      </c>
      <c r="L411" s="68">
        <f t="shared" si="37"/>
        <v>14408.333333333332</v>
      </c>
      <c r="M411" s="68">
        <f t="shared" si="38"/>
        <v>22091.666666666668</v>
      </c>
      <c r="N411" s="45">
        <v>0.05</v>
      </c>
      <c r="O411" s="68">
        <f t="shared" si="39"/>
        <v>20987.083333333332</v>
      </c>
    </row>
    <row r="412" spans="1:15" x14ac:dyDescent="0.25">
      <c r="A412" s="120">
        <v>408</v>
      </c>
      <c r="B412" s="103" t="s">
        <v>2446</v>
      </c>
      <c r="C412" s="119">
        <v>42136</v>
      </c>
      <c r="D412" s="98">
        <v>44424</v>
      </c>
      <c r="E412" s="117">
        <f t="shared" si="40"/>
        <v>6.2684931506849315</v>
      </c>
      <c r="F412" s="46">
        <v>15</v>
      </c>
      <c r="G412" s="72">
        <v>0.05</v>
      </c>
      <c r="H412" s="91">
        <f t="shared" si="41"/>
        <v>6.3333333333333325E-2</v>
      </c>
      <c r="I412" s="135">
        <v>36125</v>
      </c>
      <c r="J412" s="45">
        <f>VLOOKUP(YEAR(C412),WPI!$J$25:$L$33,3,0)</f>
        <v>0</v>
      </c>
      <c r="K412" s="50">
        <f t="shared" si="36"/>
        <v>36125</v>
      </c>
      <c r="L412" s="68">
        <f t="shared" si="37"/>
        <v>14341.789954337899</v>
      </c>
      <c r="M412" s="68">
        <f t="shared" si="38"/>
        <v>21783.210045662101</v>
      </c>
      <c r="N412" s="45">
        <v>0.05</v>
      </c>
      <c r="O412" s="68">
        <f t="shared" si="39"/>
        <v>20694.049543378995</v>
      </c>
    </row>
    <row r="413" spans="1:15" x14ac:dyDescent="0.25">
      <c r="A413" s="120">
        <v>409</v>
      </c>
      <c r="B413" s="103" t="s">
        <v>2446</v>
      </c>
      <c r="C413" s="119">
        <v>42136</v>
      </c>
      <c r="D413" s="98">
        <v>44424</v>
      </c>
      <c r="E413" s="117">
        <f t="shared" si="40"/>
        <v>6.2684931506849315</v>
      </c>
      <c r="F413" s="46">
        <v>15</v>
      </c>
      <c r="G413" s="72">
        <v>0.05</v>
      </c>
      <c r="H413" s="91">
        <f t="shared" si="41"/>
        <v>6.3333333333333325E-2</v>
      </c>
      <c r="I413" s="135">
        <v>1560</v>
      </c>
      <c r="J413" s="45">
        <f>VLOOKUP(YEAR(C413),WPI!$J$25:$L$33,3,0)</f>
        <v>0</v>
      </c>
      <c r="K413" s="50">
        <f t="shared" si="36"/>
        <v>1560</v>
      </c>
      <c r="L413" s="68">
        <f t="shared" si="37"/>
        <v>619.32712328767116</v>
      </c>
      <c r="M413" s="68">
        <f t="shared" si="38"/>
        <v>940.67287671232884</v>
      </c>
      <c r="N413" s="45">
        <v>0.05</v>
      </c>
      <c r="O413" s="68">
        <f t="shared" si="39"/>
        <v>893.63923287671241</v>
      </c>
    </row>
    <row r="414" spans="1:15" x14ac:dyDescent="0.25">
      <c r="A414" s="120">
        <v>410</v>
      </c>
      <c r="B414" s="103" t="s">
        <v>2446</v>
      </c>
      <c r="C414" s="119">
        <v>42139</v>
      </c>
      <c r="D414" s="98">
        <v>44424</v>
      </c>
      <c r="E414" s="117">
        <f t="shared" si="40"/>
        <v>6.2602739726027394</v>
      </c>
      <c r="F414" s="46">
        <v>15</v>
      </c>
      <c r="G414" s="72">
        <v>0.05</v>
      </c>
      <c r="H414" s="91">
        <f t="shared" si="41"/>
        <v>6.3333333333333325E-2</v>
      </c>
      <c r="I414" s="135">
        <v>444614</v>
      </c>
      <c r="J414" s="45">
        <f>VLOOKUP(YEAR(C414),WPI!$J$25:$L$33,3,0)</f>
        <v>0</v>
      </c>
      <c r="K414" s="50">
        <f t="shared" si="36"/>
        <v>444614</v>
      </c>
      <c r="L414" s="68">
        <f t="shared" si="37"/>
        <v>176282.3452968036</v>
      </c>
      <c r="M414" s="68">
        <f t="shared" si="38"/>
        <v>268331.65470319637</v>
      </c>
      <c r="N414" s="45">
        <v>0.05</v>
      </c>
      <c r="O414" s="68">
        <f t="shared" si="39"/>
        <v>254915.07196803653</v>
      </c>
    </row>
    <row r="415" spans="1:15" x14ac:dyDescent="0.25">
      <c r="A415" s="120">
        <v>411</v>
      </c>
      <c r="B415" s="103" t="s">
        <v>2446</v>
      </c>
      <c r="C415" s="119">
        <v>42139</v>
      </c>
      <c r="D415" s="98">
        <v>44424</v>
      </c>
      <c r="E415" s="117">
        <f t="shared" si="40"/>
        <v>6.2602739726027394</v>
      </c>
      <c r="F415" s="46">
        <v>15</v>
      </c>
      <c r="G415" s="72">
        <v>0.05</v>
      </c>
      <c r="H415" s="91">
        <f t="shared" si="41"/>
        <v>6.3333333333333325E-2</v>
      </c>
      <c r="I415" s="135">
        <v>51699</v>
      </c>
      <c r="J415" s="45">
        <f>VLOOKUP(YEAR(C415),WPI!$J$25:$L$33,3,0)</f>
        <v>0</v>
      </c>
      <c r="K415" s="50">
        <f t="shared" si="36"/>
        <v>51699</v>
      </c>
      <c r="L415" s="68">
        <f t="shared" si="37"/>
        <v>20497.827260273967</v>
      </c>
      <c r="M415" s="68">
        <f t="shared" si="38"/>
        <v>31201.172739726033</v>
      </c>
      <c r="N415" s="45">
        <v>0.05</v>
      </c>
      <c r="O415" s="68">
        <f t="shared" si="39"/>
        <v>29641.114102739732</v>
      </c>
    </row>
    <row r="416" spans="1:15" x14ac:dyDescent="0.25">
      <c r="A416" s="120">
        <v>412</v>
      </c>
      <c r="B416" s="103" t="s">
        <v>2447</v>
      </c>
      <c r="C416" s="119">
        <v>42185</v>
      </c>
      <c r="D416" s="98">
        <v>44424</v>
      </c>
      <c r="E416" s="117">
        <f t="shared" si="40"/>
        <v>6.1342465753424653</v>
      </c>
      <c r="F416" s="46">
        <v>6</v>
      </c>
      <c r="G416" s="72">
        <v>0.05</v>
      </c>
      <c r="H416" s="91">
        <f t="shared" si="41"/>
        <v>0.15833333333333333</v>
      </c>
      <c r="I416" s="135">
        <v>105379</v>
      </c>
      <c r="J416" s="45">
        <f>VLOOKUP(YEAR(C416),WPI!$J$25:$L$33,3,0)</f>
        <v>0</v>
      </c>
      <c r="K416" s="50">
        <f t="shared" si="36"/>
        <v>105379</v>
      </c>
      <c r="L416" s="68">
        <f t="shared" si="37"/>
        <v>102349.95522831049</v>
      </c>
      <c r="M416" s="68">
        <f t="shared" si="38"/>
        <v>3029.0447716895142</v>
      </c>
      <c r="N416" s="45">
        <v>0.05</v>
      </c>
      <c r="O416" s="68">
        <f t="shared" si="39"/>
        <v>5268.9500000000007</v>
      </c>
    </row>
    <row r="417" spans="1:15" x14ac:dyDescent="0.25">
      <c r="A417" s="120">
        <v>413</v>
      </c>
      <c r="B417" s="103" t="s">
        <v>2448</v>
      </c>
      <c r="C417" s="119">
        <v>42143</v>
      </c>
      <c r="D417" s="98">
        <v>44424</v>
      </c>
      <c r="E417" s="117">
        <f t="shared" si="40"/>
        <v>6.2493150684931509</v>
      </c>
      <c r="F417" s="46">
        <v>6</v>
      </c>
      <c r="G417" s="72">
        <v>0.05</v>
      </c>
      <c r="H417" s="91">
        <f t="shared" si="41"/>
        <v>0.15833333333333333</v>
      </c>
      <c r="I417" s="135">
        <v>970000</v>
      </c>
      <c r="J417" s="45">
        <f>VLOOKUP(YEAR(C417),WPI!$J$25:$L$33,3,0)</f>
        <v>0</v>
      </c>
      <c r="K417" s="50">
        <f t="shared" si="36"/>
        <v>970000</v>
      </c>
      <c r="L417" s="68">
        <f t="shared" si="37"/>
        <v>959790.63926940633</v>
      </c>
      <c r="M417" s="68">
        <f t="shared" si="38"/>
        <v>10209.360730593675</v>
      </c>
      <c r="N417" s="45">
        <v>0.05</v>
      </c>
      <c r="O417" s="68">
        <f t="shared" si="39"/>
        <v>48500</v>
      </c>
    </row>
    <row r="418" spans="1:15" x14ac:dyDescent="0.25">
      <c r="A418" s="120">
        <v>414</v>
      </c>
      <c r="B418" s="103" t="s">
        <v>2449</v>
      </c>
      <c r="C418" s="119">
        <v>42185</v>
      </c>
      <c r="D418" s="98">
        <v>44424</v>
      </c>
      <c r="E418" s="117">
        <f t="shared" si="40"/>
        <v>6.1342465753424653</v>
      </c>
      <c r="F418" s="46">
        <v>15</v>
      </c>
      <c r="G418" s="72">
        <v>0.05</v>
      </c>
      <c r="H418" s="91">
        <f t="shared" si="41"/>
        <v>6.3333333333333325E-2</v>
      </c>
      <c r="I418" s="135">
        <v>150863</v>
      </c>
      <c r="J418" s="45">
        <f>VLOOKUP(YEAR(C418),WPI!$J$25:$L$33,3,0)</f>
        <v>0</v>
      </c>
      <c r="K418" s="50">
        <f t="shared" si="36"/>
        <v>150863</v>
      </c>
      <c r="L418" s="68">
        <f t="shared" si="37"/>
        <v>58610.619936073053</v>
      </c>
      <c r="M418" s="68">
        <f t="shared" si="38"/>
        <v>92252.380063926947</v>
      </c>
      <c r="N418" s="45">
        <v>0.05</v>
      </c>
      <c r="O418" s="68">
        <f t="shared" si="39"/>
        <v>87639.761060730598</v>
      </c>
    </row>
    <row r="419" spans="1:15" x14ac:dyDescent="0.25">
      <c r="A419" s="120">
        <v>415</v>
      </c>
      <c r="B419" s="103" t="s">
        <v>2450</v>
      </c>
      <c r="C419" s="119">
        <v>42150</v>
      </c>
      <c r="D419" s="98">
        <v>44424</v>
      </c>
      <c r="E419" s="117">
        <f t="shared" si="40"/>
        <v>6.2301369863013702</v>
      </c>
      <c r="F419" s="46">
        <v>6</v>
      </c>
      <c r="G419" s="72">
        <v>0.05</v>
      </c>
      <c r="H419" s="91">
        <f t="shared" si="41"/>
        <v>0.15833333333333333</v>
      </c>
      <c r="I419" s="135">
        <v>846150</v>
      </c>
      <c r="J419" s="45">
        <f>VLOOKUP(YEAR(C419),WPI!$J$25:$L$33,3,0)</f>
        <v>0</v>
      </c>
      <c r="K419" s="50">
        <f t="shared" si="36"/>
        <v>846150</v>
      </c>
      <c r="L419" s="68">
        <f t="shared" si="37"/>
        <v>834674.81506849325</v>
      </c>
      <c r="M419" s="68">
        <f t="shared" si="38"/>
        <v>11475.184931506752</v>
      </c>
      <c r="N419" s="45">
        <v>0.05</v>
      </c>
      <c r="O419" s="68">
        <f t="shared" si="39"/>
        <v>42307.5</v>
      </c>
    </row>
    <row r="420" spans="1:15" x14ac:dyDescent="0.25">
      <c r="A420" s="120">
        <v>416</v>
      </c>
      <c r="B420" s="103" t="s">
        <v>2451</v>
      </c>
      <c r="C420" s="119">
        <v>42150</v>
      </c>
      <c r="D420" s="98">
        <v>44424</v>
      </c>
      <c r="E420" s="117">
        <f t="shared" si="40"/>
        <v>6.2301369863013702</v>
      </c>
      <c r="F420" s="46">
        <v>5</v>
      </c>
      <c r="G420" s="72">
        <v>0.05</v>
      </c>
      <c r="H420" s="91">
        <f t="shared" si="41"/>
        <v>0.19</v>
      </c>
      <c r="I420" s="135">
        <v>359100</v>
      </c>
      <c r="J420" s="45">
        <f>VLOOKUP(YEAR(C420),WPI!$J$25:$L$33,3,0)</f>
        <v>0</v>
      </c>
      <c r="K420" s="50">
        <f t="shared" si="36"/>
        <v>359100</v>
      </c>
      <c r="L420" s="68">
        <f t="shared" si="37"/>
        <v>425076.01643835619</v>
      </c>
      <c r="M420" s="68">
        <f t="shared" si="38"/>
        <v>0</v>
      </c>
      <c r="N420" s="45">
        <v>0.05</v>
      </c>
      <c r="O420" s="68">
        <f t="shared" si="39"/>
        <v>17955</v>
      </c>
    </row>
    <row r="421" spans="1:15" x14ac:dyDescent="0.25">
      <c r="A421" s="120">
        <v>417</v>
      </c>
      <c r="B421" s="103" t="s">
        <v>2452</v>
      </c>
      <c r="C421" s="119">
        <v>42171</v>
      </c>
      <c r="D421" s="98">
        <v>44424</v>
      </c>
      <c r="E421" s="117">
        <f t="shared" si="40"/>
        <v>6.1726027397260275</v>
      </c>
      <c r="F421" s="46">
        <v>8</v>
      </c>
      <c r="G421" s="72">
        <v>0.05</v>
      </c>
      <c r="H421" s="91">
        <f t="shared" si="41"/>
        <v>0.11874999999999999</v>
      </c>
      <c r="I421" s="135">
        <v>24990</v>
      </c>
      <c r="J421" s="45">
        <f>VLOOKUP(YEAR(C421),WPI!$J$25:$L$33,3,0)</f>
        <v>0</v>
      </c>
      <c r="K421" s="50">
        <f t="shared" si="36"/>
        <v>24990</v>
      </c>
      <c r="L421" s="68">
        <f t="shared" si="37"/>
        <v>18317.584417808219</v>
      </c>
      <c r="M421" s="68">
        <f t="shared" si="38"/>
        <v>6672.4155821917811</v>
      </c>
      <c r="N421" s="45">
        <v>0.05</v>
      </c>
      <c r="O421" s="68">
        <f t="shared" si="39"/>
        <v>6338.7948030821917</v>
      </c>
    </row>
    <row r="422" spans="1:15" x14ac:dyDescent="0.25">
      <c r="A422" s="120">
        <v>418</v>
      </c>
      <c r="B422" s="103" t="s">
        <v>2453</v>
      </c>
      <c r="C422" s="119">
        <v>42172</v>
      </c>
      <c r="D422" s="98">
        <v>44424</v>
      </c>
      <c r="E422" s="117">
        <f t="shared" si="40"/>
        <v>6.1698630136986301</v>
      </c>
      <c r="F422" s="46">
        <v>6</v>
      </c>
      <c r="G422" s="72">
        <v>0.05</v>
      </c>
      <c r="H422" s="91">
        <f t="shared" si="41"/>
        <v>0.15833333333333333</v>
      </c>
      <c r="I422" s="135">
        <v>23170.32</v>
      </c>
      <c r="J422" s="45">
        <f>VLOOKUP(YEAR(C422),WPI!$J$25:$L$33,3,0)</f>
        <v>0</v>
      </c>
      <c r="K422" s="50">
        <f t="shared" si="36"/>
        <v>23170.32</v>
      </c>
      <c r="L422" s="68">
        <f t="shared" si="37"/>
        <v>22634.969227397258</v>
      </c>
      <c r="M422" s="68">
        <f t="shared" si="38"/>
        <v>535.35077260274193</v>
      </c>
      <c r="N422" s="45">
        <v>0.05</v>
      </c>
      <c r="O422" s="68">
        <f t="shared" si="39"/>
        <v>1158.5160000000001</v>
      </c>
    </row>
    <row r="423" spans="1:15" x14ac:dyDescent="0.25">
      <c r="A423" s="120">
        <v>419</v>
      </c>
      <c r="B423" s="103" t="s">
        <v>2454</v>
      </c>
      <c r="C423" s="119">
        <v>42172</v>
      </c>
      <c r="D423" s="98">
        <v>44424</v>
      </c>
      <c r="E423" s="117">
        <f t="shared" si="40"/>
        <v>6.1698630136986301</v>
      </c>
      <c r="F423" s="46">
        <v>6</v>
      </c>
      <c r="G423" s="72">
        <v>0.05</v>
      </c>
      <c r="H423" s="91">
        <f t="shared" si="41"/>
        <v>0.15833333333333333</v>
      </c>
      <c r="I423" s="135">
        <v>50449.2</v>
      </c>
      <c r="J423" s="45">
        <f>VLOOKUP(YEAR(C423),WPI!$J$25:$L$33,3,0)</f>
        <v>0</v>
      </c>
      <c r="K423" s="50">
        <f t="shared" si="36"/>
        <v>50449.2</v>
      </c>
      <c r="L423" s="68">
        <f t="shared" si="37"/>
        <v>49283.570082191778</v>
      </c>
      <c r="M423" s="68">
        <f t="shared" si="38"/>
        <v>1165.629917808219</v>
      </c>
      <c r="N423" s="45">
        <v>0.05</v>
      </c>
      <c r="O423" s="68">
        <f t="shared" si="39"/>
        <v>2522.46</v>
      </c>
    </row>
    <row r="424" spans="1:15" x14ac:dyDescent="0.25">
      <c r="A424" s="120">
        <v>420</v>
      </c>
      <c r="B424" s="103" t="s">
        <v>2455</v>
      </c>
      <c r="C424" s="119">
        <v>42185</v>
      </c>
      <c r="D424" s="98">
        <v>44424</v>
      </c>
      <c r="E424" s="117">
        <f t="shared" si="40"/>
        <v>6.1342465753424653</v>
      </c>
      <c r="F424" s="46">
        <v>6</v>
      </c>
      <c r="G424" s="72">
        <v>0.05</v>
      </c>
      <c r="H424" s="91">
        <f t="shared" si="41"/>
        <v>0.15833333333333333</v>
      </c>
      <c r="I424" s="135">
        <v>838450</v>
      </c>
      <c r="J424" s="45">
        <f>VLOOKUP(YEAR(C424),WPI!$J$25:$L$33,3,0)</f>
        <v>0</v>
      </c>
      <c r="K424" s="50">
        <f t="shared" si="36"/>
        <v>838450</v>
      </c>
      <c r="L424" s="68">
        <f t="shared" si="37"/>
        <v>814349.34817351575</v>
      </c>
      <c r="M424" s="68">
        <f t="shared" si="38"/>
        <v>24100.651826484245</v>
      </c>
      <c r="N424" s="45">
        <v>0.05</v>
      </c>
      <c r="O424" s="68">
        <f t="shared" si="39"/>
        <v>41922.5</v>
      </c>
    </row>
    <row r="425" spans="1:15" x14ac:dyDescent="0.25">
      <c r="A425" s="120">
        <v>421</v>
      </c>
      <c r="B425" s="103" t="s">
        <v>2455</v>
      </c>
      <c r="C425" s="119">
        <v>42185</v>
      </c>
      <c r="D425" s="98">
        <v>44424</v>
      </c>
      <c r="E425" s="117">
        <f t="shared" si="40"/>
        <v>6.1342465753424653</v>
      </c>
      <c r="F425" s="46">
        <v>6</v>
      </c>
      <c r="G425" s="72">
        <v>0.05</v>
      </c>
      <c r="H425" s="91">
        <f t="shared" si="41"/>
        <v>0.15833333333333333</v>
      </c>
      <c r="I425" s="135">
        <v>950925</v>
      </c>
      <c r="J425" s="45">
        <f>VLOOKUP(YEAR(C425),WPI!$J$25:$L$33,3,0)</f>
        <v>0</v>
      </c>
      <c r="K425" s="50">
        <f t="shared" si="36"/>
        <v>950925</v>
      </c>
      <c r="L425" s="68">
        <f t="shared" si="37"/>
        <v>923591.33390410955</v>
      </c>
      <c r="M425" s="68">
        <f t="shared" si="38"/>
        <v>27333.666095890454</v>
      </c>
      <c r="N425" s="45">
        <v>0.05</v>
      </c>
      <c r="O425" s="68">
        <f t="shared" si="39"/>
        <v>47546.25</v>
      </c>
    </row>
    <row r="426" spans="1:15" x14ac:dyDescent="0.25">
      <c r="A426" s="120">
        <v>422</v>
      </c>
      <c r="B426" s="103" t="s">
        <v>2455</v>
      </c>
      <c r="C426" s="119">
        <v>42185</v>
      </c>
      <c r="D426" s="98">
        <v>44424</v>
      </c>
      <c r="E426" s="117">
        <f t="shared" si="40"/>
        <v>6.1342465753424653</v>
      </c>
      <c r="F426" s="46">
        <v>6</v>
      </c>
      <c r="G426" s="72">
        <v>0.05</v>
      </c>
      <c r="H426" s="91">
        <f t="shared" si="41"/>
        <v>0.15833333333333333</v>
      </c>
      <c r="I426" s="135">
        <v>738245</v>
      </c>
      <c r="J426" s="45">
        <f>VLOOKUP(YEAR(C426),WPI!$J$25:$L$33,3,0)</f>
        <v>0</v>
      </c>
      <c r="K426" s="50">
        <f t="shared" si="36"/>
        <v>738245</v>
      </c>
      <c r="L426" s="68">
        <f t="shared" si="37"/>
        <v>717024.66997716879</v>
      </c>
      <c r="M426" s="68">
        <f t="shared" si="38"/>
        <v>21220.330022831215</v>
      </c>
      <c r="N426" s="45">
        <v>0.05</v>
      </c>
      <c r="O426" s="68">
        <f t="shared" si="39"/>
        <v>36912.25</v>
      </c>
    </row>
    <row r="427" spans="1:15" x14ac:dyDescent="0.25">
      <c r="A427" s="120">
        <v>423</v>
      </c>
      <c r="B427" s="103" t="s">
        <v>2455</v>
      </c>
      <c r="C427" s="119">
        <v>42185</v>
      </c>
      <c r="D427" s="98">
        <v>44424</v>
      </c>
      <c r="E427" s="117">
        <f t="shared" si="40"/>
        <v>6.1342465753424653</v>
      </c>
      <c r="F427" s="46">
        <v>6</v>
      </c>
      <c r="G427" s="72">
        <v>0.05</v>
      </c>
      <c r="H427" s="91">
        <f t="shared" si="41"/>
        <v>0.15833333333333333</v>
      </c>
      <c r="I427" s="135">
        <v>1249495</v>
      </c>
      <c r="J427" s="45">
        <f>VLOOKUP(YEAR(C427),WPI!$J$25:$L$33,3,0)</f>
        <v>0</v>
      </c>
      <c r="K427" s="50">
        <f t="shared" si="36"/>
        <v>1249495</v>
      </c>
      <c r="L427" s="68">
        <f t="shared" si="37"/>
        <v>1213579.1505707761</v>
      </c>
      <c r="M427" s="68">
        <f t="shared" si="38"/>
        <v>35915.849429223919</v>
      </c>
      <c r="N427" s="45">
        <v>0.05</v>
      </c>
      <c r="O427" s="68">
        <f t="shared" si="39"/>
        <v>62474.75</v>
      </c>
    </row>
    <row r="428" spans="1:15" x14ac:dyDescent="0.25">
      <c r="A428" s="120">
        <v>424</v>
      </c>
      <c r="B428" s="103" t="s">
        <v>2455</v>
      </c>
      <c r="C428" s="119">
        <v>42185</v>
      </c>
      <c r="D428" s="98">
        <v>44424</v>
      </c>
      <c r="E428" s="117">
        <f t="shared" si="40"/>
        <v>6.1342465753424653</v>
      </c>
      <c r="F428" s="46">
        <v>6</v>
      </c>
      <c r="G428" s="72">
        <v>0.05</v>
      </c>
      <c r="H428" s="91">
        <f t="shared" si="41"/>
        <v>0.15833333333333333</v>
      </c>
      <c r="I428" s="135">
        <v>1249495</v>
      </c>
      <c r="J428" s="45">
        <f>VLOOKUP(YEAR(C428),WPI!$J$25:$L$33,3,0)</f>
        <v>0</v>
      </c>
      <c r="K428" s="50">
        <f t="shared" si="36"/>
        <v>1249495</v>
      </c>
      <c r="L428" s="68">
        <f t="shared" si="37"/>
        <v>1213579.1505707761</v>
      </c>
      <c r="M428" s="68">
        <f t="shared" si="38"/>
        <v>35915.849429223919</v>
      </c>
      <c r="N428" s="45">
        <v>0.05</v>
      </c>
      <c r="O428" s="68">
        <f t="shared" si="39"/>
        <v>62474.75</v>
      </c>
    </row>
    <row r="429" spans="1:15" x14ac:dyDescent="0.25">
      <c r="A429" s="120">
        <v>425</v>
      </c>
      <c r="B429" s="103" t="s">
        <v>2455</v>
      </c>
      <c r="C429" s="119">
        <v>42185</v>
      </c>
      <c r="D429" s="98">
        <v>44424</v>
      </c>
      <c r="E429" s="117">
        <f t="shared" si="40"/>
        <v>6.1342465753424653</v>
      </c>
      <c r="F429" s="46">
        <v>6</v>
      </c>
      <c r="G429" s="72">
        <v>0.05</v>
      </c>
      <c r="H429" s="91">
        <f t="shared" si="41"/>
        <v>0.15833333333333333</v>
      </c>
      <c r="I429" s="135">
        <v>474542.25</v>
      </c>
      <c r="J429" s="45">
        <f>VLOOKUP(YEAR(C429),WPI!$J$25:$L$33,3,0)</f>
        <v>0</v>
      </c>
      <c r="K429" s="50">
        <f t="shared" si="36"/>
        <v>474542.25</v>
      </c>
      <c r="L429" s="68">
        <f t="shared" si="37"/>
        <v>460901.86888698622</v>
      </c>
      <c r="M429" s="68">
        <f t="shared" si="38"/>
        <v>13640.381113013776</v>
      </c>
      <c r="N429" s="45">
        <v>0.05</v>
      </c>
      <c r="O429" s="68">
        <f t="shared" si="39"/>
        <v>23727.112500000003</v>
      </c>
    </row>
    <row r="430" spans="1:15" x14ac:dyDescent="0.25">
      <c r="A430" s="120">
        <v>426</v>
      </c>
      <c r="B430" s="103" t="s">
        <v>2455</v>
      </c>
      <c r="C430" s="119">
        <v>42185</v>
      </c>
      <c r="D430" s="98">
        <v>44424</v>
      </c>
      <c r="E430" s="117">
        <f t="shared" si="40"/>
        <v>6.1342465753424653</v>
      </c>
      <c r="F430" s="46">
        <v>6</v>
      </c>
      <c r="G430" s="72">
        <v>0.05</v>
      </c>
      <c r="H430" s="91">
        <f t="shared" si="41"/>
        <v>0.15833333333333333</v>
      </c>
      <c r="I430" s="135">
        <v>44478.75</v>
      </c>
      <c r="J430" s="45">
        <f>VLOOKUP(YEAR(C430),WPI!$J$25:$L$33,3,0)</f>
        <v>0</v>
      </c>
      <c r="K430" s="50">
        <f t="shared" si="36"/>
        <v>44478.75</v>
      </c>
      <c r="L430" s="68">
        <f t="shared" si="37"/>
        <v>43200.239811643834</v>
      </c>
      <c r="M430" s="68">
        <f t="shared" si="38"/>
        <v>1278.5101883561656</v>
      </c>
      <c r="N430" s="45">
        <v>0.05</v>
      </c>
      <c r="O430" s="68">
        <f t="shared" si="39"/>
        <v>2223.9375</v>
      </c>
    </row>
    <row r="431" spans="1:15" x14ac:dyDescent="0.25">
      <c r="A431" s="120">
        <v>427</v>
      </c>
      <c r="B431" s="103" t="s">
        <v>2455</v>
      </c>
      <c r="C431" s="119">
        <v>42185</v>
      </c>
      <c r="D431" s="98">
        <v>44424</v>
      </c>
      <c r="E431" s="117">
        <f t="shared" si="40"/>
        <v>6.1342465753424653</v>
      </c>
      <c r="F431" s="46">
        <v>6</v>
      </c>
      <c r="G431" s="72">
        <v>0.05</v>
      </c>
      <c r="H431" s="91">
        <f t="shared" si="41"/>
        <v>0.15833333333333333</v>
      </c>
      <c r="I431" s="135">
        <v>361147</v>
      </c>
      <c r="J431" s="45">
        <f>VLOOKUP(YEAR(C431),WPI!$J$25:$L$33,3,0)</f>
        <v>0</v>
      </c>
      <c r="K431" s="50">
        <f t="shared" si="36"/>
        <v>361147</v>
      </c>
      <c r="L431" s="68">
        <f t="shared" si="37"/>
        <v>350766.08509132417</v>
      </c>
      <c r="M431" s="68">
        <f t="shared" si="38"/>
        <v>10380.914908675826</v>
      </c>
      <c r="N431" s="45">
        <v>0.05</v>
      </c>
      <c r="O431" s="68">
        <f t="shared" si="39"/>
        <v>18057.350000000002</v>
      </c>
    </row>
    <row r="432" spans="1:15" x14ac:dyDescent="0.25">
      <c r="A432" s="120">
        <v>428</v>
      </c>
      <c r="B432" s="103" t="s">
        <v>2455</v>
      </c>
      <c r="C432" s="119">
        <v>42185</v>
      </c>
      <c r="D432" s="98">
        <v>44424</v>
      </c>
      <c r="E432" s="117">
        <f t="shared" si="40"/>
        <v>6.1342465753424653</v>
      </c>
      <c r="F432" s="46">
        <v>6</v>
      </c>
      <c r="G432" s="72">
        <v>0.05</v>
      </c>
      <c r="H432" s="91">
        <f t="shared" si="41"/>
        <v>0.15833333333333333</v>
      </c>
      <c r="I432" s="135">
        <v>624287.375</v>
      </c>
      <c r="J432" s="45">
        <f>VLOOKUP(YEAR(C432),WPI!$J$25:$L$33,3,0)</f>
        <v>0</v>
      </c>
      <c r="K432" s="50">
        <f t="shared" si="36"/>
        <v>624287.375</v>
      </c>
      <c r="L432" s="68">
        <f t="shared" si="37"/>
        <v>606342.67625285382</v>
      </c>
      <c r="M432" s="68">
        <f t="shared" si="38"/>
        <v>17944.698747146176</v>
      </c>
      <c r="N432" s="45">
        <v>0.05</v>
      </c>
      <c r="O432" s="68">
        <f t="shared" si="39"/>
        <v>31214.368750000001</v>
      </c>
    </row>
    <row r="433" spans="1:15" x14ac:dyDescent="0.25">
      <c r="A433" s="120">
        <v>429</v>
      </c>
      <c r="B433" s="103" t="s">
        <v>2455</v>
      </c>
      <c r="C433" s="119">
        <v>42185</v>
      </c>
      <c r="D433" s="98">
        <v>44424</v>
      </c>
      <c r="E433" s="117">
        <f t="shared" si="40"/>
        <v>6.1342465753424653</v>
      </c>
      <c r="F433" s="46">
        <v>6</v>
      </c>
      <c r="G433" s="72">
        <v>0.05</v>
      </c>
      <c r="H433" s="91">
        <f t="shared" si="41"/>
        <v>0.15833333333333333</v>
      </c>
      <c r="I433" s="135">
        <v>244582</v>
      </c>
      <c r="J433" s="45">
        <f>VLOOKUP(YEAR(C433),WPI!$J$25:$L$33,3,0)</f>
        <v>0</v>
      </c>
      <c r="K433" s="50">
        <f t="shared" si="36"/>
        <v>244582</v>
      </c>
      <c r="L433" s="68">
        <f t="shared" si="37"/>
        <v>237551.66351598169</v>
      </c>
      <c r="M433" s="68">
        <f t="shared" si="38"/>
        <v>7030.3364840183058</v>
      </c>
      <c r="N433" s="45">
        <v>0.05</v>
      </c>
      <c r="O433" s="68">
        <f t="shared" si="39"/>
        <v>12229.1</v>
      </c>
    </row>
    <row r="434" spans="1:15" x14ac:dyDescent="0.25">
      <c r="A434" s="120">
        <v>430</v>
      </c>
      <c r="B434" s="103" t="s">
        <v>2455</v>
      </c>
      <c r="C434" s="119">
        <v>42185</v>
      </c>
      <c r="D434" s="98">
        <v>44424</v>
      </c>
      <c r="E434" s="117">
        <f t="shared" si="40"/>
        <v>6.1342465753424653</v>
      </c>
      <c r="F434" s="46">
        <v>6</v>
      </c>
      <c r="G434" s="72">
        <v>0.05</v>
      </c>
      <c r="H434" s="91">
        <f t="shared" si="41"/>
        <v>0.15833333333333333</v>
      </c>
      <c r="I434" s="135">
        <v>200256.625</v>
      </c>
      <c r="J434" s="45">
        <f>VLOOKUP(YEAR(C434),WPI!$J$25:$L$33,3,0)</f>
        <v>0</v>
      </c>
      <c r="K434" s="50">
        <f t="shared" si="36"/>
        <v>200256.625</v>
      </c>
      <c r="L434" s="68">
        <f t="shared" si="37"/>
        <v>194500.39004851595</v>
      </c>
      <c r="M434" s="68">
        <f t="shared" si="38"/>
        <v>5756.2349514840462</v>
      </c>
      <c r="N434" s="45">
        <v>0.05</v>
      </c>
      <c r="O434" s="68">
        <f t="shared" si="39"/>
        <v>10012.831250000001</v>
      </c>
    </row>
    <row r="435" spans="1:15" x14ac:dyDescent="0.25">
      <c r="A435" s="120">
        <v>431</v>
      </c>
      <c r="B435" s="103" t="s">
        <v>2455</v>
      </c>
      <c r="C435" s="119">
        <v>42185</v>
      </c>
      <c r="D435" s="98">
        <v>44424</v>
      </c>
      <c r="E435" s="117">
        <f t="shared" si="40"/>
        <v>6.1342465753424653</v>
      </c>
      <c r="F435" s="46">
        <v>6</v>
      </c>
      <c r="G435" s="72">
        <v>0.05</v>
      </c>
      <c r="H435" s="91">
        <f t="shared" si="41"/>
        <v>0.15833333333333333</v>
      </c>
      <c r="I435" s="135">
        <v>722907.5</v>
      </c>
      <c r="J435" s="45">
        <f>VLOOKUP(YEAR(C435),WPI!$J$25:$L$33,3,0)</f>
        <v>0</v>
      </c>
      <c r="K435" s="50">
        <f t="shared" si="36"/>
        <v>722907.5</v>
      </c>
      <c r="L435" s="68">
        <f t="shared" si="37"/>
        <v>702128.03555936064</v>
      </c>
      <c r="M435" s="68">
        <f t="shared" si="38"/>
        <v>20779.464440639364</v>
      </c>
      <c r="N435" s="45">
        <v>0.05</v>
      </c>
      <c r="O435" s="68">
        <f t="shared" si="39"/>
        <v>36145.375</v>
      </c>
    </row>
    <row r="436" spans="1:15" x14ac:dyDescent="0.25">
      <c r="A436" s="120">
        <v>432</v>
      </c>
      <c r="B436" s="103" t="s">
        <v>2455</v>
      </c>
      <c r="C436" s="119">
        <v>42185</v>
      </c>
      <c r="D436" s="98">
        <v>44424</v>
      </c>
      <c r="E436" s="117">
        <f t="shared" si="40"/>
        <v>6.1342465753424653</v>
      </c>
      <c r="F436" s="46">
        <v>6</v>
      </c>
      <c r="G436" s="72">
        <v>0.05</v>
      </c>
      <c r="H436" s="91">
        <f t="shared" si="41"/>
        <v>0.15833333333333333</v>
      </c>
      <c r="I436" s="135">
        <v>155420</v>
      </c>
      <c r="J436" s="45">
        <f>VLOOKUP(YEAR(C436),WPI!$J$25:$L$33,3,0)</f>
        <v>0</v>
      </c>
      <c r="K436" s="50">
        <f t="shared" si="36"/>
        <v>155420</v>
      </c>
      <c r="L436" s="68">
        <f t="shared" si="37"/>
        <v>150952.56210045659</v>
      </c>
      <c r="M436" s="68">
        <f t="shared" si="38"/>
        <v>4467.437899543409</v>
      </c>
      <c r="N436" s="45">
        <v>0.05</v>
      </c>
      <c r="O436" s="68">
        <f t="shared" si="39"/>
        <v>7771</v>
      </c>
    </row>
    <row r="437" spans="1:15" x14ac:dyDescent="0.25">
      <c r="A437" s="120">
        <v>433</v>
      </c>
      <c r="B437" s="103" t="s">
        <v>2455</v>
      </c>
      <c r="C437" s="119">
        <v>42185</v>
      </c>
      <c r="D437" s="98">
        <v>44424</v>
      </c>
      <c r="E437" s="117">
        <f t="shared" si="40"/>
        <v>6.1342465753424653</v>
      </c>
      <c r="F437" s="46">
        <v>6</v>
      </c>
      <c r="G437" s="72">
        <v>0.05</v>
      </c>
      <c r="H437" s="91">
        <f t="shared" si="41"/>
        <v>0.15833333333333333</v>
      </c>
      <c r="I437" s="135">
        <v>282677.5</v>
      </c>
      <c r="J437" s="45">
        <f>VLOOKUP(YEAR(C437),WPI!$J$25:$L$33,3,0)</f>
        <v>0</v>
      </c>
      <c r="K437" s="50">
        <f t="shared" si="36"/>
        <v>282677.5</v>
      </c>
      <c r="L437" s="68">
        <f t="shared" si="37"/>
        <v>274552.1353310502</v>
      </c>
      <c r="M437" s="68">
        <f t="shared" si="38"/>
        <v>8125.3646689497982</v>
      </c>
      <c r="N437" s="45">
        <v>0.05</v>
      </c>
      <c r="O437" s="68">
        <f t="shared" si="39"/>
        <v>14133.875</v>
      </c>
    </row>
    <row r="438" spans="1:15" x14ac:dyDescent="0.25">
      <c r="A438" s="120">
        <v>434</v>
      </c>
      <c r="B438" s="103" t="s">
        <v>2455</v>
      </c>
      <c r="C438" s="119">
        <v>42201</v>
      </c>
      <c r="D438" s="98">
        <v>44424</v>
      </c>
      <c r="E438" s="117">
        <f t="shared" si="40"/>
        <v>6.0904109589041093</v>
      </c>
      <c r="F438" s="46">
        <v>6</v>
      </c>
      <c r="G438" s="72">
        <v>0.05</v>
      </c>
      <c r="H438" s="91">
        <f t="shared" si="41"/>
        <v>0.15833333333333333</v>
      </c>
      <c r="I438" s="135">
        <v>250103.56</v>
      </c>
      <c r="J438" s="45">
        <f>VLOOKUP(YEAR(C438),WPI!$J$25:$L$33,3,0)</f>
        <v>0</v>
      </c>
      <c r="K438" s="50">
        <f t="shared" si="36"/>
        <v>250103.56</v>
      </c>
      <c r="L438" s="68">
        <f t="shared" si="37"/>
        <v>241178.63159178081</v>
      </c>
      <c r="M438" s="68">
        <f t="shared" si="38"/>
        <v>8924.928408219188</v>
      </c>
      <c r="N438" s="45">
        <v>0.05</v>
      </c>
      <c r="O438" s="68">
        <f t="shared" si="39"/>
        <v>12505.178</v>
      </c>
    </row>
    <row r="439" spans="1:15" x14ac:dyDescent="0.25">
      <c r="A439" s="120">
        <v>435</v>
      </c>
      <c r="B439" s="103" t="s">
        <v>2456</v>
      </c>
      <c r="C439" s="119">
        <v>42265</v>
      </c>
      <c r="D439" s="98">
        <v>44424</v>
      </c>
      <c r="E439" s="117">
        <f t="shared" si="40"/>
        <v>5.9150684931506845</v>
      </c>
      <c r="F439" s="46">
        <v>6</v>
      </c>
      <c r="G439" s="72">
        <v>0.05</v>
      </c>
      <c r="H439" s="91">
        <f t="shared" si="41"/>
        <v>0.15833333333333333</v>
      </c>
      <c r="I439" s="135">
        <v>81800</v>
      </c>
      <c r="J439" s="45">
        <f>VLOOKUP(YEAR(C439),WPI!$J$25:$L$33,3,0)</f>
        <v>0</v>
      </c>
      <c r="K439" s="50">
        <f t="shared" si="36"/>
        <v>81800</v>
      </c>
      <c r="L439" s="68">
        <f t="shared" si="37"/>
        <v>76609.99543378994</v>
      </c>
      <c r="M439" s="68">
        <f t="shared" si="38"/>
        <v>5190.0045662100601</v>
      </c>
      <c r="N439" s="45">
        <v>0.05</v>
      </c>
      <c r="O439" s="68">
        <f t="shared" si="39"/>
        <v>4930.504337899557</v>
      </c>
    </row>
    <row r="440" spans="1:15" x14ac:dyDescent="0.25">
      <c r="A440" s="120">
        <v>436</v>
      </c>
      <c r="B440" s="103" t="s">
        <v>2457</v>
      </c>
      <c r="C440" s="119">
        <v>42265</v>
      </c>
      <c r="D440" s="98">
        <v>44424</v>
      </c>
      <c r="E440" s="117">
        <f t="shared" si="40"/>
        <v>5.9150684931506845</v>
      </c>
      <c r="F440" s="46">
        <v>6</v>
      </c>
      <c r="G440" s="72">
        <v>0.05</v>
      </c>
      <c r="H440" s="91">
        <f t="shared" si="41"/>
        <v>0.15833333333333333</v>
      </c>
      <c r="I440" s="135">
        <v>206879.18</v>
      </c>
      <c r="J440" s="45">
        <f>VLOOKUP(YEAR(C440),WPI!$J$25:$L$33,3,0)</f>
        <v>0</v>
      </c>
      <c r="K440" s="50">
        <f t="shared" si="36"/>
        <v>206879.18</v>
      </c>
      <c r="L440" s="68">
        <f t="shared" si="37"/>
        <v>193753.21558858445</v>
      </c>
      <c r="M440" s="68">
        <f t="shared" si="38"/>
        <v>13125.964411415538</v>
      </c>
      <c r="N440" s="45">
        <v>0.05</v>
      </c>
      <c r="O440" s="68">
        <f t="shared" si="39"/>
        <v>12469.66619084476</v>
      </c>
    </row>
    <row r="441" spans="1:15" x14ac:dyDescent="0.25">
      <c r="A441" s="120">
        <v>437</v>
      </c>
      <c r="B441" s="103" t="s">
        <v>2458</v>
      </c>
      <c r="C441" s="119">
        <v>42265</v>
      </c>
      <c r="D441" s="98">
        <v>44424</v>
      </c>
      <c r="E441" s="117">
        <f t="shared" si="40"/>
        <v>5.9150684931506845</v>
      </c>
      <c r="F441" s="46">
        <v>25</v>
      </c>
      <c r="G441" s="72">
        <v>0.05</v>
      </c>
      <c r="H441" s="91">
        <f t="shared" si="41"/>
        <v>3.7999999999999999E-2</v>
      </c>
      <c r="I441" s="135">
        <v>498362.71</v>
      </c>
      <c r="J441" s="45">
        <f>VLOOKUP(YEAR(C441),WPI!$F$14:$H$22,3,0)</f>
        <v>0.14055505819158462</v>
      </c>
      <c r="K441" s="50">
        <f t="shared" si="36"/>
        <v>568410.10970456584</v>
      </c>
      <c r="L441" s="68">
        <f t="shared" si="37"/>
        <v>127763.01978186845</v>
      </c>
      <c r="M441" s="68">
        <f t="shared" si="38"/>
        <v>440647.0899226974</v>
      </c>
      <c r="N441" s="45">
        <v>0.05</v>
      </c>
      <c r="O441" s="68">
        <f t="shared" si="39"/>
        <v>418614.73542656249</v>
      </c>
    </row>
    <row r="442" spans="1:15" x14ac:dyDescent="0.25">
      <c r="A442" s="120">
        <v>438</v>
      </c>
      <c r="B442" s="103" t="s">
        <v>2459</v>
      </c>
      <c r="C442" s="119">
        <v>42265</v>
      </c>
      <c r="D442" s="98">
        <v>44424</v>
      </c>
      <c r="E442" s="117">
        <f t="shared" si="40"/>
        <v>5.9150684931506845</v>
      </c>
      <c r="F442" s="46">
        <v>6</v>
      </c>
      <c r="G442" s="72">
        <v>0.05</v>
      </c>
      <c r="H442" s="91">
        <f t="shared" si="41"/>
        <v>0.15833333333333333</v>
      </c>
      <c r="I442" s="135">
        <v>598396.43000000005</v>
      </c>
      <c r="J442" s="45">
        <f>VLOOKUP(YEAR(C442),WPI!$J$25:$L$33,3,0)</f>
        <v>0</v>
      </c>
      <c r="K442" s="50">
        <f t="shared" si="36"/>
        <v>598396.43000000005</v>
      </c>
      <c r="L442" s="68">
        <f t="shared" si="37"/>
        <v>560429.67933858442</v>
      </c>
      <c r="M442" s="68">
        <f t="shared" si="38"/>
        <v>37966.75066141563</v>
      </c>
      <c r="N442" s="45">
        <v>0.05</v>
      </c>
      <c r="O442" s="68">
        <f t="shared" si="39"/>
        <v>36068.413128344844</v>
      </c>
    </row>
    <row r="443" spans="1:15" x14ac:dyDescent="0.25">
      <c r="A443" s="120">
        <v>439</v>
      </c>
      <c r="B443" s="103" t="s">
        <v>2460</v>
      </c>
      <c r="C443" s="119">
        <v>42265</v>
      </c>
      <c r="D443" s="98">
        <v>44424</v>
      </c>
      <c r="E443" s="117">
        <f t="shared" si="40"/>
        <v>5.9150684931506845</v>
      </c>
      <c r="F443" s="46">
        <v>6</v>
      </c>
      <c r="G443" s="72">
        <v>0.05</v>
      </c>
      <c r="H443" s="91">
        <f t="shared" si="41"/>
        <v>0.15833333333333333</v>
      </c>
      <c r="I443" s="135">
        <v>67266.679999999993</v>
      </c>
      <c r="J443" s="45">
        <f>VLOOKUP(YEAR(C443),WPI!$J$25:$L$33,3,0)</f>
        <v>0</v>
      </c>
      <c r="K443" s="50">
        <f t="shared" si="36"/>
        <v>67266.679999999993</v>
      </c>
      <c r="L443" s="68">
        <f t="shared" si="37"/>
        <v>62998.778088584462</v>
      </c>
      <c r="M443" s="68">
        <f t="shared" si="38"/>
        <v>4267.9019114155308</v>
      </c>
      <c r="N443" s="45">
        <v>0.05</v>
      </c>
      <c r="O443" s="68">
        <f t="shared" si="39"/>
        <v>4054.5068158447539</v>
      </c>
    </row>
    <row r="444" spans="1:15" x14ac:dyDescent="0.25">
      <c r="A444" s="120">
        <v>440</v>
      </c>
      <c r="B444" s="103" t="s">
        <v>2461</v>
      </c>
      <c r="C444" s="119">
        <v>42292</v>
      </c>
      <c r="D444" s="98">
        <v>44424</v>
      </c>
      <c r="E444" s="117">
        <f t="shared" si="40"/>
        <v>5.8410958904109593</v>
      </c>
      <c r="F444" s="46">
        <v>6</v>
      </c>
      <c r="G444" s="72">
        <v>0.05</v>
      </c>
      <c r="H444" s="91">
        <f t="shared" si="41"/>
        <v>0.15833333333333333</v>
      </c>
      <c r="I444" s="135">
        <v>316200</v>
      </c>
      <c r="J444" s="45">
        <f>VLOOKUP(YEAR(C444),WPI!$J$25:$L$33,3,0)</f>
        <v>0</v>
      </c>
      <c r="K444" s="50">
        <f t="shared" si="36"/>
        <v>316200</v>
      </c>
      <c r="L444" s="68">
        <f t="shared" si="37"/>
        <v>292434.46575342468</v>
      </c>
      <c r="M444" s="68">
        <f t="shared" si="38"/>
        <v>23765.53424657532</v>
      </c>
      <c r="N444" s="45">
        <v>0.05</v>
      </c>
      <c r="O444" s="68">
        <f t="shared" si="39"/>
        <v>22577.257534246553</v>
      </c>
    </row>
    <row r="445" spans="1:15" x14ac:dyDescent="0.25">
      <c r="A445" s="120">
        <v>441</v>
      </c>
      <c r="B445" s="103" t="s">
        <v>2462</v>
      </c>
      <c r="C445" s="119">
        <v>42298</v>
      </c>
      <c r="D445" s="98">
        <v>44424</v>
      </c>
      <c r="E445" s="117">
        <f t="shared" si="40"/>
        <v>5.8246575342465752</v>
      </c>
      <c r="F445" s="46">
        <v>6</v>
      </c>
      <c r="G445" s="72">
        <v>0.05</v>
      </c>
      <c r="H445" s="91">
        <f t="shared" si="41"/>
        <v>0.15833333333333333</v>
      </c>
      <c r="I445" s="135">
        <v>927174</v>
      </c>
      <c r="J445" s="45">
        <f>VLOOKUP(YEAR(C445),WPI!$J$25:$L$33,3,0)</f>
        <v>0</v>
      </c>
      <c r="K445" s="50">
        <f t="shared" si="36"/>
        <v>927174</v>
      </c>
      <c r="L445" s="68">
        <f t="shared" si="37"/>
        <v>855074.57890410954</v>
      </c>
      <c r="M445" s="68">
        <f t="shared" si="38"/>
        <v>72099.421095890459</v>
      </c>
      <c r="N445" s="45">
        <v>0.05</v>
      </c>
      <c r="O445" s="68">
        <f t="shared" si="39"/>
        <v>68494.45004109593</v>
      </c>
    </row>
    <row r="446" spans="1:15" x14ac:dyDescent="0.25">
      <c r="A446" s="120">
        <v>442</v>
      </c>
      <c r="B446" s="103" t="s">
        <v>2145</v>
      </c>
      <c r="C446" s="119">
        <v>42408</v>
      </c>
      <c r="D446" s="98">
        <v>44424</v>
      </c>
      <c r="E446" s="117">
        <f t="shared" si="40"/>
        <v>5.5232876712328771</v>
      </c>
      <c r="F446" s="46">
        <v>6</v>
      </c>
      <c r="G446" s="72">
        <v>0.05</v>
      </c>
      <c r="H446" s="91">
        <f t="shared" si="41"/>
        <v>0.15833333333333333</v>
      </c>
      <c r="I446" s="135">
        <v>379688</v>
      </c>
      <c r="J446" s="45">
        <f>VLOOKUP(YEAR(C446),WPI!$J$25:$L$33,3,0)</f>
        <v>3.1350482315112588E-2</v>
      </c>
      <c r="K446" s="50">
        <f t="shared" si="36"/>
        <v>391591.40192926046</v>
      </c>
      <c r="L446" s="68">
        <f t="shared" si="37"/>
        <v>342454.72738580807</v>
      </c>
      <c r="M446" s="68">
        <f t="shared" si="38"/>
        <v>49136.674543452391</v>
      </c>
      <c r="N446" s="45">
        <v>0.05</v>
      </c>
      <c r="O446" s="68">
        <f t="shared" si="39"/>
        <v>46679.840816279771</v>
      </c>
    </row>
    <row r="447" spans="1:15" x14ac:dyDescent="0.25">
      <c r="A447" s="120">
        <v>443</v>
      </c>
      <c r="B447" s="103" t="s">
        <v>2463</v>
      </c>
      <c r="C447" s="119">
        <v>42429</v>
      </c>
      <c r="D447" s="98">
        <v>44424</v>
      </c>
      <c r="E447" s="117">
        <f t="shared" si="40"/>
        <v>5.4657534246575343</v>
      </c>
      <c r="F447" s="46">
        <v>10</v>
      </c>
      <c r="G447" s="72">
        <v>0.05</v>
      </c>
      <c r="H447" s="91">
        <f t="shared" si="41"/>
        <v>9.5000000000000001E-2</v>
      </c>
      <c r="I447" s="135">
        <v>147700</v>
      </c>
      <c r="J447" s="45">
        <f>VLOOKUP(YEAR(C447),WPI!$J$25:$L$33,3,0)</f>
        <v>3.1350482315112588E-2</v>
      </c>
      <c r="K447" s="50">
        <f t="shared" si="36"/>
        <v>152330.46623794211</v>
      </c>
      <c r="L447" s="68">
        <f t="shared" si="37"/>
        <v>79097.072914372548</v>
      </c>
      <c r="M447" s="68">
        <f t="shared" si="38"/>
        <v>73233.393323569559</v>
      </c>
      <c r="N447" s="45">
        <v>0.05</v>
      </c>
      <c r="O447" s="68">
        <f t="shared" si="39"/>
        <v>69571.723657391078</v>
      </c>
    </row>
    <row r="448" spans="1:15" x14ac:dyDescent="0.25">
      <c r="A448" s="120">
        <v>444</v>
      </c>
      <c r="B448" s="103" t="s">
        <v>2464</v>
      </c>
      <c r="C448" s="119">
        <v>42454</v>
      </c>
      <c r="D448" s="98">
        <v>44424</v>
      </c>
      <c r="E448" s="117">
        <f t="shared" si="40"/>
        <v>5.397260273972603</v>
      </c>
      <c r="F448" s="46">
        <v>8</v>
      </c>
      <c r="G448" s="72">
        <v>0.05</v>
      </c>
      <c r="H448" s="91">
        <f t="shared" si="41"/>
        <v>0.11874999999999999</v>
      </c>
      <c r="I448" s="135">
        <v>1956610</v>
      </c>
      <c r="J448" s="45">
        <v>0</v>
      </c>
      <c r="K448" s="50">
        <f t="shared" si="36"/>
        <v>1956610</v>
      </c>
      <c r="L448" s="68">
        <f t="shared" si="37"/>
        <v>1254039.5941780822</v>
      </c>
      <c r="M448" s="68">
        <f t="shared" si="38"/>
        <v>702570.40582191781</v>
      </c>
      <c r="N448" s="45">
        <v>0.05</v>
      </c>
      <c r="O448" s="68">
        <f t="shared" si="39"/>
        <v>667441.88553082186</v>
      </c>
    </row>
    <row r="449" spans="1:15" x14ac:dyDescent="0.25">
      <c r="A449" s="120">
        <v>445</v>
      </c>
      <c r="B449" s="103" t="s">
        <v>2465</v>
      </c>
      <c r="C449" s="119">
        <v>42454</v>
      </c>
      <c r="D449" s="98">
        <v>44424</v>
      </c>
      <c r="E449" s="117">
        <f t="shared" si="40"/>
        <v>5.397260273972603</v>
      </c>
      <c r="F449" s="46">
        <v>8</v>
      </c>
      <c r="G449" s="72">
        <v>0.05</v>
      </c>
      <c r="H449" s="91">
        <f t="shared" si="41"/>
        <v>0.11874999999999999</v>
      </c>
      <c r="I449" s="135">
        <v>2378100</v>
      </c>
      <c r="J449" s="45">
        <v>0</v>
      </c>
      <c r="K449" s="50">
        <f t="shared" si="36"/>
        <v>2378100</v>
      </c>
      <c r="L449" s="68">
        <f t="shared" si="37"/>
        <v>1524182.9280821919</v>
      </c>
      <c r="M449" s="68">
        <f t="shared" si="38"/>
        <v>853917.07191780815</v>
      </c>
      <c r="N449" s="45">
        <v>0.05</v>
      </c>
      <c r="O449" s="68">
        <f t="shared" si="39"/>
        <v>811221.21832191769</v>
      </c>
    </row>
    <row r="450" spans="1:15" x14ac:dyDescent="0.25">
      <c r="A450" s="120">
        <v>446</v>
      </c>
      <c r="B450" s="103" t="s">
        <v>2149</v>
      </c>
      <c r="C450" s="119">
        <v>42460</v>
      </c>
      <c r="D450" s="98">
        <v>44424</v>
      </c>
      <c r="E450" s="117">
        <f t="shared" si="40"/>
        <v>5.3808219178082188</v>
      </c>
      <c r="F450" s="46">
        <v>6</v>
      </c>
      <c r="G450" s="72">
        <v>0.05</v>
      </c>
      <c r="H450" s="91">
        <f t="shared" si="41"/>
        <v>0.15833333333333333</v>
      </c>
      <c r="I450" s="135">
        <v>630569</v>
      </c>
      <c r="J450" s="45">
        <f>VLOOKUP(YEAR(C450),WPI!$J$25:$L$33,3,0)</f>
        <v>3.1350482315112588E-2</v>
      </c>
      <c r="K450" s="50">
        <f t="shared" si="36"/>
        <v>650337.64228295814</v>
      </c>
      <c r="L450" s="68">
        <f t="shared" si="37"/>
        <v>554063.91459887812</v>
      </c>
      <c r="M450" s="68">
        <f t="shared" si="38"/>
        <v>96273.727684080019</v>
      </c>
      <c r="N450" s="45">
        <v>0.05</v>
      </c>
      <c r="O450" s="68">
        <f t="shared" si="39"/>
        <v>91460.041299876015</v>
      </c>
    </row>
    <row r="451" spans="1:15" x14ac:dyDescent="0.25">
      <c r="A451" s="120">
        <v>447</v>
      </c>
      <c r="B451" s="103" t="s">
        <v>2433</v>
      </c>
      <c r="C451" s="119">
        <v>42460</v>
      </c>
      <c r="D451" s="98">
        <v>44424</v>
      </c>
      <c r="E451" s="117">
        <f t="shared" si="40"/>
        <v>5.3808219178082188</v>
      </c>
      <c r="F451" s="46">
        <v>6</v>
      </c>
      <c r="G451" s="72">
        <v>0.05</v>
      </c>
      <c r="H451" s="91">
        <f t="shared" si="41"/>
        <v>0.15833333333333333</v>
      </c>
      <c r="I451" s="135">
        <v>957876</v>
      </c>
      <c r="J451" s="45">
        <f>VLOOKUP(YEAR(C451),WPI!$J$25:$L$33,3,0)</f>
        <v>3.1350482315112588E-2</v>
      </c>
      <c r="K451" s="50">
        <f t="shared" si="36"/>
        <v>987905.87459807075</v>
      </c>
      <c r="L451" s="68">
        <f t="shared" si="37"/>
        <v>841659.71727172611</v>
      </c>
      <c r="M451" s="68">
        <f t="shared" si="38"/>
        <v>146246.15732634463</v>
      </c>
      <c r="N451" s="45">
        <v>0.05</v>
      </c>
      <c r="O451" s="68">
        <f t="shared" si="39"/>
        <v>138933.84946002738</v>
      </c>
    </row>
    <row r="452" spans="1:15" x14ac:dyDescent="0.25">
      <c r="A452" s="120">
        <v>448</v>
      </c>
      <c r="B452" s="103" t="s">
        <v>2466</v>
      </c>
      <c r="C452" s="119">
        <v>42370</v>
      </c>
      <c r="D452" s="98">
        <v>44424</v>
      </c>
      <c r="E452" s="117">
        <f t="shared" si="40"/>
        <v>5.6273972602739724</v>
      </c>
      <c r="F452" s="46">
        <v>5</v>
      </c>
      <c r="G452" s="72">
        <v>0.05</v>
      </c>
      <c r="H452" s="91">
        <f t="shared" si="41"/>
        <v>0.19</v>
      </c>
      <c r="I452" s="135">
        <v>115425</v>
      </c>
      <c r="J452" s="45">
        <f>VLOOKUP(YEAR(C452),WPI!$J$25:$L$33,3,0)</f>
        <v>3.1350482315112588E-2</v>
      </c>
      <c r="K452" s="50">
        <f t="shared" si="36"/>
        <v>119043.62942122186</v>
      </c>
      <c r="L452" s="68">
        <f t="shared" si="37"/>
        <v>127282.10087103024</v>
      </c>
      <c r="M452" s="68">
        <f t="shared" si="38"/>
        <v>0</v>
      </c>
      <c r="N452" s="45">
        <v>0.05</v>
      </c>
      <c r="O452" s="68">
        <f t="shared" si="39"/>
        <v>5952.1814710610934</v>
      </c>
    </row>
    <row r="453" spans="1:15" x14ac:dyDescent="0.25">
      <c r="A453" s="120">
        <v>449</v>
      </c>
      <c r="B453" s="103" t="s">
        <v>2467</v>
      </c>
      <c r="C453" s="119">
        <v>42370</v>
      </c>
      <c r="D453" s="98">
        <v>44424</v>
      </c>
      <c r="E453" s="117">
        <f t="shared" si="40"/>
        <v>5.6273972602739724</v>
      </c>
      <c r="F453" s="46">
        <v>8</v>
      </c>
      <c r="G453" s="72">
        <v>0.05</v>
      </c>
      <c r="H453" s="91">
        <f t="shared" si="41"/>
        <v>0.11874999999999999</v>
      </c>
      <c r="I453" s="135">
        <v>709716</v>
      </c>
      <c r="J453" s="45">
        <v>0</v>
      </c>
      <c r="K453" s="50">
        <f t="shared" ref="K453:K516" si="42">I453*(1+J453)</f>
        <v>709716</v>
      </c>
      <c r="L453" s="68">
        <f t="shared" ref="L453:L516" si="43">K453*H453*E453</f>
        <v>474270.1475342465</v>
      </c>
      <c r="M453" s="68">
        <f t="shared" ref="M453:M516" si="44">MAX(K453-L453,0)</f>
        <v>235445.8524657535</v>
      </c>
      <c r="N453" s="45">
        <v>0.05</v>
      </c>
      <c r="O453" s="68">
        <f t="shared" ref="O453:O516" si="45">IF(I453&lt;=0,0,IF(M453&lt;=G453*K453,K453*G453,M453*(1-N453)))</f>
        <v>223673.55984246582</v>
      </c>
    </row>
    <row r="454" spans="1:15" x14ac:dyDescent="0.25">
      <c r="A454" s="120">
        <v>450</v>
      </c>
      <c r="B454" s="103" t="s">
        <v>2468</v>
      </c>
      <c r="C454" s="119">
        <v>42643</v>
      </c>
      <c r="D454" s="98">
        <v>44424</v>
      </c>
      <c r="E454" s="117">
        <f t="shared" ref="E454:E517" si="46">(D454-C454)/(EDATE(D454,12)-D454)</f>
        <v>4.8794520547945206</v>
      </c>
      <c r="F454" s="46">
        <v>25</v>
      </c>
      <c r="G454" s="72">
        <v>0.05</v>
      </c>
      <c r="H454" s="91">
        <f t="shared" ref="H454:H517" si="47">(1-G454)/F454</f>
        <v>3.7999999999999999E-2</v>
      </c>
      <c r="I454" s="135">
        <v>28406.400000000001</v>
      </c>
      <c r="J454" s="45">
        <f>VLOOKUP(YEAR(C454),WPI!$F$14:$H$22,3,0)</f>
        <v>0.1059027777777778</v>
      </c>
      <c r="K454" s="50">
        <f t="shared" si="42"/>
        <v>31414.716666666671</v>
      </c>
      <c r="L454" s="68">
        <f t="shared" si="43"/>
        <v>5824.8909440182651</v>
      </c>
      <c r="M454" s="68">
        <f t="shared" si="44"/>
        <v>25589.825722648406</v>
      </c>
      <c r="N454" s="45">
        <v>0.05</v>
      </c>
      <c r="O454" s="68">
        <f t="shared" si="45"/>
        <v>24310.334436515983</v>
      </c>
    </row>
    <row r="455" spans="1:15" x14ac:dyDescent="0.25">
      <c r="A455" s="120">
        <v>451</v>
      </c>
      <c r="B455" s="103" t="s">
        <v>2468</v>
      </c>
      <c r="C455" s="119">
        <v>42793</v>
      </c>
      <c r="D455" s="98">
        <v>44424</v>
      </c>
      <c r="E455" s="117">
        <f t="shared" si="46"/>
        <v>4.4684931506849317</v>
      </c>
      <c r="F455" s="46">
        <v>25</v>
      </c>
      <c r="G455" s="72">
        <v>0.05</v>
      </c>
      <c r="H455" s="91">
        <f t="shared" si="47"/>
        <v>3.7999999999999999E-2</v>
      </c>
      <c r="I455" s="135">
        <v>1131197</v>
      </c>
      <c r="J455" s="45">
        <f>VLOOKUP(YEAR(C455),WPI!$F$14:$H$22,3,0)</f>
        <v>7.6923076923076997E-2</v>
      </c>
      <c r="K455" s="50">
        <f t="shared" si="42"/>
        <v>1218212.153846154</v>
      </c>
      <c r="L455" s="68">
        <f t="shared" si="43"/>
        <v>206855.76129062171</v>
      </c>
      <c r="M455" s="68">
        <f t="shared" si="44"/>
        <v>1011356.3925555323</v>
      </c>
      <c r="N455" s="45">
        <v>0.05</v>
      </c>
      <c r="O455" s="68">
        <f t="shared" si="45"/>
        <v>960788.57292775565</v>
      </c>
    </row>
    <row r="456" spans="1:15" x14ac:dyDescent="0.25">
      <c r="A456" s="120">
        <v>452</v>
      </c>
      <c r="B456" s="103" t="s">
        <v>2256</v>
      </c>
      <c r="C456" s="119">
        <v>42613</v>
      </c>
      <c r="D456" s="98">
        <v>44424</v>
      </c>
      <c r="E456" s="117">
        <f t="shared" si="46"/>
        <v>4.9616438356164387</v>
      </c>
      <c r="F456" s="46">
        <v>8</v>
      </c>
      <c r="G456" s="72">
        <v>0.05</v>
      </c>
      <c r="H456" s="91">
        <f t="shared" si="47"/>
        <v>0.11874999999999999</v>
      </c>
      <c r="I456" s="135">
        <v>2388027</v>
      </c>
      <c r="J456" s="45">
        <f>VLOOKUP(YEAR(C456),WPI!$J$25:$L$33,3,0)</f>
        <v>3.1350482315112588E-2</v>
      </c>
      <c r="K456" s="50">
        <f t="shared" si="42"/>
        <v>2462892.7982315114</v>
      </c>
      <c r="L456" s="68">
        <f t="shared" si="43"/>
        <v>1451124.628327878</v>
      </c>
      <c r="M456" s="68">
        <f t="shared" si="44"/>
        <v>1011768.1699036334</v>
      </c>
      <c r="N456" s="45">
        <v>0.05</v>
      </c>
      <c r="O456" s="68">
        <f t="shared" si="45"/>
        <v>961179.76140845171</v>
      </c>
    </row>
    <row r="457" spans="1:15" x14ac:dyDescent="0.25">
      <c r="A457" s="120">
        <v>453</v>
      </c>
      <c r="B457" s="103" t="s">
        <v>2256</v>
      </c>
      <c r="C457" s="119">
        <v>42643</v>
      </c>
      <c r="D457" s="98">
        <v>44424</v>
      </c>
      <c r="E457" s="117">
        <f t="shared" si="46"/>
        <v>4.8794520547945206</v>
      </c>
      <c r="F457" s="46">
        <v>8</v>
      </c>
      <c r="G457" s="72">
        <v>0.05</v>
      </c>
      <c r="H457" s="91">
        <f t="shared" si="47"/>
        <v>0.11874999999999999</v>
      </c>
      <c r="I457" s="135">
        <v>153563</v>
      </c>
      <c r="J457" s="45">
        <f>VLOOKUP(YEAR(C457),WPI!$J$25:$L$33,3,0)</f>
        <v>3.1350482315112588E-2</v>
      </c>
      <c r="K457" s="50">
        <f t="shared" si="42"/>
        <v>158377.27411575563</v>
      </c>
      <c r="L457" s="68">
        <f t="shared" si="43"/>
        <v>91769.324979504367</v>
      </c>
      <c r="M457" s="68">
        <f t="shared" si="44"/>
        <v>66607.949136251264</v>
      </c>
      <c r="N457" s="45">
        <v>0.05</v>
      </c>
      <c r="O457" s="68">
        <f t="shared" si="45"/>
        <v>63277.5516794387</v>
      </c>
    </row>
    <row r="458" spans="1:15" x14ac:dyDescent="0.25">
      <c r="A458" s="120">
        <v>454</v>
      </c>
      <c r="B458" s="103" t="s">
        <v>2256</v>
      </c>
      <c r="C458" s="119">
        <v>42674</v>
      </c>
      <c r="D458" s="98">
        <v>44424</v>
      </c>
      <c r="E458" s="117">
        <f t="shared" si="46"/>
        <v>4.7945205479452051</v>
      </c>
      <c r="F458" s="46">
        <v>25</v>
      </c>
      <c r="G458" s="72">
        <v>0.05</v>
      </c>
      <c r="H458" s="91">
        <f t="shared" si="47"/>
        <v>3.7999999999999999E-2</v>
      </c>
      <c r="I458" s="135">
        <v>27505207.300000001</v>
      </c>
      <c r="J458" s="45">
        <f>VLOOKUP(YEAR(C458),WPI!$F$14:$H$22,3,0)</f>
        <v>0.1059027777777778</v>
      </c>
      <c r="K458" s="50">
        <f t="shared" si="42"/>
        <v>30418085.156423617</v>
      </c>
      <c r="L458" s="68">
        <f t="shared" si="43"/>
        <v>5541925.1038415628</v>
      </c>
      <c r="M458" s="68">
        <f t="shared" si="44"/>
        <v>24876160.052582055</v>
      </c>
      <c r="N458" s="45">
        <v>0.05</v>
      </c>
      <c r="O458" s="68">
        <f t="shared" si="45"/>
        <v>23632352.04995295</v>
      </c>
    </row>
    <row r="459" spans="1:15" x14ac:dyDescent="0.25">
      <c r="A459" s="120">
        <v>455</v>
      </c>
      <c r="B459" s="103" t="s">
        <v>2256</v>
      </c>
      <c r="C459" s="119">
        <v>42704</v>
      </c>
      <c r="D459" s="98">
        <v>44424</v>
      </c>
      <c r="E459" s="117">
        <f t="shared" si="46"/>
        <v>4.7123287671232879</v>
      </c>
      <c r="F459" s="46">
        <v>8</v>
      </c>
      <c r="G459" s="72">
        <v>0.05</v>
      </c>
      <c r="H459" s="91">
        <f t="shared" si="47"/>
        <v>0.11874999999999999</v>
      </c>
      <c r="I459" s="135">
        <v>1164985.18</v>
      </c>
      <c r="J459" s="45">
        <f>VLOOKUP(YEAR(C459),WPI!$J$25:$L$33,3,0)</f>
        <v>3.1350482315112588E-2</v>
      </c>
      <c r="K459" s="50">
        <f t="shared" si="42"/>
        <v>1201508.0272829582</v>
      </c>
      <c r="L459" s="68">
        <f t="shared" si="43"/>
        <v>672350.72485628549</v>
      </c>
      <c r="M459" s="68">
        <f t="shared" si="44"/>
        <v>529157.30242667266</v>
      </c>
      <c r="N459" s="45">
        <v>0.05</v>
      </c>
      <c r="O459" s="68">
        <f t="shared" si="45"/>
        <v>502699.43730533897</v>
      </c>
    </row>
    <row r="460" spans="1:15" x14ac:dyDescent="0.25">
      <c r="A460" s="120">
        <v>456</v>
      </c>
      <c r="B460" s="103" t="s">
        <v>2256</v>
      </c>
      <c r="C460" s="119">
        <v>42766</v>
      </c>
      <c r="D460" s="98">
        <v>44424</v>
      </c>
      <c r="E460" s="117">
        <f t="shared" si="46"/>
        <v>4.5424657534246577</v>
      </c>
      <c r="F460" s="46">
        <v>10</v>
      </c>
      <c r="G460" s="72">
        <v>0.05</v>
      </c>
      <c r="H460" s="91">
        <f t="shared" si="47"/>
        <v>9.5000000000000001E-2</v>
      </c>
      <c r="I460" s="135">
        <v>5530452.6399999997</v>
      </c>
      <c r="J460" s="45">
        <f>VLOOKUP(YEAR(C460),WPI!$J$25:$L$33,3,0)</f>
        <v>1.3428120063191289E-2</v>
      </c>
      <c r="K460" s="50">
        <f t="shared" si="42"/>
        <v>5604716.2220537132</v>
      </c>
      <c r="L460" s="68">
        <f t="shared" si="43"/>
        <v>2418626.9921525493</v>
      </c>
      <c r="M460" s="68">
        <f t="shared" si="44"/>
        <v>3186089.2299011638</v>
      </c>
      <c r="N460" s="45">
        <v>0.05</v>
      </c>
      <c r="O460" s="68">
        <f t="shared" si="45"/>
        <v>3026784.7684061057</v>
      </c>
    </row>
    <row r="461" spans="1:15" x14ac:dyDescent="0.25">
      <c r="A461" s="120">
        <v>457</v>
      </c>
      <c r="B461" s="103" t="s">
        <v>2256</v>
      </c>
      <c r="C461" s="119">
        <v>42825</v>
      </c>
      <c r="D461" s="98">
        <v>44424</v>
      </c>
      <c r="E461" s="117">
        <f t="shared" si="46"/>
        <v>4.3808219178082188</v>
      </c>
      <c r="F461" s="46">
        <v>8</v>
      </c>
      <c r="G461" s="72">
        <v>0.05</v>
      </c>
      <c r="H461" s="91">
        <f t="shared" si="47"/>
        <v>0.11874999999999999</v>
      </c>
      <c r="I461" s="135">
        <v>282085</v>
      </c>
      <c r="J461" s="45">
        <f>VLOOKUP(YEAR(C461),WPI!$J$25:$L$33,3,0)</f>
        <v>1.3428120063191289E-2</v>
      </c>
      <c r="K461" s="50">
        <f t="shared" si="42"/>
        <v>285872.87124802533</v>
      </c>
      <c r="L461" s="68">
        <f t="shared" si="43"/>
        <v>148717.52913332629</v>
      </c>
      <c r="M461" s="68">
        <f t="shared" si="44"/>
        <v>137155.34211469904</v>
      </c>
      <c r="N461" s="45">
        <v>0.05</v>
      </c>
      <c r="O461" s="68">
        <f t="shared" si="45"/>
        <v>130297.57500896408</v>
      </c>
    </row>
    <row r="462" spans="1:15" x14ac:dyDescent="0.25">
      <c r="A462" s="120">
        <v>458</v>
      </c>
      <c r="B462" s="103" t="s">
        <v>2469</v>
      </c>
      <c r="C462" s="119">
        <v>42582</v>
      </c>
      <c r="D462" s="98">
        <v>44424</v>
      </c>
      <c r="E462" s="117">
        <f t="shared" si="46"/>
        <v>5.0465753424657533</v>
      </c>
      <c r="F462" s="46">
        <v>6</v>
      </c>
      <c r="G462" s="72">
        <v>0.05</v>
      </c>
      <c r="H462" s="91">
        <f t="shared" si="47"/>
        <v>0.15833333333333333</v>
      </c>
      <c r="I462" s="135">
        <v>1144282.42</v>
      </c>
      <c r="J462" s="45">
        <f>VLOOKUP(YEAR(C462),WPI!$J$25:$L$33,3,0)</f>
        <v>3.1350482315112588E-2</v>
      </c>
      <c r="K462" s="50">
        <f t="shared" si="42"/>
        <v>1180156.225771704</v>
      </c>
      <c r="L462" s="68">
        <f t="shared" si="43"/>
        <v>942993.32396251347</v>
      </c>
      <c r="M462" s="68">
        <f t="shared" si="44"/>
        <v>237162.90180919052</v>
      </c>
      <c r="N462" s="45">
        <v>0.05</v>
      </c>
      <c r="O462" s="68">
        <f t="shared" si="45"/>
        <v>225304.75671873099</v>
      </c>
    </row>
    <row r="463" spans="1:15" x14ac:dyDescent="0.25">
      <c r="A463" s="120">
        <v>459</v>
      </c>
      <c r="B463" s="103" t="s">
        <v>2464</v>
      </c>
      <c r="C463" s="119">
        <v>42486</v>
      </c>
      <c r="D463" s="98">
        <v>44424</v>
      </c>
      <c r="E463" s="117">
        <f t="shared" si="46"/>
        <v>5.3095890410958901</v>
      </c>
      <c r="F463" s="46">
        <v>8</v>
      </c>
      <c r="G463" s="72">
        <v>0.05</v>
      </c>
      <c r="H463" s="91">
        <f t="shared" si="47"/>
        <v>0.11874999999999999</v>
      </c>
      <c r="I463" s="135">
        <v>4450</v>
      </c>
      <c r="J463" s="45">
        <v>0</v>
      </c>
      <c r="K463" s="50">
        <f t="shared" si="42"/>
        <v>4450</v>
      </c>
      <c r="L463" s="68">
        <f t="shared" si="43"/>
        <v>2805.7859589041095</v>
      </c>
      <c r="M463" s="68">
        <f t="shared" si="44"/>
        <v>1644.2140410958905</v>
      </c>
      <c r="N463" s="45">
        <v>0.05</v>
      </c>
      <c r="O463" s="68">
        <f t="shared" si="45"/>
        <v>1562.0033390410958</v>
      </c>
    </row>
    <row r="464" spans="1:15" x14ac:dyDescent="0.25">
      <c r="A464" s="120">
        <v>460</v>
      </c>
      <c r="B464" s="103" t="s">
        <v>2464</v>
      </c>
      <c r="C464" s="119">
        <v>42490</v>
      </c>
      <c r="D464" s="98">
        <v>44424</v>
      </c>
      <c r="E464" s="117">
        <f t="shared" si="46"/>
        <v>5.2986301369863016</v>
      </c>
      <c r="F464" s="46">
        <v>8</v>
      </c>
      <c r="G464" s="72">
        <v>0.05</v>
      </c>
      <c r="H464" s="91">
        <f t="shared" si="47"/>
        <v>0.11874999999999999</v>
      </c>
      <c r="I464" s="135">
        <v>1700000</v>
      </c>
      <c r="J464" s="45">
        <v>0</v>
      </c>
      <c r="K464" s="50">
        <f t="shared" si="42"/>
        <v>1700000</v>
      </c>
      <c r="L464" s="68">
        <f t="shared" si="43"/>
        <v>1069660.9589041097</v>
      </c>
      <c r="M464" s="68">
        <f t="shared" si="44"/>
        <v>630339.04109589034</v>
      </c>
      <c r="N464" s="45">
        <v>0.05</v>
      </c>
      <c r="O464" s="68">
        <f t="shared" si="45"/>
        <v>598822.08904109581</v>
      </c>
    </row>
    <row r="465" spans="1:15" x14ac:dyDescent="0.25">
      <c r="A465" s="120">
        <v>461</v>
      </c>
      <c r="B465" s="103" t="s">
        <v>2465</v>
      </c>
      <c r="C465" s="119">
        <v>42486</v>
      </c>
      <c r="D465" s="98">
        <v>44424</v>
      </c>
      <c r="E465" s="117">
        <f t="shared" si="46"/>
        <v>5.3095890410958901</v>
      </c>
      <c r="F465" s="46">
        <v>8</v>
      </c>
      <c r="G465" s="72">
        <v>0.05</v>
      </c>
      <c r="H465" s="91">
        <f t="shared" si="47"/>
        <v>0.11874999999999999</v>
      </c>
      <c r="I465" s="135">
        <v>4450</v>
      </c>
      <c r="J465" s="45">
        <v>0</v>
      </c>
      <c r="K465" s="50">
        <f t="shared" si="42"/>
        <v>4450</v>
      </c>
      <c r="L465" s="68">
        <f t="shared" si="43"/>
        <v>2805.7859589041095</v>
      </c>
      <c r="M465" s="68">
        <f t="shared" si="44"/>
        <v>1644.2140410958905</v>
      </c>
      <c r="N465" s="45">
        <v>0.05</v>
      </c>
      <c r="O465" s="68">
        <f t="shared" si="45"/>
        <v>1562.0033390410958</v>
      </c>
    </row>
    <row r="466" spans="1:15" x14ac:dyDescent="0.25">
      <c r="A466" s="120">
        <v>462</v>
      </c>
      <c r="B466" s="103" t="s">
        <v>2470</v>
      </c>
      <c r="C466" s="119">
        <v>42479</v>
      </c>
      <c r="D466" s="98">
        <v>44424</v>
      </c>
      <c r="E466" s="117">
        <f t="shared" si="46"/>
        <v>5.3287671232876717</v>
      </c>
      <c r="F466" s="46">
        <v>15</v>
      </c>
      <c r="G466" s="72">
        <v>0.05</v>
      </c>
      <c r="H466" s="91">
        <f t="shared" si="47"/>
        <v>6.3333333333333325E-2</v>
      </c>
      <c r="I466" s="135">
        <v>1353000</v>
      </c>
      <c r="J466" s="45">
        <v>0</v>
      </c>
      <c r="K466" s="50">
        <f t="shared" si="42"/>
        <v>1353000</v>
      </c>
      <c r="L466" s="68">
        <f t="shared" si="43"/>
        <v>456622.05479452049</v>
      </c>
      <c r="M466" s="68">
        <f t="shared" si="44"/>
        <v>896377.94520547951</v>
      </c>
      <c r="N466" s="45">
        <v>0.05</v>
      </c>
      <c r="O466" s="68">
        <f t="shared" si="45"/>
        <v>851559.04794520547</v>
      </c>
    </row>
    <row r="467" spans="1:15" x14ac:dyDescent="0.25">
      <c r="A467" s="120">
        <v>463</v>
      </c>
      <c r="B467" s="103" t="s">
        <v>2471</v>
      </c>
      <c r="C467" s="119">
        <v>42521</v>
      </c>
      <c r="D467" s="98">
        <v>44424</v>
      </c>
      <c r="E467" s="117">
        <f t="shared" si="46"/>
        <v>5.2136986301369861</v>
      </c>
      <c r="F467" s="46">
        <v>15</v>
      </c>
      <c r="G467" s="72">
        <v>0.05</v>
      </c>
      <c r="H467" s="91">
        <f t="shared" si="47"/>
        <v>6.3333333333333325E-2</v>
      </c>
      <c r="I467" s="135">
        <v>604860</v>
      </c>
      <c r="J467" s="45">
        <f>VLOOKUP(YEAR(C467),WPI!$J$25:$L$33,3,0)</f>
        <v>3.1350482315112588E-2</v>
      </c>
      <c r="K467" s="50">
        <f t="shared" si="42"/>
        <v>623822.65273311897</v>
      </c>
      <c r="L467" s="68">
        <f t="shared" si="43"/>
        <v>205986.80963352858</v>
      </c>
      <c r="M467" s="68">
        <f t="shared" si="44"/>
        <v>417835.84309959039</v>
      </c>
      <c r="N467" s="45">
        <v>0.05</v>
      </c>
      <c r="O467" s="68">
        <f t="shared" si="45"/>
        <v>396944.05094461085</v>
      </c>
    </row>
    <row r="468" spans="1:15" x14ac:dyDescent="0.25">
      <c r="A468" s="120">
        <v>464</v>
      </c>
      <c r="B468" s="103" t="s">
        <v>2464</v>
      </c>
      <c r="C468" s="119">
        <v>42523</v>
      </c>
      <c r="D468" s="98">
        <v>44424</v>
      </c>
      <c r="E468" s="117">
        <f t="shared" si="46"/>
        <v>5.2082191780821914</v>
      </c>
      <c r="F468" s="46">
        <v>8</v>
      </c>
      <c r="G468" s="72">
        <v>0.05</v>
      </c>
      <c r="H468" s="91">
        <f t="shared" si="47"/>
        <v>0.11874999999999999</v>
      </c>
      <c r="I468" s="135">
        <v>3700</v>
      </c>
      <c r="J468" s="45">
        <v>0</v>
      </c>
      <c r="K468" s="50">
        <f t="shared" si="42"/>
        <v>3700</v>
      </c>
      <c r="L468" s="68">
        <f t="shared" si="43"/>
        <v>2288.3613013698628</v>
      </c>
      <c r="M468" s="68">
        <f t="shared" si="44"/>
        <v>1411.6386986301372</v>
      </c>
      <c r="N468" s="45">
        <v>0.05</v>
      </c>
      <c r="O468" s="68">
        <f t="shared" si="45"/>
        <v>1341.0567636986302</v>
      </c>
    </row>
    <row r="469" spans="1:15" x14ac:dyDescent="0.25">
      <c r="A469" s="120">
        <v>465</v>
      </c>
      <c r="B469" s="103" t="s">
        <v>2472</v>
      </c>
      <c r="C469" s="119">
        <v>42544</v>
      </c>
      <c r="D469" s="98">
        <v>44424</v>
      </c>
      <c r="E469" s="117">
        <f t="shared" si="46"/>
        <v>5.1506849315068495</v>
      </c>
      <c r="F469" s="46">
        <v>15</v>
      </c>
      <c r="G469" s="72">
        <v>0.05</v>
      </c>
      <c r="H469" s="91">
        <f t="shared" si="47"/>
        <v>6.3333333333333325E-2</v>
      </c>
      <c r="I469" s="135">
        <v>165240</v>
      </c>
      <c r="J469" s="45">
        <v>0.03</v>
      </c>
      <c r="K469" s="50">
        <f t="shared" si="42"/>
        <v>170197.2</v>
      </c>
      <c r="L469" s="68">
        <f t="shared" si="43"/>
        <v>55520.036383561637</v>
      </c>
      <c r="M469" s="68">
        <f t="shared" si="44"/>
        <v>114677.16361643837</v>
      </c>
      <c r="N469" s="45">
        <v>0.05</v>
      </c>
      <c r="O469" s="68">
        <f t="shared" si="45"/>
        <v>108943.30543561645</v>
      </c>
    </row>
    <row r="470" spans="1:15" x14ac:dyDescent="0.25">
      <c r="A470" s="120">
        <v>466</v>
      </c>
      <c r="B470" s="103" t="s">
        <v>2473</v>
      </c>
      <c r="C470" s="119">
        <v>42550</v>
      </c>
      <c r="D470" s="98">
        <v>44424</v>
      </c>
      <c r="E470" s="117">
        <f t="shared" si="46"/>
        <v>5.1342465753424653</v>
      </c>
      <c r="F470" s="46">
        <v>8</v>
      </c>
      <c r="G470" s="72">
        <v>0.05</v>
      </c>
      <c r="H470" s="91">
        <f t="shared" si="47"/>
        <v>0.11874999999999999</v>
      </c>
      <c r="I470" s="135">
        <v>125000</v>
      </c>
      <c r="J470" s="45">
        <v>0</v>
      </c>
      <c r="K470" s="50">
        <f t="shared" si="42"/>
        <v>125000</v>
      </c>
      <c r="L470" s="68">
        <f t="shared" si="43"/>
        <v>76211.472602739726</v>
      </c>
      <c r="M470" s="68">
        <f t="shared" si="44"/>
        <v>48788.527397260274</v>
      </c>
      <c r="N470" s="45">
        <v>0.05</v>
      </c>
      <c r="O470" s="68">
        <f t="shared" si="45"/>
        <v>46349.101027397257</v>
      </c>
    </row>
    <row r="471" spans="1:15" x14ac:dyDescent="0.25">
      <c r="A471" s="120">
        <v>467</v>
      </c>
      <c r="B471" s="103" t="s">
        <v>2464</v>
      </c>
      <c r="C471" s="119">
        <v>42637</v>
      </c>
      <c r="D471" s="98">
        <v>44424</v>
      </c>
      <c r="E471" s="117">
        <f t="shared" si="46"/>
        <v>4.8958904109589039</v>
      </c>
      <c r="F471" s="46">
        <v>8</v>
      </c>
      <c r="G471" s="72">
        <v>0.05</v>
      </c>
      <c r="H471" s="91">
        <f t="shared" si="47"/>
        <v>0.11874999999999999</v>
      </c>
      <c r="I471" s="135">
        <v>178400</v>
      </c>
      <c r="J471" s="45">
        <v>0</v>
      </c>
      <c r="K471" s="50">
        <f t="shared" si="42"/>
        <v>178400</v>
      </c>
      <c r="L471" s="68">
        <f t="shared" si="43"/>
        <v>103719.43835616438</v>
      </c>
      <c r="M471" s="68">
        <f t="shared" si="44"/>
        <v>74680.561643835623</v>
      </c>
      <c r="N471" s="45">
        <v>0.05</v>
      </c>
      <c r="O471" s="68">
        <f t="shared" si="45"/>
        <v>70946.533561643839</v>
      </c>
    </row>
    <row r="472" spans="1:15" x14ac:dyDescent="0.25">
      <c r="A472" s="120">
        <v>468</v>
      </c>
      <c r="B472" s="103" t="s">
        <v>2474</v>
      </c>
      <c r="C472" s="119">
        <v>42641</v>
      </c>
      <c r="D472" s="98">
        <v>44424</v>
      </c>
      <c r="E472" s="117">
        <f t="shared" si="46"/>
        <v>4.8849315068493153</v>
      </c>
      <c r="F472" s="46">
        <v>6</v>
      </c>
      <c r="G472" s="72">
        <v>0.05</v>
      </c>
      <c r="H472" s="91">
        <f t="shared" si="47"/>
        <v>0.15833333333333333</v>
      </c>
      <c r="I472" s="135">
        <v>35000</v>
      </c>
      <c r="J472" s="45">
        <f>VLOOKUP(YEAR(C472),WPI!$J$25:$L$33,3,0)</f>
        <v>3.1350482315112588E-2</v>
      </c>
      <c r="K472" s="50">
        <f t="shared" si="42"/>
        <v>36097.26688102894</v>
      </c>
      <c r="L472" s="68">
        <f t="shared" si="43"/>
        <v>27919.340413895374</v>
      </c>
      <c r="M472" s="68">
        <f t="shared" si="44"/>
        <v>8177.9264671335659</v>
      </c>
      <c r="N472" s="45">
        <v>0.05</v>
      </c>
      <c r="O472" s="68">
        <f t="shared" si="45"/>
        <v>7769.0301437768876</v>
      </c>
    </row>
    <row r="473" spans="1:15" x14ac:dyDescent="0.25">
      <c r="A473" s="120">
        <v>469</v>
      </c>
      <c r="B473" s="103" t="s">
        <v>2475</v>
      </c>
      <c r="C473" s="119">
        <v>42643</v>
      </c>
      <c r="D473" s="98">
        <v>44424</v>
      </c>
      <c r="E473" s="117">
        <f t="shared" si="46"/>
        <v>4.8794520547945206</v>
      </c>
      <c r="F473" s="46">
        <v>25</v>
      </c>
      <c r="G473" s="72">
        <v>0.05</v>
      </c>
      <c r="H473" s="91">
        <f t="shared" si="47"/>
        <v>3.7999999999999999E-2</v>
      </c>
      <c r="I473" s="135">
        <v>714000</v>
      </c>
      <c r="J473" s="45">
        <f>VLOOKUP(YEAR(C473),WPI!$J$25:$L$33,3,0)</f>
        <v>3.1350482315112588E-2</v>
      </c>
      <c r="K473" s="50">
        <f t="shared" si="42"/>
        <v>736384.24437299033</v>
      </c>
      <c r="L473" s="68">
        <f t="shared" si="43"/>
        <v>136539.76134431572</v>
      </c>
      <c r="M473" s="68">
        <f t="shared" si="44"/>
        <v>599844.48302867461</v>
      </c>
      <c r="N473" s="45">
        <v>0.05</v>
      </c>
      <c r="O473" s="68">
        <f t="shared" si="45"/>
        <v>569852.25887724082</v>
      </c>
    </row>
    <row r="474" spans="1:15" x14ac:dyDescent="0.25">
      <c r="A474" s="120">
        <v>470</v>
      </c>
      <c r="B474" s="103" t="s">
        <v>2476</v>
      </c>
      <c r="C474" s="119">
        <v>42688</v>
      </c>
      <c r="D474" s="98">
        <v>44424</v>
      </c>
      <c r="E474" s="117">
        <f t="shared" si="46"/>
        <v>4.7561643835616438</v>
      </c>
      <c r="F474" s="46">
        <v>8</v>
      </c>
      <c r="G474" s="72">
        <v>0.05</v>
      </c>
      <c r="H474" s="91">
        <f t="shared" si="47"/>
        <v>0.11874999999999999</v>
      </c>
      <c r="I474" s="135">
        <v>715413</v>
      </c>
      <c r="J474" s="45">
        <f>VLOOKUP(YEAR(C474),WPI!$J$25:$L$33,3,0)</f>
        <v>3.1350482315112588E-2</v>
      </c>
      <c r="K474" s="50">
        <f t="shared" si="42"/>
        <v>737841.54260450159</v>
      </c>
      <c r="L474" s="68">
        <f t="shared" si="43"/>
        <v>416728.86029566574</v>
      </c>
      <c r="M474" s="68">
        <f t="shared" si="44"/>
        <v>321112.68230883585</v>
      </c>
      <c r="N474" s="45">
        <v>0.05</v>
      </c>
      <c r="O474" s="68">
        <f t="shared" si="45"/>
        <v>305057.04819339403</v>
      </c>
    </row>
    <row r="475" spans="1:15" x14ac:dyDescent="0.25">
      <c r="A475" s="120">
        <v>471</v>
      </c>
      <c r="B475" s="103" t="s">
        <v>2476</v>
      </c>
      <c r="C475" s="119">
        <v>42704</v>
      </c>
      <c r="D475" s="98">
        <v>44424</v>
      </c>
      <c r="E475" s="117">
        <f t="shared" si="46"/>
        <v>4.7123287671232879</v>
      </c>
      <c r="F475" s="46">
        <v>8</v>
      </c>
      <c r="G475" s="72">
        <v>0.05</v>
      </c>
      <c r="H475" s="91">
        <f t="shared" si="47"/>
        <v>0.11874999999999999</v>
      </c>
      <c r="I475" s="135">
        <v>72680</v>
      </c>
      <c r="J475" s="45">
        <f>VLOOKUP(YEAR(C475),WPI!$J$25:$L$33,3,0)</f>
        <v>3.1350482315112588E-2</v>
      </c>
      <c r="K475" s="50">
        <f t="shared" si="42"/>
        <v>74958.553054662378</v>
      </c>
      <c r="L475" s="68">
        <f t="shared" si="43"/>
        <v>41945.984825793945</v>
      </c>
      <c r="M475" s="68">
        <f t="shared" si="44"/>
        <v>33012.568228868433</v>
      </c>
      <c r="N475" s="45">
        <v>0.05</v>
      </c>
      <c r="O475" s="68">
        <f t="shared" si="45"/>
        <v>31361.939817425009</v>
      </c>
    </row>
    <row r="476" spans="1:15" x14ac:dyDescent="0.25">
      <c r="A476" s="120">
        <v>472</v>
      </c>
      <c r="B476" s="103" t="s">
        <v>2212</v>
      </c>
      <c r="C476" s="119">
        <v>42735</v>
      </c>
      <c r="D476" s="98">
        <v>44424</v>
      </c>
      <c r="E476" s="117">
        <f t="shared" si="46"/>
        <v>4.6273972602739724</v>
      </c>
      <c r="F476" s="46">
        <v>25</v>
      </c>
      <c r="G476" s="72">
        <v>0.05</v>
      </c>
      <c r="H476" s="91">
        <f t="shared" si="47"/>
        <v>3.7999999999999999E-2</v>
      </c>
      <c r="I476" s="135">
        <v>502890</v>
      </c>
      <c r="J476" s="45">
        <f>VLOOKUP(YEAR(C476),WPI!$F$14:$H$22,3,0)</f>
        <v>0.1059027777777778</v>
      </c>
      <c r="K476" s="50">
        <f t="shared" si="42"/>
        <v>556147.44791666674</v>
      </c>
      <c r="L476" s="68">
        <f t="shared" si="43"/>
        <v>97793.576718321929</v>
      </c>
      <c r="M476" s="68">
        <f t="shared" si="44"/>
        <v>458353.8711983448</v>
      </c>
      <c r="N476" s="45">
        <v>0.05</v>
      </c>
      <c r="O476" s="68">
        <f t="shared" si="45"/>
        <v>435436.17763842753</v>
      </c>
    </row>
    <row r="477" spans="1:15" x14ac:dyDescent="0.25">
      <c r="A477" s="120">
        <v>473</v>
      </c>
      <c r="B477" s="103" t="s">
        <v>2476</v>
      </c>
      <c r="C477" s="119">
        <v>42765</v>
      </c>
      <c r="D477" s="98">
        <v>44424</v>
      </c>
      <c r="E477" s="117">
        <f t="shared" si="46"/>
        <v>4.5452054794520551</v>
      </c>
      <c r="F477" s="46">
        <v>8</v>
      </c>
      <c r="G477" s="72">
        <v>0.05</v>
      </c>
      <c r="H477" s="91">
        <f t="shared" si="47"/>
        <v>0.11874999999999999</v>
      </c>
      <c r="I477" s="135">
        <v>3700</v>
      </c>
      <c r="J477" s="45">
        <f>VLOOKUP(YEAR(C477),WPI!$J$25:$L$33,3,0)</f>
        <v>1.3428120063191289E-2</v>
      </c>
      <c r="K477" s="50">
        <f t="shared" si="42"/>
        <v>3749.684044233808</v>
      </c>
      <c r="L477" s="68">
        <f t="shared" si="43"/>
        <v>2023.8662801077717</v>
      </c>
      <c r="M477" s="68">
        <f t="shared" si="44"/>
        <v>1725.8177641260363</v>
      </c>
      <c r="N477" s="45">
        <v>0.05</v>
      </c>
      <c r="O477" s="68">
        <f t="shared" si="45"/>
        <v>1639.5268759197345</v>
      </c>
    </row>
    <row r="478" spans="1:15" x14ac:dyDescent="0.25">
      <c r="A478" s="120">
        <v>474</v>
      </c>
      <c r="B478" s="103" t="s">
        <v>2477</v>
      </c>
      <c r="C478" s="119">
        <v>42780</v>
      </c>
      <c r="D478" s="98">
        <v>44424</v>
      </c>
      <c r="E478" s="117">
        <f t="shared" si="46"/>
        <v>4.5041095890410956</v>
      </c>
      <c r="F478" s="46">
        <v>25</v>
      </c>
      <c r="G478" s="72">
        <v>0.05</v>
      </c>
      <c r="H478" s="91">
        <f t="shared" si="47"/>
        <v>3.7999999999999999E-2</v>
      </c>
      <c r="I478" s="135">
        <v>30981750</v>
      </c>
      <c r="J478" s="45">
        <f>VLOOKUP(YEAR(C478),WPI!$F$14:$H$22,3,0)</f>
        <v>7.6923076923076997E-2</v>
      </c>
      <c r="K478" s="50">
        <f t="shared" si="42"/>
        <v>33364961.538461544</v>
      </c>
      <c r="L478" s="68">
        <f t="shared" si="43"/>
        <v>5710618.8417281359</v>
      </c>
      <c r="M478" s="68">
        <f t="shared" si="44"/>
        <v>27654342.696733408</v>
      </c>
      <c r="N478" s="45">
        <v>0.05</v>
      </c>
      <c r="O478" s="68">
        <f t="shared" si="45"/>
        <v>26271625.561896738</v>
      </c>
    </row>
    <row r="479" spans="1:15" x14ac:dyDescent="0.25">
      <c r="A479" s="120">
        <v>475</v>
      </c>
      <c r="B479" s="103" t="s">
        <v>2478</v>
      </c>
      <c r="C479" s="119">
        <v>42551</v>
      </c>
      <c r="D479" s="98">
        <v>44424</v>
      </c>
      <c r="E479" s="117">
        <f t="shared" si="46"/>
        <v>5.1315068493150688</v>
      </c>
      <c r="F479" s="46">
        <v>6</v>
      </c>
      <c r="G479" s="72">
        <v>0.05</v>
      </c>
      <c r="H479" s="91">
        <f t="shared" si="47"/>
        <v>0.15833333333333333</v>
      </c>
      <c r="I479" s="135">
        <v>134825.96</v>
      </c>
      <c r="J479" s="45">
        <f>VLOOKUP(YEAR(C479),WPI!$J$25:$L$33,3,0)</f>
        <v>3.1350482315112588E-2</v>
      </c>
      <c r="K479" s="50">
        <f t="shared" si="42"/>
        <v>139052.81887459804</v>
      </c>
      <c r="L479" s="68">
        <f t="shared" si="43"/>
        <v>112978.82797466486</v>
      </c>
      <c r="M479" s="68">
        <f t="shared" si="44"/>
        <v>26073.990899933182</v>
      </c>
      <c r="N479" s="45">
        <v>0.05</v>
      </c>
      <c r="O479" s="68">
        <f t="shared" si="45"/>
        <v>24770.291354936522</v>
      </c>
    </row>
    <row r="480" spans="1:15" x14ac:dyDescent="0.25">
      <c r="A480" s="120">
        <v>476</v>
      </c>
      <c r="B480" s="103" t="s">
        <v>2479</v>
      </c>
      <c r="C480" s="119">
        <v>42551</v>
      </c>
      <c r="D480" s="98">
        <v>44424</v>
      </c>
      <c r="E480" s="117">
        <f t="shared" si="46"/>
        <v>5.1315068493150688</v>
      </c>
      <c r="F480" s="46">
        <v>6</v>
      </c>
      <c r="G480" s="72">
        <v>0.05</v>
      </c>
      <c r="H480" s="91">
        <f t="shared" si="47"/>
        <v>0.15833333333333333</v>
      </c>
      <c r="I480" s="135">
        <v>180353</v>
      </c>
      <c r="J480" s="45">
        <f>VLOOKUP(YEAR(C480),WPI!$J$25:$L$33,3,0)</f>
        <v>3.1350482315112588E-2</v>
      </c>
      <c r="K480" s="50">
        <f t="shared" si="42"/>
        <v>186007.15353697748</v>
      </c>
      <c r="L480" s="68">
        <f t="shared" si="43"/>
        <v>151128.68887946158</v>
      </c>
      <c r="M480" s="68">
        <f t="shared" si="44"/>
        <v>34878.464657515899</v>
      </c>
      <c r="N480" s="45">
        <v>0.05</v>
      </c>
      <c r="O480" s="68">
        <f t="shared" si="45"/>
        <v>33134.541424640105</v>
      </c>
    </row>
    <row r="481" spans="1:15" x14ac:dyDescent="0.25">
      <c r="A481" s="120">
        <v>477</v>
      </c>
      <c r="B481" s="103" t="s">
        <v>2480</v>
      </c>
      <c r="C481" s="119">
        <v>42594</v>
      </c>
      <c r="D481" s="98">
        <v>44424</v>
      </c>
      <c r="E481" s="117">
        <f t="shared" si="46"/>
        <v>5.0136986301369859</v>
      </c>
      <c r="F481" s="46">
        <v>25</v>
      </c>
      <c r="G481" s="72">
        <v>0.05</v>
      </c>
      <c r="H481" s="91">
        <f t="shared" si="47"/>
        <v>3.7999999999999999E-2</v>
      </c>
      <c r="I481" s="135">
        <v>13199708.83</v>
      </c>
      <c r="J481" s="45">
        <f>VLOOKUP(YEAR(C481),WPI!$F$14:$H$22,3,0)</f>
        <v>0.1059027777777778</v>
      </c>
      <c r="K481" s="50">
        <f t="shared" si="42"/>
        <v>14597594.660954863</v>
      </c>
      <c r="L481" s="68">
        <f t="shared" si="43"/>
        <v>2781141.733487126</v>
      </c>
      <c r="M481" s="68">
        <f t="shared" si="44"/>
        <v>11816452.927467737</v>
      </c>
      <c r="N481" s="45">
        <v>0.05</v>
      </c>
      <c r="O481" s="68">
        <f t="shared" si="45"/>
        <v>11225630.28109435</v>
      </c>
    </row>
    <row r="482" spans="1:15" x14ac:dyDescent="0.25">
      <c r="A482" s="120">
        <v>478</v>
      </c>
      <c r="B482" s="103" t="s">
        <v>2481</v>
      </c>
      <c r="C482" s="119">
        <v>42683</v>
      </c>
      <c r="D482" s="98">
        <v>44424</v>
      </c>
      <c r="E482" s="117">
        <f t="shared" si="46"/>
        <v>4.7698630136986298</v>
      </c>
      <c r="F482" s="46">
        <v>10</v>
      </c>
      <c r="G482" s="72">
        <v>0.05</v>
      </c>
      <c r="H482" s="91">
        <f t="shared" si="47"/>
        <v>9.5000000000000001E-2</v>
      </c>
      <c r="I482" s="135">
        <v>511250</v>
      </c>
      <c r="J482" s="45">
        <f>VLOOKUP(YEAR(C482),WPI!$J$25:$L$33,3,0)</f>
        <v>3.1350482315112588E-2</v>
      </c>
      <c r="K482" s="50">
        <f t="shared" si="42"/>
        <v>527277.93408360123</v>
      </c>
      <c r="L482" s="68">
        <f t="shared" si="43"/>
        <v>238929.13399385542</v>
      </c>
      <c r="M482" s="68">
        <f t="shared" si="44"/>
        <v>288348.80008974578</v>
      </c>
      <c r="N482" s="45">
        <v>0.05</v>
      </c>
      <c r="O482" s="68">
        <f t="shared" si="45"/>
        <v>273931.36008525849</v>
      </c>
    </row>
    <row r="483" spans="1:15" x14ac:dyDescent="0.25">
      <c r="A483" s="120">
        <v>479</v>
      </c>
      <c r="B483" s="103" t="s">
        <v>2407</v>
      </c>
      <c r="C483" s="119">
        <v>42873</v>
      </c>
      <c r="D483" s="98">
        <v>44424</v>
      </c>
      <c r="E483" s="117">
        <f t="shared" si="46"/>
        <v>4.2493150684931509</v>
      </c>
      <c r="F483" s="46">
        <v>15</v>
      </c>
      <c r="G483" s="72">
        <v>0.05</v>
      </c>
      <c r="H483" s="91">
        <f t="shared" si="47"/>
        <v>6.3333333333333325E-2</v>
      </c>
      <c r="I483" s="135">
        <v>162352</v>
      </c>
      <c r="J483" s="45">
        <f>VLOOKUP(YEAR(C483),WPI!$J$25:$L$33,3,0)</f>
        <v>1.3428120063191289E-2</v>
      </c>
      <c r="K483" s="50">
        <f t="shared" si="42"/>
        <v>164532.08214849923</v>
      </c>
      <c r="L483" s="68">
        <f t="shared" si="43"/>
        <v>44279.414875197472</v>
      </c>
      <c r="M483" s="68">
        <f t="shared" si="44"/>
        <v>120252.66727330176</v>
      </c>
      <c r="N483" s="45">
        <v>0.05</v>
      </c>
      <c r="O483" s="68">
        <f t="shared" si="45"/>
        <v>114240.03390963667</v>
      </c>
    </row>
    <row r="484" spans="1:15" x14ac:dyDescent="0.25">
      <c r="A484" s="120">
        <v>480</v>
      </c>
      <c r="B484" s="103" t="s">
        <v>2482</v>
      </c>
      <c r="C484" s="119">
        <v>42986</v>
      </c>
      <c r="D484" s="98">
        <v>44424</v>
      </c>
      <c r="E484" s="117">
        <f t="shared" si="46"/>
        <v>3.9397260273972603</v>
      </c>
      <c r="F484" s="46">
        <v>15</v>
      </c>
      <c r="G484" s="72">
        <v>0.05</v>
      </c>
      <c r="H484" s="91">
        <f t="shared" si="47"/>
        <v>6.3333333333333325E-2</v>
      </c>
      <c r="I484" s="135">
        <v>142315</v>
      </c>
      <c r="J484" s="45">
        <f>VLOOKUP(YEAR(C484),WPI!$J$25:$L$33,3,0)</f>
        <v>1.3428120063191289E-2</v>
      </c>
      <c r="K484" s="50">
        <f t="shared" si="42"/>
        <v>144226.02290679308</v>
      </c>
      <c r="L484" s="68">
        <f t="shared" si="43"/>
        <v>35986.697697346121</v>
      </c>
      <c r="M484" s="68">
        <f t="shared" si="44"/>
        <v>108239.32520944695</v>
      </c>
      <c r="N484" s="45">
        <v>0.05</v>
      </c>
      <c r="O484" s="68">
        <f t="shared" si="45"/>
        <v>102827.35894897459</v>
      </c>
    </row>
    <row r="485" spans="1:15" x14ac:dyDescent="0.25">
      <c r="A485" s="120">
        <v>481</v>
      </c>
      <c r="B485" s="103" t="s">
        <v>2407</v>
      </c>
      <c r="C485" s="119">
        <v>43039</v>
      </c>
      <c r="D485" s="98">
        <v>44424</v>
      </c>
      <c r="E485" s="117">
        <f t="shared" si="46"/>
        <v>3.7945205479452055</v>
      </c>
      <c r="F485" s="46">
        <v>15</v>
      </c>
      <c r="G485" s="72">
        <v>0.05</v>
      </c>
      <c r="H485" s="91">
        <f t="shared" si="47"/>
        <v>6.3333333333333325E-2</v>
      </c>
      <c r="I485" s="135">
        <v>268769.09999999998</v>
      </c>
      <c r="J485" s="45">
        <f>VLOOKUP(YEAR(C485),WPI!$J$25:$L$33,3,0)</f>
        <v>1.3428120063191289E-2</v>
      </c>
      <c r="K485" s="50">
        <f t="shared" si="42"/>
        <v>272378.16374407586</v>
      </c>
      <c r="L485" s="68">
        <f t="shared" si="43"/>
        <v>65457.820812103695</v>
      </c>
      <c r="M485" s="68">
        <f t="shared" si="44"/>
        <v>206920.34293197218</v>
      </c>
      <c r="N485" s="45">
        <v>0.05</v>
      </c>
      <c r="O485" s="68">
        <f t="shared" si="45"/>
        <v>196574.32578537357</v>
      </c>
    </row>
    <row r="486" spans="1:15" x14ac:dyDescent="0.25">
      <c r="A486" s="120">
        <v>482</v>
      </c>
      <c r="B486" s="103" t="s">
        <v>2483</v>
      </c>
      <c r="C486" s="119">
        <v>43159</v>
      </c>
      <c r="D486" s="98">
        <v>44424</v>
      </c>
      <c r="E486" s="117">
        <f t="shared" si="46"/>
        <v>3.4657534246575343</v>
      </c>
      <c r="F486" s="46">
        <v>8</v>
      </c>
      <c r="G486" s="72">
        <v>0.05</v>
      </c>
      <c r="H486" s="91">
        <f t="shared" si="47"/>
        <v>0.11874999999999999</v>
      </c>
      <c r="I486" s="135">
        <v>10000</v>
      </c>
      <c r="J486" s="45">
        <f>VLOOKUP(YEAR(C486),WPI!$J$25:$L$33,3,0)</f>
        <v>0</v>
      </c>
      <c r="K486" s="50">
        <f t="shared" si="42"/>
        <v>10000</v>
      </c>
      <c r="L486" s="68">
        <f t="shared" si="43"/>
        <v>4115.5821917808216</v>
      </c>
      <c r="M486" s="68">
        <f t="shared" si="44"/>
        <v>5884.4178082191784</v>
      </c>
      <c r="N486" s="45">
        <v>0.05</v>
      </c>
      <c r="O486" s="68">
        <f t="shared" si="45"/>
        <v>5590.196917808219</v>
      </c>
    </row>
    <row r="487" spans="1:15" x14ac:dyDescent="0.25">
      <c r="A487" s="120">
        <v>483</v>
      </c>
      <c r="B487" s="103" t="s">
        <v>2484</v>
      </c>
      <c r="C487" s="119">
        <v>43176</v>
      </c>
      <c r="D487" s="98">
        <v>44424</v>
      </c>
      <c r="E487" s="117">
        <f t="shared" si="46"/>
        <v>3.419178082191781</v>
      </c>
      <c r="F487" s="46">
        <v>6</v>
      </c>
      <c r="G487" s="72">
        <v>0.05</v>
      </c>
      <c r="H487" s="91">
        <f t="shared" si="47"/>
        <v>0.15833333333333333</v>
      </c>
      <c r="I487" s="135">
        <v>150000</v>
      </c>
      <c r="J487" s="45">
        <f>VLOOKUP(YEAR(C487),WPI!$J$25:$L$33,3,0)</f>
        <v>0</v>
      </c>
      <c r="K487" s="50">
        <f t="shared" si="42"/>
        <v>150000</v>
      </c>
      <c r="L487" s="68">
        <f t="shared" si="43"/>
        <v>81205.479452054802</v>
      </c>
      <c r="M487" s="68">
        <f t="shared" si="44"/>
        <v>68794.520547945198</v>
      </c>
      <c r="N487" s="45">
        <v>0.05</v>
      </c>
      <c r="O487" s="68">
        <f t="shared" si="45"/>
        <v>65354.794520547934</v>
      </c>
    </row>
    <row r="488" spans="1:15" x14ac:dyDescent="0.25">
      <c r="A488" s="120">
        <v>484</v>
      </c>
      <c r="B488" s="103" t="s">
        <v>2485</v>
      </c>
      <c r="C488" s="119">
        <v>43175</v>
      </c>
      <c r="D488" s="98">
        <v>44424</v>
      </c>
      <c r="E488" s="117">
        <f t="shared" si="46"/>
        <v>3.4219178082191779</v>
      </c>
      <c r="F488" s="46">
        <v>6</v>
      </c>
      <c r="G488" s="72">
        <v>0.05</v>
      </c>
      <c r="H488" s="91">
        <f t="shared" si="47"/>
        <v>0.15833333333333333</v>
      </c>
      <c r="I488" s="135">
        <v>585000</v>
      </c>
      <c r="J488" s="45">
        <f>VLOOKUP(YEAR(C488),WPI!$J$25:$L$33,3,0)</f>
        <v>0</v>
      </c>
      <c r="K488" s="50">
        <f t="shared" si="42"/>
        <v>585000</v>
      </c>
      <c r="L488" s="68">
        <f t="shared" si="43"/>
        <v>316955.13698630134</v>
      </c>
      <c r="M488" s="68">
        <f t="shared" si="44"/>
        <v>268044.86301369866</v>
      </c>
      <c r="N488" s="45">
        <v>0.05</v>
      </c>
      <c r="O488" s="68">
        <f t="shared" si="45"/>
        <v>254642.61986301371</v>
      </c>
    </row>
    <row r="489" spans="1:15" x14ac:dyDescent="0.25">
      <c r="A489" s="120">
        <v>485</v>
      </c>
      <c r="B489" s="103" t="s">
        <v>2486</v>
      </c>
      <c r="C489" s="119">
        <v>43175</v>
      </c>
      <c r="D489" s="98">
        <v>44424</v>
      </c>
      <c r="E489" s="117">
        <f t="shared" si="46"/>
        <v>3.4219178082191779</v>
      </c>
      <c r="F489" s="46">
        <v>6</v>
      </c>
      <c r="G489" s="72">
        <v>0.05</v>
      </c>
      <c r="H489" s="91">
        <f t="shared" si="47"/>
        <v>0.15833333333333333</v>
      </c>
      <c r="I489" s="135">
        <v>450000</v>
      </c>
      <c r="J489" s="45">
        <f>VLOOKUP(YEAR(C489),WPI!$J$25:$L$33,3,0)</f>
        <v>0</v>
      </c>
      <c r="K489" s="50">
        <f t="shared" si="42"/>
        <v>450000</v>
      </c>
      <c r="L489" s="68">
        <f t="shared" si="43"/>
        <v>243811.64383561641</v>
      </c>
      <c r="M489" s="68">
        <f t="shared" si="44"/>
        <v>206188.35616438359</v>
      </c>
      <c r="N489" s="45">
        <v>0.05</v>
      </c>
      <c r="O489" s="68">
        <f t="shared" si="45"/>
        <v>195878.93835616441</v>
      </c>
    </row>
    <row r="490" spans="1:15" x14ac:dyDescent="0.25">
      <c r="A490" s="120">
        <v>486</v>
      </c>
      <c r="B490" s="103" t="s">
        <v>2487</v>
      </c>
      <c r="C490" s="119">
        <v>43172</v>
      </c>
      <c r="D490" s="98">
        <v>44424</v>
      </c>
      <c r="E490" s="117">
        <f t="shared" si="46"/>
        <v>3.43013698630137</v>
      </c>
      <c r="F490" s="46">
        <v>6</v>
      </c>
      <c r="G490" s="72">
        <v>0.05</v>
      </c>
      <c r="H490" s="91">
        <f t="shared" si="47"/>
        <v>0.15833333333333333</v>
      </c>
      <c r="I490" s="135">
        <v>350000</v>
      </c>
      <c r="J490" s="45">
        <f>VLOOKUP(YEAR(C490),WPI!$J$25:$L$33,3,0)</f>
        <v>0</v>
      </c>
      <c r="K490" s="50">
        <f t="shared" si="42"/>
        <v>350000</v>
      </c>
      <c r="L490" s="68">
        <f t="shared" si="43"/>
        <v>190086.75799086757</v>
      </c>
      <c r="M490" s="68">
        <f t="shared" si="44"/>
        <v>159913.24200913243</v>
      </c>
      <c r="N490" s="45">
        <v>0.05</v>
      </c>
      <c r="O490" s="68">
        <f t="shared" si="45"/>
        <v>151917.57990867581</v>
      </c>
    </row>
    <row r="491" spans="1:15" x14ac:dyDescent="0.25">
      <c r="A491" s="120">
        <v>487</v>
      </c>
      <c r="B491" s="103" t="s">
        <v>2343</v>
      </c>
      <c r="C491" s="119">
        <v>43172</v>
      </c>
      <c r="D491" s="98">
        <v>44424</v>
      </c>
      <c r="E491" s="117">
        <f t="shared" si="46"/>
        <v>3.43013698630137</v>
      </c>
      <c r="F491" s="46">
        <v>10</v>
      </c>
      <c r="G491" s="72">
        <v>0.05</v>
      </c>
      <c r="H491" s="91">
        <f t="shared" si="47"/>
        <v>9.5000000000000001E-2</v>
      </c>
      <c r="I491" s="135">
        <v>3312000</v>
      </c>
      <c r="J491" s="45">
        <f>VLOOKUP(YEAR(C491),WPI!$J$25:$L$33,3,0)</f>
        <v>0</v>
      </c>
      <c r="K491" s="50">
        <f t="shared" si="42"/>
        <v>3312000</v>
      </c>
      <c r="L491" s="68">
        <f t="shared" si="43"/>
        <v>1079258.3013698631</v>
      </c>
      <c r="M491" s="68">
        <f t="shared" si="44"/>
        <v>2232741.6986301369</v>
      </c>
      <c r="N491" s="45">
        <v>0.05</v>
      </c>
      <c r="O491" s="68">
        <f t="shared" si="45"/>
        <v>2121104.6136986301</v>
      </c>
    </row>
    <row r="492" spans="1:15" x14ac:dyDescent="0.25">
      <c r="A492" s="120">
        <v>488</v>
      </c>
      <c r="B492" s="103" t="s">
        <v>2488</v>
      </c>
      <c r="C492" s="119">
        <v>42916</v>
      </c>
      <c r="D492" s="98">
        <v>44424</v>
      </c>
      <c r="E492" s="117">
        <f t="shared" si="46"/>
        <v>4.1315068493150688</v>
      </c>
      <c r="F492" s="46">
        <v>15</v>
      </c>
      <c r="G492" s="72">
        <v>0.05</v>
      </c>
      <c r="H492" s="91">
        <f t="shared" si="47"/>
        <v>6.3333333333333325E-2</v>
      </c>
      <c r="I492" s="135">
        <v>43480</v>
      </c>
      <c r="J492" s="45">
        <f>VLOOKUP(YEAR(C492),WPI!$J$25:$L$33,3,0)</f>
        <v>1.3428120063191289E-2</v>
      </c>
      <c r="K492" s="50">
        <f t="shared" si="42"/>
        <v>44063.854660347562</v>
      </c>
      <c r="L492" s="68">
        <f t="shared" si="43"/>
        <v>11529.840764641811</v>
      </c>
      <c r="M492" s="68">
        <f t="shared" si="44"/>
        <v>32534.01389570575</v>
      </c>
      <c r="N492" s="45">
        <v>0.05</v>
      </c>
      <c r="O492" s="68">
        <f t="shared" si="45"/>
        <v>30907.31320092046</v>
      </c>
    </row>
    <row r="493" spans="1:15" x14ac:dyDescent="0.25">
      <c r="A493" s="120">
        <v>489</v>
      </c>
      <c r="B493" s="103" t="s">
        <v>2256</v>
      </c>
      <c r="C493" s="119">
        <v>42866</v>
      </c>
      <c r="D493" s="98">
        <v>44424</v>
      </c>
      <c r="E493" s="117">
        <f t="shared" si="46"/>
        <v>4.2684931506849315</v>
      </c>
      <c r="F493" s="46">
        <v>8</v>
      </c>
      <c r="G493" s="72">
        <v>0.05</v>
      </c>
      <c r="H493" s="91">
        <f t="shared" si="47"/>
        <v>0.11874999999999999</v>
      </c>
      <c r="I493" s="135">
        <v>3913996.46</v>
      </c>
      <c r="J493" s="45">
        <f>VLOOKUP(YEAR(C493),WPI!$J$25:$L$33,3,0)</f>
        <v>1.3428120063191289E-2</v>
      </c>
      <c r="K493" s="50">
        <f t="shared" si="42"/>
        <v>3966554.074391786</v>
      </c>
      <c r="L493" s="68">
        <f t="shared" si="43"/>
        <v>2010581.0566805762</v>
      </c>
      <c r="M493" s="68">
        <f t="shared" si="44"/>
        <v>1955973.0177112098</v>
      </c>
      <c r="N493" s="45">
        <v>0.05</v>
      </c>
      <c r="O493" s="68">
        <f t="shared" si="45"/>
        <v>1858174.3668256493</v>
      </c>
    </row>
    <row r="494" spans="1:15" x14ac:dyDescent="0.25">
      <c r="A494" s="120">
        <v>490</v>
      </c>
      <c r="B494" s="103" t="s">
        <v>2489</v>
      </c>
      <c r="C494" s="119">
        <v>43265</v>
      </c>
      <c r="D494" s="98">
        <v>44424</v>
      </c>
      <c r="E494" s="117">
        <f t="shared" si="46"/>
        <v>3.1753424657534248</v>
      </c>
      <c r="F494" s="46">
        <v>6</v>
      </c>
      <c r="G494" s="72">
        <v>0.05</v>
      </c>
      <c r="H494" s="91">
        <f t="shared" si="47"/>
        <v>0.15833333333333333</v>
      </c>
      <c r="I494" s="135">
        <v>1468000</v>
      </c>
      <c r="J494" s="45">
        <f>VLOOKUP(YEAR(C494),WPI!$J$25:$L$33,3,0)</f>
        <v>0</v>
      </c>
      <c r="K494" s="50">
        <f t="shared" si="42"/>
        <v>1468000</v>
      </c>
      <c r="L494" s="68">
        <f t="shared" si="43"/>
        <v>738055.43378995429</v>
      </c>
      <c r="M494" s="68">
        <f t="shared" si="44"/>
        <v>729944.56621004571</v>
      </c>
      <c r="N494" s="45">
        <v>0.05</v>
      </c>
      <c r="O494" s="68">
        <f t="shared" si="45"/>
        <v>693447.33789954334</v>
      </c>
    </row>
    <row r="495" spans="1:15" x14ac:dyDescent="0.25">
      <c r="A495" s="120">
        <v>491</v>
      </c>
      <c r="B495" s="103" t="s">
        <v>2490</v>
      </c>
      <c r="C495" s="119">
        <v>43278</v>
      </c>
      <c r="D495" s="98">
        <v>44424</v>
      </c>
      <c r="E495" s="117">
        <f t="shared" si="46"/>
        <v>3.1397260273972605</v>
      </c>
      <c r="F495" s="46">
        <v>8</v>
      </c>
      <c r="G495" s="72">
        <v>0.05</v>
      </c>
      <c r="H495" s="91">
        <f t="shared" si="47"/>
        <v>0.11874999999999999</v>
      </c>
      <c r="I495" s="135">
        <v>2246007</v>
      </c>
      <c r="J495" s="45">
        <v>0</v>
      </c>
      <c r="K495" s="50">
        <f t="shared" si="42"/>
        <v>2246007</v>
      </c>
      <c r="L495" s="68">
        <f t="shared" si="43"/>
        <v>837406.78797945206</v>
      </c>
      <c r="M495" s="68">
        <f t="shared" si="44"/>
        <v>1408600.2120205481</v>
      </c>
      <c r="N495" s="45">
        <v>0.05</v>
      </c>
      <c r="O495" s="68">
        <f t="shared" si="45"/>
        <v>1338170.2014195207</v>
      </c>
    </row>
    <row r="496" spans="1:15" x14ac:dyDescent="0.25">
      <c r="A496" s="120">
        <v>492</v>
      </c>
      <c r="B496" s="103" t="s">
        <v>2490</v>
      </c>
      <c r="C496" s="119">
        <v>43278</v>
      </c>
      <c r="D496" s="98">
        <v>44424</v>
      </c>
      <c r="E496" s="117">
        <f t="shared" si="46"/>
        <v>3.1397260273972605</v>
      </c>
      <c r="F496" s="46">
        <v>8</v>
      </c>
      <c r="G496" s="72">
        <v>0.05</v>
      </c>
      <c r="H496" s="91">
        <f t="shared" si="47"/>
        <v>0.11874999999999999</v>
      </c>
      <c r="I496" s="135">
        <v>2246007</v>
      </c>
      <c r="J496" s="45">
        <v>0</v>
      </c>
      <c r="K496" s="50">
        <f t="shared" si="42"/>
        <v>2246007</v>
      </c>
      <c r="L496" s="68">
        <f t="shared" si="43"/>
        <v>837406.78797945206</v>
      </c>
      <c r="M496" s="68">
        <f t="shared" si="44"/>
        <v>1408600.2120205481</v>
      </c>
      <c r="N496" s="45">
        <v>0.05</v>
      </c>
      <c r="O496" s="68">
        <f t="shared" si="45"/>
        <v>1338170.2014195207</v>
      </c>
    </row>
    <row r="497" spans="1:15" x14ac:dyDescent="0.25">
      <c r="A497" s="120">
        <v>493</v>
      </c>
      <c r="B497" s="103" t="s">
        <v>2491</v>
      </c>
      <c r="C497" s="119">
        <v>43532</v>
      </c>
      <c r="D497" s="98">
        <v>44424</v>
      </c>
      <c r="E497" s="117">
        <f t="shared" si="46"/>
        <v>2.4438356164383563</v>
      </c>
      <c r="F497" s="46">
        <v>8</v>
      </c>
      <c r="G497" s="72">
        <v>0.05</v>
      </c>
      <c r="H497" s="91">
        <f t="shared" si="47"/>
        <v>0.11874999999999999</v>
      </c>
      <c r="I497" s="135">
        <v>52000</v>
      </c>
      <c r="J497" s="45">
        <f>VLOOKUP(YEAR(C497),WPI!$J$25:$L$33,3,0)</f>
        <v>0</v>
      </c>
      <c r="K497" s="50">
        <f t="shared" si="42"/>
        <v>52000</v>
      </c>
      <c r="L497" s="68">
        <f t="shared" si="43"/>
        <v>15090.68493150685</v>
      </c>
      <c r="M497" s="68">
        <f t="shared" si="44"/>
        <v>36909.315068493146</v>
      </c>
      <c r="N497" s="45">
        <v>0.05</v>
      </c>
      <c r="O497" s="68">
        <f t="shared" si="45"/>
        <v>35063.849315068488</v>
      </c>
    </row>
    <row r="498" spans="1:15" x14ac:dyDescent="0.25">
      <c r="A498" s="120">
        <v>494</v>
      </c>
      <c r="B498" s="103" t="s">
        <v>2492</v>
      </c>
      <c r="C498" s="119">
        <v>43532</v>
      </c>
      <c r="D498" s="98">
        <v>44424</v>
      </c>
      <c r="E498" s="117">
        <f t="shared" si="46"/>
        <v>2.4438356164383563</v>
      </c>
      <c r="F498" s="46">
        <v>8</v>
      </c>
      <c r="G498" s="72">
        <v>0.05</v>
      </c>
      <c r="H498" s="91">
        <f t="shared" si="47"/>
        <v>0.11874999999999999</v>
      </c>
      <c r="I498" s="135">
        <v>80000</v>
      </c>
      <c r="J498" s="45">
        <f>VLOOKUP(YEAR(C498),WPI!$J$25:$L$33,3,0)</f>
        <v>0</v>
      </c>
      <c r="K498" s="50">
        <f t="shared" si="42"/>
        <v>80000</v>
      </c>
      <c r="L498" s="68">
        <f t="shared" si="43"/>
        <v>23216.438356164384</v>
      </c>
      <c r="M498" s="68">
        <f t="shared" si="44"/>
        <v>56783.561643835616</v>
      </c>
      <c r="N498" s="45">
        <v>0.05</v>
      </c>
      <c r="O498" s="68">
        <f t="shared" si="45"/>
        <v>53944.38356164383</v>
      </c>
    </row>
    <row r="499" spans="1:15" x14ac:dyDescent="0.25">
      <c r="A499" s="120">
        <v>495</v>
      </c>
      <c r="B499" s="103" t="s">
        <v>2493</v>
      </c>
      <c r="C499" s="119">
        <v>43371</v>
      </c>
      <c r="D499" s="98">
        <v>44424</v>
      </c>
      <c r="E499" s="117">
        <f t="shared" si="46"/>
        <v>2.8849315068493149</v>
      </c>
      <c r="F499" s="46">
        <v>8</v>
      </c>
      <c r="G499" s="72">
        <v>0.05</v>
      </c>
      <c r="H499" s="91">
        <f t="shared" si="47"/>
        <v>0.11874999999999999</v>
      </c>
      <c r="I499" s="135">
        <v>30492</v>
      </c>
      <c r="J499" s="45">
        <f>VLOOKUP(YEAR(C499),WPI!$J$25:$L$33,3,0)</f>
        <v>0</v>
      </c>
      <c r="K499" s="50">
        <f t="shared" si="42"/>
        <v>30492</v>
      </c>
      <c r="L499" s="68">
        <f t="shared" si="43"/>
        <v>10446.120616438355</v>
      </c>
      <c r="M499" s="68">
        <f t="shared" si="44"/>
        <v>20045.879383561645</v>
      </c>
      <c r="N499" s="45">
        <v>0.05</v>
      </c>
      <c r="O499" s="68">
        <f t="shared" si="45"/>
        <v>19043.58541438356</v>
      </c>
    </row>
    <row r="500" spans="1:15" x14ac:dyDescent="0.25">
      <c r="A500" s="120">
        <v>496</v>
      </c>
      <c r="B500" s="103" t="s">
        <v>2494</v>
      </c>
      <c r="C500" s="119">
        <v>43224</v>
      </c>
      <c r="D500" s="98">
        <v>44424</v>
      </c>
      <c r="E500" s="117">
        <f t="shared" si="46"/>
        <v>3.2876712328767121</v>
      </c>
      <c r="F500" s="46">
        <v>8</v>
      </c>
      <c r="G500" s="72">
        <v>0.05</v>
      </c>
      <c r="H500" s="91">
        <f t="shared" si="47"/>
        <v>0.11874999999999999</v>
      </c>
      <c r="I500" s="135">
        <v>19500</v>
      </c>
      <c r="J500" s="45">
        <f>VLOOKUP(YEAR(C500),WPI!$J$25:$L$33,3,0)</f>
        <v>0</v>
      </c>
      <c r="K500" s="50">
        <f t="shared" si="42"/>
        <v>19500</v>
      </c>
      <c r="L500" s="68">
        <f t="shared" si="43"/>
        <v>7613.0136986301368</v>
      </c>
      <c r="M500" s="68">
        <f t="shared" si="44"/>
        <v>11886.986301369863</v>
      </c>
      <c r="N500" s="45">
        <v>0.05</v>
      </c>
      <c r="O500" s="68">
        <f t="shared" si="45"/>
        <v>11292.63698630137</v>
      </c>
    </row>
    <row r="501" spans="1:15" x14ac:dyDescent="0.25">
      <c r="A501" s="120">
        <v>497</v>
      </c>
      <c r="B501" s="103" t="s">
        <v>2495</v>
      </c>
      <c r="C501" s="119">
        <v>43524</v>
      </c>
      <c r="D501" s="98">
        <v>44424</v>
      </c>
      <c r="E501" s="117">
        <f t="shared" si="46"/>
        <v>2.4657534246575343</v>
      </c>
      <c r="F501" s="46">
        <v>8</v>
      </c>
      <c r="G501" s="72">
        <v>0.05</v>
      </c>
      <c r="H501" s="91">
        <f t="shared" si="47"/>
        <v>0.11874999999999999</v>
      </c>
      <c r="I501" s="135">
        <v>2100000</v>
      </c>
      <c r="J501" s="45">
        <f>VLOOKUP(YEAR(C501),WPI!$J$25:$L$33,3,0)</f>
        <v>0</v>
      </c>
      <c r="K501" s="50">
        <f t="shared" si="42"/>
        <v>2100000</v>
      </c>
      <c r="L501" s="68">
        <f t="shared" si="43"/>
        <v>614897.26027397264</v>
      </c>
      <c r="M501" s="68">
        <f t="shared" si="44"/>
        <v>1485102.7397260275</v>
      </c>
      <c r="N501" s="45">
        <v>0.05</v>
      </c>
      <c r="O501" s="68">
        <f t="shared" si="45"/>
        <v>1410847.602739726</v>
      </c>
    </row>
    <row r="502" spans="1:15" x14ac:dyDescent="0.25">
      <c r="A502" s="120">
        <v>498</v>
      </c>
      <c r="B502" s="103" t="s">
        <v>2496</v>
      </c>
      <c r="C502" s="119">
        <v>43524</v>
      </c>
      <c r="D502" s="98">
        <v>44424</v>
      </c>
      <c r="E502" s="117">
        <f t="shared" si="46"/>
        <v>2.4657534246575343</v>
      </c>
      <c r="F502" s="46">
        <v>8</v>
      </c>
      <c r="G502" s="72">
        <v>0.05</v>
      </c>
      <c r="H502" s="91">
        <f t="shared" si="47"/>
        <v>0.11874999999999999</v>
      </c>
      <c r="I502" s="135">
        <v>510000</v>
      </c>
      <c r="J502" s="45">
        <f>VLOOKUP(YEAR(C502),WPI!$J$25:$L$33,3,0)</f>
        <v>0</v>
      </c>
      <c r="K502" s="50">
        <f t="shared" si="42"/>
        <v>510000</v>
      </c>
      <c r="L502" s="68">
        <f t="shared" si="43"/>
        <v>149332.19178082192</v>
      </c>
      <c r="M502" s="68">
        <f t="shared" si="44"/>
        <v>360667.80821917811</v>
      </c>
      <c r="N502" s="45">
        <v>0.05</v>
      </c>
      <c r="O502" s="68">
        <f t="shared" si="45"/>
        <v>342634.41780821921</v>
      </c>
    </row>
    <row r="503" spans="1:15" x14ac:dyDescent="0.25">
      <c r="A503" s="120">
        <v>499</v>
      </c>
      <c r="B503" s="103" t="s">
        <v>2497</v>
      </c>
      <c r="C503" s="119">
        <v>43616</v>
      </c>
      <c r="D503" s="98">
        <v>44424</v>
      </c>
      <c r="E503" s="117">
        <f t="shared" si="46"/>
        <v>2.2136986301369861</v>
      </c>
      <c r="F503" s="46">
        <v>5</v>
      </c>
      <c r="G503" s="72">
        <v>0.05</v>
      </c>
      <c r="H503" s="91">
        <f t="shared" si="47"/>
        <v>0.19</v>
      </c>
      <c r="I503" s="135">
        <v>61700</v>
      </c>
      <c r="J503" s="45">
        <f>VLOOKUP(YEAR(C503),WPI!$J$25:$L$33,3,0)</f>
        <v>0</v>
      </c>
      <c r="K503" s="50">
        <f t="shared" si="42"/>
        <v>61700</v>
      </c>
      <c r="L503" s="68">
        <f t="shared" si="43"/>
        <v>25951.189041095888</v>
      </c>
      <c r="M503" s="68">
        <f t="shared" si="44"/>
        <v>35748.810958904112</v>
      </c>
      <c r="N503" s="45">
        <v>0.05</v>
      </c>
      <c r="O503" s="68">
        <f t="shared" si="45"/>
        <v>33961.370410958902</v>
      </c>
    </row>
    <row r="504" spans="1:15" x14ac:dyDescent="0.25">
      <c r="A504" s="120">
        <v>500</v>
      </c>
      <c r="B504" s="103" t="s">
        <v>2463</v>
      </c>
      <c r="C504" s="119">
        <v>43634</v>
      </c>
      <c r="D504" s="98">
        <v>44424</v>
      </c>
      <c r="E504" s="117">
        <f t="shared" si="46"/>
        <v>2.1643835616438358</v>
      </c>
      <c r="F504" s="46">
        <v>10</v>
      </c>
      <c r="G504" s="72">
        <v>0.05</v>
      </c>
      <c r="H504" s="91">
        <f t="shared" si="47"/>
        <v>9.5000000000000001E-2</v>
      </c>
      <c r="I504" s="135">
        <v>160000</v>
      </c>
      <c r="J504" s="45">
        <f>VLOOKUP(YEAR(C504),WPI!$J$25:$L$33,3,0)</f>
        <v>0</v>
      </c>
      <c r="K504" s="50">
        <f t="shared" si="42"/>
        <v>160000</v>
      </c>
      <c r="L504" s="68">
        <f t="shared" si="43"/>
        <v>32898.630136986307</v>
      </c>
      <c r="M504" s="68">
        <f t="shared" si="44"/>
        <v>127101.36986301369</v>
      </c>
      <c r="N504" s="45">
        <v>0.05</v>
      </c>
      <c r="O504" s="68">
        <f t="shared" si="45"/>
        <v>120746.30136986301</v>
      </c>
    </row>
    <row r="505" spans="1:15" x14ac:dyDescent="0.25">
      <c r="A505" s="120">
        <v>501</v>
      </c>
      <c r="B505" s="103" t="s">
        <v>2442</v>
      </c>
      <c r="C505" s="119">
        <v>43697</v>
      </c>
      <c r="D505" s="98">
        <v>44424</v>
      </c>
      <c r="E505" s="117">
        <f t="shared" si="46"/>
        <v>1.9917808219178081</v>
      </c>
      <c r="F505" s="46">
        <v>8</v>
      </c>
      <c r="G505" s="72">
        <v>0.05</v>
      </c>
      <c r="H505" s="91">
        <f t="shared" si="47"/>
        <v>0.11874999999999999</v>
      </c>
      <c r="I505" s="135">
        <v>64600</v>
      </c>
      <c r="J505" s="45">
        <f>VLOOKUP(YEAR(C505),WPI!$J$25:$L$33,3,0)</f>
        <v>0</v>
      </c>
      <c r="K505" s="50">
        <f t="shared" si="42"/>
        <v>64600</v>
      </c>
      <c r="L505" s="68">
        <f t="shared" si="43"/>
        <v>15279.448630136985</v>
      </c>
      <c r="M505" s="68">
        <f t="shared" si="44"/>
        <v>49320.551369863017</v>
      </c>
      <c r="N505" s="45">
        <v>0.05</v>
      </c>
      <c r="O505" s="68">
        <f t="shared" si="45"/>
        <v>46854.523801369862</v>
      </c>
    </row>
    <row r="506" spans="1:15" x14ac:dyDescent="0.25">
      <c r="A506" s="120">
        <v>502</v>
      </c>
      <c r="B506" s="103" t="s">
        <v>2498</v>
      </c>
      <c r="C506" s="119">
        <v>43824</v>
      </c>
      <c r="D506" s="98">
        <v>44424</v>
      </c>
      <c r="E506" s="117">
        <f t="shared" si="46"/>
        <v>1.6438356164383561</v>
      </c>
      <c r="F506" s="46">
        <v>25</v>
      </c>
      <c r="G506" s="72">
        <v>0.05</v>
      </c>
      <c r="H506" s="91">
        <f t="shared" si="47"/>
        <v>3.7999999999999999E-2</v>
      </c>
      <c r="I506" s="135">
        <v>1188900</v>
      </c>
      <c r="J506" s="45">
        <f>VLOOKUP(YEAR(C506),WPI!$F$14:$H$22,3,0)</f>
        <v>1.1111111111111157E-2</v>
      </c>
      <c r="K506" s="50">
        <f t="shared" si="42"/>
        <v>1202110</v>
      </c>
      <c r="L506" s="68">
        <f t="shared" si="43"/>
        <v>75090.706849315058</v>
      </c>
      <c r="M506" s="68">
        <f t="shared" si="44"/>
        <v>1127019.293150685</v>
      </c>
      <c r="N506" s="45">
        <v>0.05</v>
      </c>
      <c r="O506" s="68">
        <f t="shared" si="45"/>
        <v>1070668.3284931506</v>
      </c>
    </row>
    <row r="507" spans="1:15" x14ac:dyDescent="0.25">
      <c r="A507" s="120">
        <v>503</v>
      </c>
      <c r="B507" s="103" t="s">
        <v>2470</v>
      </c>
      <c r="C507" s="119">
        <v>43917</v>
      </c>
      <c r="D507" s="98">
        <v>44424</v>
      </c>
      <c r="E507" s="117">
        <f t="shared" si="46"/>
        <v>1.3890410958904109</v>
      </c>
      <c r="F507" s="46">
        <v>15</v>
      </c>
      <c r="G507" s="72">
        <v>0.05</v>
      </c>
      <c r="H507" s="91">
        <f t="shared" si="47"/>
        <v>6.3333333333333325E-2</v>
      </c>
      <c r="I507" s="135">
        <v>2216809</v>
      </c>
      <c r="J507" s="45">
        <v>0</v>
      </c>
      <c r="K507" s="50">
        <f t="shared" si="42"/>
        <v>2216809</v>
      </c>
      <c r="L507" s="68">
        <f t="shared" si="43"/>
        <v>195018.45750684928</v>
      </c>
      <c r="M507" s="68">
        <f t="shared" si="44"/>
        <v>2021790.5424931508</v>
      </c>
      <c r="N507" s="45">
        <v>0.05</v>
      </c>
      <c r="O507" s="68">
        <f t="shared" si="45"/>
        <v>1920701.0153684933</v>
      </c>
    </row>
    <row r="508" spans="1:15" x14ac:dyDescent="0.25">
      <c r="A508" s="120">
        <v>504</v>
      </c>
      <c r="B508" s="103" t="s">
        <v>2405</v>
      </c>
      <c r="C508" s="119">
        <v>43890</v>
      </c>
      <c r="D508" s="98">
        <v>44424</v>
      </c>
      <c r="E508" s="117">
        <f t="shared" si="46"/>
        <v>1.463013698630137</v>
      </c>
      <c r="F508" s="46">
        <v>8</v>
      </c>
      <c r="G508" s="72">
        <v>0.05</v>
      </c>
      <c r="H508" s="91">
        <f t="shared" si="47"/>
        <v>0.11874999999999999</v>
      </c>
      <c r="I508" s="135">
        <v>2020000</v>
      </c>
      <c r="J508" s="45">
        <v>0</v>
      </c>
      <c r="K508" s="50">
        <f t="shared" si="42"/>
        <v>2020000</v>
      </c>
      <c r="L508" s="68">
        <f t="shared" si="43"/>
        <v>350940.41095890413</v>
      </c>
      <c r="M508" s="68">
        <f t="shared" si="44"/>
        <v>1669059.5890410959</v>
      </c>
      <c r="N508" s="45">
        <v>0.05</v>
      </c>
      <c r="O508" s="68">
        <f t="shared" si="45"/>
        <v>1585606.609589041</v>
      </c>
    </row>
    <row r="509" spans="1:15" x14ac:dyDescent="0.25">
      <c r="A509" s="120">
        <v>505</v>
      </c>
      <c r="B509" s="103" t="s">
        <v>2499</v>
      </c>
      <c r="C509" s="119">
        <v>43886</v>
      </c>
      <c r="D509" s="98">
        <v>44424</v>
      </c>
      <c r="E509" s="117">
        <f t="shared" si="46"/>
        <v>1.473972602739726</v>
      </c>
      <c r="F509" s="46">
        <v>15</v>
      </c>
      <c r="G509" s="72">
        <v>0.05</v>
      </c>
      <c r="H509" s="91">
        <f t="shared" si="47"/>
        <v>6.3333333333333325E-2</v>
      </c>
      <c r="I509" s="135">
        <v>409000</v>
      </c>
      <c r="J509" s="45">
        <v>0</v>
      </c>
      <c r="K509" s="50">
        <f t="shared" si="42"/>
        <v>409000</v>
      </c>
      <c r="L509" s="68">
        <f t="shared" si="43"/>
        <v>38180.803652968025</v>
      </c>
      <c r="M509" s="68">
        <f t="shared" si="44"/>
        <v>370819.19634703198</v>
      </c>
      <c r="N509" s="45">
        <v>0.05</v>
      </c>
      <c r="O509" s="68">
        <f t="shared" si="45"/>
        <v>352278.23652968038</v>
      </c>
    </row>
    <row r="510" spans="1:15" x14ac:dyDescent="0.25">
      <c r="A510" s="120">
        <v>506</v>
      </c>
      <c r="B510" s="103" t="s">
        <v>2500</v>
      </c>
      <c r="C510" s="119">
        <v>43839</v>
      </c>
      <c r="D510" s="98">
        <v>44424</v>
      </c>
      <c r="E510" s="117">
        <f t="shared" si="46"/>
        <v>1.6027397260273972</v>
      </c>
      <c r="F510" s="46">
        <v>8</v>
      </c>
      <c r="G510" s="72">
        <v>0.05</v>
      </c>
      <c r="H510" s="91">
        <f t="shared" si="47"/>
        <v>0.11874999999999999</v>
      </c>
      <c r="I510" s="135">
        <v>411000</v>
      </c>
      <c r="J510" s="45">
        <v>0</v>
      </c>
      <c r="K510" s="50">
        <f t="shared" si="42"/>
        <v>411000</v>
      </c>
      <c r="L510" s="68">
        <f t="shared" si="43"/>
        <v>78223.715753424651</v>
      </c>
      <c r="M510" s="68">
        <f t="shared" si="44"/>
        <v>332776.28424657532</v>
      </c>
      <c r="N510" s="45">
        <v>0.05</v>
      </c>
      <c r="O510" s="68">
        <f t="shared" si="45"/>
        <v>316137.47003424657</v>
      </c>
    </row>
    <row r="511" spans="1:15" x14ac:dyDescent="0.25">
      <c r="A511" s="120">
        <v>507</v>
      </c>
      <c r="B511" s="103" t="s">
        <v>2501</v>
      </c>
      <c r="C511" s="119">
        <v>43887</v>
      </c>
      <c r="D511" s="98">
        <v>44424</v>
      </c>
      <c r="E511" s="117">
        <f t="shared" si="46"/>
        <v>1.4712328767123288</v>
      </c>
      <c r="F511" s="46">
        <v>8</v>
      </c>
      <c r="G511" s="72">
        <v>0.05</v>
      </c>
      <c r="H511" s="91">
        <f t="shared" si="47"/>
        <v>0.11874999999999999</v>
      </c>
      <c r="I511" s="135">
        <v>1346000</v>
      </c>
      <c r="J511" s="45">
        <v>0</v>
      </c>
      <c r="K511" s="50">
        <f t="shared" si="42"/>
        <v>1346000</v>
      </c>
      <c r="L511" s="68">
        <f t="shared" si="43"/>
        <v>235158.18493150687</v>
      </c>
      <c r="M511" s="68">
        <f t="shared" si="44"/>
        <v>1110841.8150684931</v>
      </c>
      <c r="N511" s="45">
        <v>0.05</v>
      </c>
      <c r="O511" s="68">
        <f t="shared" si="45"/>
        <v>1055299.7243150685</v>
      </c>
    </row>
    <row r="512" spans="1:15" x14ac:dyDescent="0.25">
      <c r="A512" s="120">
        <v>508</v>
      </c>
      <c r="B512" s="103" t="s">
        <v>2502</v>
      </c>
      <c r="C512" s="119">
        <v>43887</v>
      </c>
      <c r="D512" s="98">
        <v>44424</v>
      </c>
      <c r="E512" s="117">
        <f t="shared" si="46"/>
        <v>1.4712328767123288</v>
      </c>
      <c r="F512" s="46">
        <v>8</v>
      </c>
      <c r="G512" s="72">
        <v>0.05</v>
      </c>
      <c r="H512" s="91">
        <f t="shared" si="47"/>
        <v>0.11874999999999999</v>
      </c>
      <c r="I512" s="135">
        <v>1437000</v>
      </c>
      <c r="J512" s="45">
        <v>0</v>
      </c>
      <c r="K512" s="50">
        <f t="shared" si="42"/>
        <v>1437000</v>
      </c>
      <c r="L512" s="68">
        <f t="shared" si="43"/>
        <v>251056.69520547945</v>
      </c>
      <c r="M512" s="68">
        <f t="shared" si="44"/>
        <v>1185943.3047945206</v>
      </c>
      <c r="N512" s="45">
        <v>0.05</v>
      </c>
      <c r="O512" s="68">
        <f t="shared" si="45"/>
        <v>1126646.1395547944</v>
      </c>
    </row>
    <row r="513" spans="1:15" x14ac:dyDescent="0.25">
      <c r="A513" s="120">
        <v>509</v>
      </c>
      <c r="B513" s="103" t="s">
        <v>2503</v>
      </c>
      <c r="C513" s="119">
        <v>43890</v>
      </c>
      <c r="D513" s="98">
        <v>44424</v>
      </c>
      <c r="E513" s="117">
        <f t="shared" si="46"/>
        <v>1.463013698630137</v>
      </c>
      <c r="F513" s="46">
        <v>8</v>
      </c>
      <c r="G513" s="72">
        <v>0.05</v>
      </c>
      <c r="H513" s="91">
        <f t="shared" si="47"/>
        <v>0.11874999999999999</v>
      </c>
      <c r="I513" s="135">
        <v>1580000</v>
      </c>
      <c r="J513" s="45">
        <v>0</v>
      </c>
      <c r="K513" s="50">
        <f t="shared" si="42"/>
        <v>1580000</v>
      </c>
      <c r="L513" s="68">
        <f t="shared" si="43"/>
        <v>274497.94520547945</v>
      </c>
      <c r="M513" s="68">
        <f t="shared" si="44"/>
        <v>1305502.0547945206</v>
      </c>
      <c r="N513" s="45">
        <v>0.05</v>
      </c>
      <c r="O513" s="68">
        <f t="shared" si="45"/>
        <v>1240226.9520547944</v>
      </c>
    </row>
    <row r="514" spans="1:15" x14ac:dyDescent="0.25">
      <c r="A514" s="120">
        <v>510</v>
      </c>
      <c r="B514" s="103" t="s">
        <v>2407</v>
      </c>
      <c r="C514" s="119">
        <v>43921</v>
      </c>
      <c r="D514" s="98">
        <v>44424</v>
      </c>
      <c r="E514" s="117">
        <f t="shared" si="46"/>
        <v>1.3780821917808219</v>
      </c>
      <c r="F514" s="46">
        <v>15</v>
      </c>
      <c r="G514" s="72">
        <v>0.05</v>
      </c>
      <c r="H514" s="91">
        <f t="shared" si="47"/>
        <v>6.3333333333333325E-2</v>
      </c>
      <c r="I514" s="135">
        <v>169094.2714</v>
      </c>
      <c r="J514" s="45">
        <v>0</v>
      </c>
      <c r="K514" s="50">
        <f t="shared" si="42"/>
        <v>169094.2714</v>
      </c>
      <c r="L514" s="68">
        <f t="shared" si="43"/>
        <v>14758.300929404564</v>
      </c>
      <c r="M514" s="68">
        <f t="shared" si="44"/>
        <v>154335.97047059544</v>
      </c>
      <c r="N514" s="45">
        <v>0.05</v>
      </c>
      <c r="O514" s="68">
        <f t="shared" si="45"/>
        <v>146619.17194706565</v>
      </c>
    </row>
    <row r="515" spans="1:15" x14ac:dyDescent="0.25">
      <c r="A515" s="120">
        <v>511</v>
      </c>
      <c r="B515" s="103" t="s">
        <v>2504</v>
      </c>
      <c r="C515" s="119">
        <v>43790</v>
      </c>
      <c r="D515" s="98">
        <v>44424</v>
      </c>
      <c r="E515" s="117">
        <f t="shared" si="46"/>
        <v>1.736986301369863</v>
      </c>
      <c r="F515" s="46">
        <v>8</v>
      </c>
      <c r="G515" s="72">
        <v>0.05</v>
      </c>
      <c r="H515" s="91">
        <f t="shared" si="47"/>
        <v>0.11874999999999999</v>
      </c>
      <c r="I515" s="135">
        <v>30000</v>
      </c>
      <c r="J515" s="45">
        <v>0</v>
      </c>
      <c r="K515" s="50">
        <f t="shared" si="42"/>
        <v>30000</v>
      </c>
      <c r="L515" s="68">
        <f t="shared" si="43"/>
        <v>6188.0136986301368</v>
      </c>
      <c r="M515" s="68">
        <f t="shared" si="44"/>
        <v>23811.986301369863</v>
      </c>
      <c r="N515" s="45">
        <v>0.05</v>
      </c>
      <c r="O515" s="68">
        <f t="shared" si="45"/>
        <v>22621.386986301368</v>
      </c>
    </row>
    <row r="516" spans="1:15" x14ac:dyDescent="0.25">
      <c r="A516" s="120">
        <v>512</v>
      </c>
      <c r="B516" s="103" t="s">
        <v>2505</v>
      </c>
      <c r="C516" s="119">
        <v>44037</v>
      </c>
      <c r="D516" s="98">
        <v>44424</v>
      </c>
      <c r="E516" s="117">
        <f t="shared" si="46"/>
        <v>1.0602739726027397</v>
      </c>
      <c r="F516" s="46">
        <v>10</v>
      </c>
      <c r="G516" s="72">
        <v>0.05</v>
      </c>
      <c r="H516" s="91">
        <f t="shared" si="47"/>
        <v>9.5000000000000001E-2</v>
      </c>
      <c r="I516" s="135">
        <v>213500</v>
      </c>
      <c r="J516" s="45">
        <v>0</v>
      </c>
      <c r="K516" s="50">
        <f t="shared" si="42"/>
        <v>213500</v>
      </c>
      <c r="L516" s="68">
        <f t="shared" si="43"/>
        <v>21505.006849315068</v>
      </c>
      <c r="M516" s="68">
        <f t="shared" si="44"/>
        <v>191994.99315068492</v>
      </c>
      <c r="N516" s="45">
        <v>0.05</v>
      </c>
      <c r="O516" s="68">
        <f t="shared" si="45"/>
        <v>182395.24349315066</v>
      </c>
    </row>
    <row r="517" spans="1:15" x14ac:dyDescent="0.25">
      <c r="A517" s="120">
        <v>513</v>
      </c>
      <c r="B517" s="128" t="s">
        <v>2506</v>
      </c>
      <c r="C517" s="127">
        <v>44135</v>
      </c>
      <c r="D517" s="98">
        <v>44424</v>
      </c>
      <c r="E517" s="117">
        <f t="shared" si="46"/>
        <v>0.79178082191780819</v>
      </c>
      <c r="F517" s="46">
        <v>8</v>
      </c>
      <c r="G517" s="72">
        <v>0.05</v>
      </c>
      <c r="H517" s="91">
        <f t="shared" si="47"/>
        <v>0.11874999999999999</v>
      </c>
      <c r="I517" s="135">
        <v>2965000</v>
      </c>
      <c r="J517" s="45">
        <v>0</v>
      </c>
      <c r="K517" s="50">
        <f t="shared" ref="K517:K580" si="48">I517*(1+J517)</f>
        <v>2965000</v>
      </c>
      <c r="L517" s="68">
        <f t="shared" ref="L517:L580" si="49">K517*H517*E517</f>
        <v>278781.07876712328</v>
      </c>
      <c r="M517" s="68">
        <f t="shared" ref="M517:M580" si="50">MAX(K517-L517,0)</f>
        <v>2686218.9212328768</v>
      </c>
      <c r="N517" s="45">
        <v>0.05</v>
      </c>
      <c r="O517" s="68">
        <f t="shared" ref="O517:O580" si="51">IF(I517&lt;=0,0,IF(M517&lt;=G517*K517,K517*G517,M517*(1-N517)))</f>
        <v>2551907.9751712331</v>
      </c>
    </row>
    <row r="518" spans="1:15" x14ac:dyDescent="0.25">
      <c r="A518" s="120">
        <v>514</v>
      </c>
      <c r="B518" s="128" t="s">
        <v>2507</v>
      </c>
      <c r="C518" s="127">
        <v>44162</v>
      </c>
      <c r="D518" s="98">
        <v>44424</v>
      </c>
      <c r="E518" s="117">
        <f t="shared" ref="E518:E581" si="52">(D518-C518)/(EDATE(D518,12)-D518)</f>
        <v>0.71780821917808224</v>
      </c>
      <c r="F518" s="46">
        <v>10</v>
      </c>
      <c r="G518" s="72">
        <v>0.05</v>
      </c>
      <c r="H518" s="91">
        <f t="shared" ref="H518:H581" si="53">(1-G518)/F518</f>
        <v>9.5000000000000001E-2</v>
      </c>
      <c r="I518" s="135">
        <v>588000</v>
      </c>
      <c r="J518" s="45">
        <v>0</v>
      </c>
      <c r="K518" s="50">
        <f t="shared" si="48"/>
        <v>588000</v>
      </c>
      <c r="L518" s="68">
        <f t="shared" si="49"/>
        <v>40096.767123287675</v>
      </c>
      <c r="M518" s="68">
        <f t="shared" si="50"/>
        <v>547903.23287671234</v>
      </c>
      <c r="N518" s="45">
        <v>0.05</v>
      </c>
      <c r="O518" s="68">
        <f t="shared" si="51"/>
        <v>520508.07123287668</v>
      </c>
    </row>
    <row r="519" spans="1:15" x14ac:dyDescent="0.25">
      <c r="A519" s="120">
        <v>515</v>
      </c>
      <c r="B519" s="103" t="s">
        <v>2508</v>
      </c>
      <c r="C519" s="119">
        <v>44196</v>
      </c>
      <c r="D519" s="98">
        <v>44424</v>
      </c>
      <c r="E519" s="117">
        <f t="shared" si="52"/>
        <v>0.62465753424657533</v>
      </c>
      <c r="F519" s="46">
        <v>6</v>
      </c>
      <c r="G519" s="72">
        <v>0.05</v>
      </c>
      <c r="H519" s="91">
        <f t="shared" si="53"/>
        <v>0.15833333333333333</v>
      </c>
      <c r="I519" s="135">
        <v>18000</v>
      </c>
      <c r="J519" s="45">
        <v>0</v>
      </c>
      <c r="K519" s="50">
        <f t="shared" si="48"/>
        <v>18000</v>
      </c>
      <c r="L519" s="68">
        <f t="shared" si="49"/>
        <v>1780.2739726027396</v>
      </c>
      <c r="M519" s="68">
        <f t="shared" si="50"/>
        <v>16219.726027397261</v>
      </c>
      <c r="N519" s="45">
        <v>0.05</v>
      </c>
      <c r="O519" s="68">
        <f t="shared" si="51"/>
        <v>15408.739726027397</v>
      </c>
    </row>
    <row r="520" spans="1:15" x14ac:dyDescent="0.25">
      <c r="A520" s="120">
        <v>516</v>
      </c>
      <c r="B520" s="103" t="s">
        <v>2509</v>
      </c>
      <c r="C520" s="119">
        <v>44215</v>
      </c>
      <c r="D520" s="98">
        <v>44424</v>
      </c>
      <c r="E520" s="117">
        <f t="shared" si="52"/>
        <v>0.57260273972602738</v>
      </c>
      <c r="F520" s="46">
        <v>6</v>
      </c>
      <c r="G520" s="72">
        <v>0.05</v>
      </c>
      <c r="H520" s="91">
        <f t="shared" si="53"/>
        <v>0.15833333333333333</v>
      </c>
      <c r="I520" s="135">
        <v>1348000</v>
      </c>
      <c r="J520" s="45">
        <v>0</v>
      </c>
      <c r="K520" s="50">
        <f t="shared" si="48"/>
        <v>1348000</v>
      </c>
      <c r="L520" s="68">
        <f t="shared" si="49"/>
        <v>122212.51141552509</v>
      </c>
      <c r="M520" s="68">
        <f t="shared" si="50"/>
        <v>1225787.4885844749</v>
      </c>
      <c r="N520" s="45">
        <v>0.05</v>
      </c>
      <c r="O520" s="68">
        <f t="shared" si="51"/>
        <v>1164498.1141552511</v>
      </c>
    </row>
    <row r="521" spans="1:15" x14ac:dyDescent="0.25">
      <c r="A521" s="120">
        <v>517</v>
      </c>
      <c r="B521" s="103" t="s">
        <v>2510</v>
      </c>
      <c r="C521" s="119">
        <v>44212</v>
      </c>
      <c r="D521" s="98">
        <v>44424</v>
      </c>
      <c r="E521" s="117">
        <f t="shared" si="52"/>
        <v>0.58082191780821912</v>
      </c>
      <c r="F521" s="46">
        <v>6</v>
      </c>
      <c r="G521" s="72">
        <v>0.05</v>
      </c>
      <c r="H521" s="91">
        <f t="shared" si="53"/>
        <v>0.15833333333333333</v>
      </c>
      <c r="I521" s="135">
        <v>40460</v>
      </c>
      <c r="J521" s="45">
        <v>0</v>
      </c>
      <c r="K521" s="50">
        <f t="shared" si="48"/>
        <v>40460</v>
      </c>
      <c r="L521" s="68">
        <f t="shared" si="49"/>
        <v>3720.8420091324192</v>
      </c>
      <c r="M521" s="68">
        <f t="shared" si="50"/>
        <v>36739.157990867578</v>
      </c>
      <c r="N521" s="45">
        <v>0.05</v>
      </c>
      <c r="O521" s="68">
        <f t="shared" si="51"/>
        <v>34902.200091324194</v>
      </c>
    </row>
    <row r="522" spans="1:15" x14ac:dyDescent="0.25">
      <c r="A522" s="120">
        <v>518</v>
      </c>
      <c r="B522" s="103" t="s">
        <v>2511</v>
      </c>
      <c r="C522" s="119">
        <v>44239</v>
      </c>
      <c r="D522" s="98">
        <v>44424</v>
      </c>
      <c r="E522" s="117">
        <f t="shared" si="52"/>
        <v>0.50684931506849318</v>
      </c>
      <c r="F522" s="46">
        <v>6</v>
      </c>
      <c r="G522" s="72">
        <v>0.05</v>
      </c>
      <c r="H522" s="91">
        <f t="shared" si="53"/>
        <v>0.15833333333333333</v>
      </c>
      <c r="I522" s="135">
        <v>128277.55000000002</v>
      </c>
      <c r="J522" s="45">
        <v>0</v>
      </c>
      <c r="K522" s="50">
        <f t="shared" si="48"/>
        <v>128277.55000000002</v>
      </c>
      <c r="L522" s="68">
        <f t="shared" si="49"/>
        <v>10294.419823059361</v>
      </c>
      <c r="M522" s="68">
        <f t="shared" si="50"/>
        <v>117983.13017694066</v>
      </c>
      <c r="N522" s="45">
        <v>0.05</v>
      </c>
      <c r="O522" s="68">
        <f t="shared" si="51"/>
        <v>112083.97366809362</v>
      </c>
    </row>
    <row r="523" spans="1:15" x14ac:dyDescent="0.25">
      <c r="A523" s="120">
        <v>519</v>
      </c>
      <c r="B523" s="103" t="s">
        <v>2512</v>
      </c>
      <c r="C523" s="119">
        <v>44281</v>
      </c>
      <c r="D523" s="98">
        <v>44424</v>
      </c>
      <c r="E523" s="117">
        <f t="shared" si="52"/>
        <v>0.39178082191780822</v>
      </c>
      <c r="F523" s="46">
        <v>6</v>
      </c>
      <c r="G523" s="72">
        <v>0.05</v>
      </c>
      <c r="H523" s="91">
        <f t="shared" si="53"/>
        <v>0.15833333333333333</v>
      </c>
      <c r="I523" s="135">
        <v>148950</v>
      </c>
      <c r="J523" s="45">
        <v>0</v>
      </c>
      <c r="K523" s="50">
        <f t="shared" si="48"/>
        <v>148950</v>
      </c>
      <c r="L523" s="68">
        <f t="shared" si="49"/>
        <v>9239.6609589041091</v>
      </c>
      <c r="M523" s="68">
        <f t="shared" si="50"/>
        <v>139710.3390410959</v>
      </c>
      <c r="N523" s="45">
        <v>0.05</v>
      </c>
      <c r="O523" s="68">
        <f t="shared" si="51"/>
        <v>132724.82208904109</v>
      </c>
    </row>
    <row r="524" spans="1:15" x14ac:dyDescent="0.25">
      <c r="A524" s="120">
        <v>520</v>
      </c>
      <c r="B524" s="103" t="s">
        <v>2513</v>
      </c>
      <c r="C524" s="119">
        <v>44279</v>
      </c>
      <c r="D524" s="98">
        <v>44424</v>
      </c>
      <c r="E524" s="117">
        <f t="shared" si="52"/>
        <v>0.39726027397260272</v>
      </c>
      <c r="F524" s="46">
        <v>6</v>
      </c>
      <c r="G524" s="72">
        <v>0.05</v>
      </c>
      <c r="H524" s="91">
        <f t="shared" si="53"/>
        <v>0.15833333333333333</v>
      </c>
      <c r="I524" s="135">
        <v>47000</v>
      </c>
      <c r="J524" s="45">
        <v>0</v>
      </c>
      <c r="K524" s="50">
        <f t="shared" si="48"/>
        <v>47000</v>
      </c>
      <c r="L524" s="68">
        <f t="shared" si="49"/>
        <v>2956.278538812785</v>
      </c>
      <c r="M524" s="68">
        <f t="shared" si="50"/>
        <v>44043.721461187219</v>
      </c>
      <c r="N524" s="45">
        <v>0.05</v>
      </c>
      <c r="O524" s="68">
        <f t="shared" si="51"/>
        <v>41841.535388127857</v>
      </c>
    </row>
    <row r="525" spans="1:15" x14ac:dyDescent="0.25">
      <c r="A525" s="120">
        <v>521</v>
      </c>
      <c r="B525" s="103" t="s">
        <v>2513</v>
      </c>
      <c r="C525" s="119">
        <v>44279</v>
      </c>
      <c r="D525" s="98">
        <v>44424</v>
      </c>
      <c r="E525" s="117">
        <f t="shared" si="52"/>
        <v>0.39726027397260272</v>
      </c>
      <c r="F525" s="46">
        <v>6</v>
      </c>
      <c r="G525" s="72">
        <v>0.05</v>
      </c>
      <c r="H525" s="91">
        <f t="shared" si="53"/>
        <v>0.15833333333333333</v>
      </c>
      <c r="I525" s="135">
        <v>47000</v>
      </c>
      <c r="J525" s="45">
        <v>0</v>
      </c>
      <c r="K525" s="50">
        <f t="shared" si="48"/>
        <v>47000</v>
      </c>
      <c r="L525" s="68">
        <f t="shared" si="49"/>
        <v>2956.278538812785</v>
      </c>
      <c r="M525" s="68">
        <f t="shared" si="50"/>
        <v>44043.721461187219</v>
      </c>
      <c r="N525" s="45">
        <v>0.05</v>
      </c>
      <c r="O525" s="68">
        <f t="shared" si="51"/>
        <v>41841.535388127857</v>
      </c>
    </row>
    <row r="526" spans="1:15" x14ac:dyDescent="0.25">
      <c r="A526" s="120">
        <v>522</v>
      </c>
      <c r="B526" s="103" t="s">
        <v>2514</v>
      </c>
      <c r="C526" s="119">
        <v>44282</v>
      </c>
      <c r="D526" s="98">
        <v>44424</v>
      </c>
      <c r="E526" s="117">
        <f t="shared" si="52"/>
        <v>0.38904109589041097</v>
      </c>
      <c r="F526" s="46">
        <v>6</v>
      </c>
      <c r="G526" s="72">
        <v>0.05</v>
      </c>
      <c r="H526" s="91">
        <f t="shared" si="53"/>
        <v>0.15833333333333333</v>
      </c>
      <c r="I526" s="135">
        <v>56942</v>
      </c>
      <c r="J526" s="45">
        <v>0</v>
      </c>
      <c r="K526" s="50">
        <f t="shared" si="48"/>
        <v>56942</v>
      </c>
      <c r="L526" s="68">
        <f t="shared" si="49"/>
        <v>3507.5231963470319</v>
      </c>
      <c r="M526" s="68">
        <f t="shared" si="50"/>
        <v>53434.476803652971</v>
      </c>
      <c r="N526" s="45">
        <v>0.05</v>
      </c>
      <c r="O526" s="68">
        <f t="shared" si="51"/>
        <v>50762.752963470317</v>
      </c>
    </row>
    <row r="527" spans="1:15" x14ac:dyDescent="0.25">
      <c r="A527" s="120">
        <v>523</v>
      </c>
      <c r="B527" s="103" t="s">
        <v>2515</v>
      </c>
      <c r="C527" s="119">
        <v>44286</v>
      </c>
      <c r="D527" s="98">
        <v>44424</v>
      </c>
      <c r="E527" s="117">
        <f t="shared" si="52"/>
        <v>0.37808219178082192</v>
      </c>
      <c r="F527" s="46">
        <v>15</v>
      </c>
      <c r="G527" s="72">
        <v>0.05</v>
      </c>
      <c r="H527" s="91">
        <f t="shared" si="53"/>
        <v>6.3333333333333325E-2</v>
      </c>
      <c r="I527" s="135">
        <v>345000</v>
      </c>
      <c r="J527" s="45">
        <v>0</v>
      </c>
      <c r="K527" s="50">
        <f t="shared" si="48"/>
        <v>345000</v>
      </c>
      <c r="L527" s="68">
        <f t="shared" si="49"/>
        <v>8261.0958904109575</v>
      </c>
      <c r="M527" s="68">
        <f t="shared" si="50"/>
        <v>336738.90410958906</v>
      </c>
      <c r="N527" s="45">
        <v>0.05</v>
      </c>
      <c r="O527" s="68">
        <f t="shared" si="51"/>
        <v>319901.9589041096</v>
      </c>
    </row>
    <row r="528" spans="1:15" x14ac:dyDescent="0.25">
      <c r="A528" s="120">
        <v>524</v>
      </c>
      <c r="B528" s="103" t="s">
        <v>2516</v>
      </c>
      <c r="C528" s="119">
        <v>44049</v>
      </c>
      <c r="D528" s="98">
        <v>44424</v>
      </c>
      <c r="E528" s="117">
        <f t="shared" si="52"/>
        <v>1.0273972602739727</v>
      </c>
      <c r="F528" s="46">
        <v>6</v>
      </c>
      <c r="G528" s="72">
        <v>0.05</v>
      </c>
      <c r="H528" s="91">
        <f t="shared" si="53"/>
        <v>0.15833333333333333</v>
      </c>
      <c r="I528" s="135">
        <v>43145</v>
      </c>
      <c r="J528" s="45">
        <v>0</v>
      </c>
      <c r="K528" s="50">
        <f t="shared" si="48"/>
        <v>43145</v>
      </c>
      <c r="L528" s="68">
        <f t="shared" si="49"/>
        <v>7018.4503424657532</v>
      </c>
      <c r="M528" s="68">
        <f t="shared" si="50"/>
        <v>36126.549657534248</v>
      </c>
      <c r="N528" s="45">
        <v>0.05</v>
      </c>
      <c r="O528" s="68">
        <f t="shared" si="51"/>
        <v>34320.222174657531</v>
      </c>
    </row>
    <row r="529" spans="1:15" x14ac:dyDescent="0.25">
      <c r="A529" s="120">
        <v>525</v>
      </c>
      <c r="B529" s="103" t="s">
        <v>2517</v>
      </c>
      <c r="C529" s="119">
        <v>44090</v>
      </c>
      <c r="D529" s="98">
        <v>44424</v>
      </c>
      <c r="E529" s="117">
        <f t="shared" si="52"/>
        <v>0.91506849315068495</v>
      </c>
      <c r="F529" s="46">
        <v>6</v>
      </c>
      <c r="G529" s="72">
        <v>0.05</v>
      </c>
      <c r="H529" s="91">
        <f t="shared" si="53"/>
        <v>0.15833333333333333</v>
      </c>
      <c r="I529" s="135">
        <v>43145</v>
      </c>
      <c r="J529" s="45">
        <v>0</v>
      </c>
      <c r="K529" s="50">
        <f t="shared" si="48"/>
        <v>43145</v>
      </c>
      <c r="L529" s="68">
        <f t="shared" si="49"/>
        <v>6251.0997716894972</v>
      </c>
      <c r="M529" s="68">
        <f t="shared" si="50"/>
        <v>36893.9002283105</v>
      </c>
      <c r="N529" s="45">
        <v>0.05</v>
      </c>
      <c r="O529" s="68">
        <f t="shared" si="51"/>
        <v>35049.205216894974</v>
      </c>
    </row>
    <row r="530" spans="1:15" x14ac:dyDescent="0.25">
      <c r="A530" s="120">
        <v>526</v>
      </c>
      <c r="B530" s="103" t="s">
        <v>2518</v>
      </c>
      <c r="C530" s="119">
        <v>44226</v>
      </c>
      <c r="D530" s="98">
        <v>44424</v>
      </c>
      <c r="E530" s="117">
        <f t="shared" si="52"/>
        <v>0.54246575342465753</v>
      </c>
      <c r="F530" s="46">
        <v>8</v>
      </c>
      <c r="G530" s="72">
        <v>0.05</v>
      </c>
      <c r="H530" s="91">
        <f t="shared" si="53"/>
        <v>0.11874999999999999</v>
      </c>
      <c r="I530" s="135">
        <v>2239660</v>
      </c>
      <c r="J530" s="45">
        <v>0</v>
      </c>
      <c r="K530" s="50">
        <f t="shared" si="48"/>
        <v>2239660</v>
      </c>
      <c r="L530" s="68">
        <f t="shared" si="49"/>
        <v>144273.98835616439</v>
      </c>
      <c r="M530" s="68">
        <f t="shared" si="50"/>
        <v>2095386.0116438356</v>
      </c>
      <c r="N530" s="45">
        <v>0.05</v>
      </c>
      <c r="O530" s="68">
        <f t="shared" si="51"/>
        <v>1990616.7110616437</v>
      </c>
    </row>
    <row r="531" spans="1:15" x14ac:dyDescent="0.25">
      <c r="A531" s="120">
        <v>527</v>
      </c>
      <c r="B531" s="103" t="s">
        <v>2519</v>
      </c>
      <c r="C531" s="119">
        <v>44147</v>
      </c>
      <c r="D531" s="98">
        <v>44424</v>
      </c>
      <c r="E531" s="117">
        <f t="shared" si="52"/>
        <v>0.75890410958904109</v>
      </c>
      <c r="F531" s="46">
        <v>5</v>
      </c>
      <c r="G531" s="72">
        <v>0.05</v>
      </c>
      <c r="H531" s="91">
        <f t="shared" si="53"/>
        <v>0.19</v>
      </c>
      <c r="I531" s="135">
        <v>40500</v>
      </c>
      <c r="J531" s="45">
        <v>0</v>
      </c>
      <c r="K531" s="50">
        <f t="shared" si="48"/>
        <v>40500</v>
      </c>
      <c r="L531" s="68">
        <f t="shared" si="49"/>
        <v>5839.767123287671</v>
      </c>
      <c r="M531" s="68">
        <f t="shared" si="50"/>
        <v>34660.232876712325</v>
      </c>
      <c r="N531" s="45">
        <v>0.05</v>
      </c>
      <c r="O531" s="68">
        <f t="shared" si="51"/>
        <v>32927.221232876705</v>
      </c>
    </row>
    <row r="532" spans="1:15" x14ac:dyDescent="0.25">
      <c r="A532" s="120">
        <v>528</v>
      </c>
      <c r="B532" s="103" t="s">
        <v>2520</v>
      </c>
      <c r="C532" s="119">
        <v>44053</v>
      </c>
      <c r="D532" s="98">
        <v>44424</v>
      </c>
      <c r="E532" s="117">
        <f t="shared" si="52"/>
        <v>1.0164383561643835</v>
      </c>
      <c r="F532" s="46">
        <v>15</v>
      </c>
      <c r="G532" s="72">
        <v>0.05</v>
      </c>
      <c r="H532" s="91">
        <f t="shared" si="53"/>
        <v>6.3333333333333325E-2</v>
      </c>
      <c r="I532" s="135">
        <v>614000</v>
      </c>
      <c r="J532" s="72">
        <v>0</v>
      </c>
      <c r="K532" s="50">
        <f t="shared" si="48"/>
        <v>614000</v>
      </c>
      <c r="L532" s="68">
        <f t="shared" si="49"/>
        <v>39525.89954337899</v>
      </c>
      <c r="M532" s="68">
        <f t="shared" si="50"/>
        <v>574474.10045662103</v>
      </c>
      <c r="N532" s="45">
        <v>0.05</v>
      </c>
      <c r="O532" s="68">
        <f t="shared" si="51"/>
        <v>545750.39543378993</v>
      </c>
    </row>
    <row r="533" spans="1:15" x14ac:dyDescent="0.25">
      <c r="A533" s="120">
        <v>529</v>
      </c>
      <c r="B533" s="103" t="s">
        <v>2405</v>
      </c>
      <c r="C533" s="119">
        <v>43922</v>
      </c>
      <c r="D533" s="98">
        <v>44424</v>
      </c>
      <c r="E533" s="117">
        <f t="shared" si="52"/>
        <v>1.3753424657534246</v>
      </c>
      <c r="F533" s="46">
        <v>8</v>
      </c>
      <c r="G533" s="72">
        <v>0.05</v>
      </c>
      <c r="H533" s="91">
        <f t="shared" si="53"/>
        <v>0.11874999999999999</v>
      </c>
      <c r="I533" s="135">
        <v>192840</v>
      </c>
      <c r="J533" s="45">
        <v>0</v>
      </c>
      <c r="K533" s="50">
        <f t="shared" si="48"/>
        <v>192840</v>
      </c>
      <c r="L533" s="68">
        <f t="shared" si="49"/>
        <v>31494.998630136983</v>
      </c>
      <c r="M533" s="68">
        <f t="shared" si="50"/>
        <v>161345.00136986302</v>
      </c>
      <c r="N533" s="45">
        <v>0.05</v>
      </c>
      <c r="O533" s="68">
        <f t="shared" si="51"/>
        <v>153277.75130136986</v>
      </c>
    </row>
    <row r="534" spans="1:15" x14ac:dyDescent="0.25">
      <c r="A534" s="120">
        <v>530</v>
      </c>
      <c r="B534" s="103" t="s">
        <v>2521</v>
      </c>
      <c r="C534" s="119">
        <v>43922</v>
      </c>
      <c r="D534" s="98">
        <v>44424</v>
      </c>
      <c r="E534" s="117">
        <f t="shared" si="52"/>
        <v>1.3753424657534246</v>
      </c>
      <c r="F534" s="46">
        <v>6</v>
      </c>
      <c r="G534" s="72">
        <v>0.05</v>
      </c>
      <c r="H534" s="91">
        <f t="shared" si="53"/>
        <v>0.15833333333333333</v>
      </c>
      <c r="I534" s="135">
        <v>50000</v>
      </c>
      <c r="J534" s="45">
        <v>0</v>
      </c>
      <c r="K534" s="50">
        <f t="shared" si="48"/>
        <v>50000</v>
      </c>
      <c r="L534" s="68">
        <f t="shared" si="49"/>
        <v>10888.127853881277</v>
      </c>
      <c r="M534" s="68">
        <f t="shared" si="50"/>
        <v>39111.872146118723</v>
      </c>
      <c r="N534" s="45">
        <v>0.05</v>
      </c>
      <c r="O534" s="68">
        <f t="shared" si="51"/>
        <v>37156.278538812789</v>
      </c>
    </row>
    <row r="535" spans="1:15" x14ac:dyDescent="0.25">
      <c r="A535" s="120">
        <v>531</v>
      </c>
      <c r="B535" s="103" t="s">
        <v>2522</v>
      </c>
      <c r="C535" s="119">
        <v>44090</v>
      </c>
      <c r="D535" s="98">
        <v>44424</v>
      </c>
      <c r="E535" s="117">
        <f t="shared" si="52"/>
        <v>0.91506849315068495</v>
      </c>
      <c r="F535" s="46">
        <v>6</v>
      </c>
      <c r="G535" s="72">
        <v>0.05</v>
      </c>
      <c r="H535" s="91">
        <f t="shared" si="53"/>
        <v>0.15833333333333333</v>
      </c>
      <c r="I535" s="135">
        <v>30000</v>
      </c>
      <c r="J535" s="45">
        <v>0</v>
      </c>
      <c r="K535" s="50">
        <f t="shared" si="48"/>
        <v>30000</v>
      </c>
      <c r="L535" s="68">
        <f t="shared" si="49"/>
        <v>4346.5753424657532</v>
      </c>
      <c r="M535" s="68">
        <f t="shared" si="50"/>
        <v>25653.424657534248</v>
      </c>
      <c r="N535" s="45">
        <v>0.05</v>
      </c>
      <c r="O535" s="68">
        <f t="shared" si="51"/>
        <v>24370.753424657534</v>
      </c>
    </row>
    <row r="536" spans="1:15" x14ac:dyDescent="0.25">
      <c r="A536" s="120">
        <v>532</v>
      </c>
      <c r="B536" s="103" t="s">
        <v>2523</v>
      </c>
      <c r="C536" s="119">
        <v>44131</v>
      </c>
      <c r="D536" s="98">
        <v>44424</v>
      </c>
      <c r="E536" s="117">
        <f t="shared" si="52"/>
        <v>0.80273972602739729</v>
      </c>
      <c r="F536" s="46">
        <v>10</v>
      </c>
      <c r="G536" s="72">
        <v>0.05</v>
      </c>
      <c r="H536" s="91">
        <f t="shared" si="53"/>
        <v>9.5000000000000001E-2</v>
      </c>
      <c r="I536" s="135">
        <v>59194</v>
      </c>
      <c r="J536" s="45">
        <v>0</v>
      </c>
      <c r="K536" s="50">
        <f t="shared" si="48"/>
        <v>59194</v>
      </c>
      <c r="L536" s="68">
        <f t="shared" si="49"/>
        <v>4514.1506575342473</v>
      </c>
      <c r="M536" s="68">
        <f t="shared" si="50"/>
        <v>54679.84934246575</v>
      </c>
      <c r="N536" s="45">
        <v>0.05</v>
      </c>
      <c r="O536" s="68">
        <f t="shared" si="51"/>
        <v>51945.856875342462</v>
      </c>
    </row>
    <row r="537" spans="1:15" x14ac:dyDescent="0.25">
      <c r="A537" s="120">
        <v>533</v>
      </c>
      <c r="B537" s="103" t="s">
        <v>2524</v>
      </c>
      <c r="C537" s="119">
        <v>44281</v>
      </c>
      <c r="D537" s="98">
        <v>44424</v>
      </c>
      <c r="E537" s="117">
        <f t="shared" si="52"/>
        <v>0.39178082191780822</v>
      </c>
      <c r="F537" s="46">
        <v>5</v>
      </c>
      <c r="G537" s="72">
        <v>0.05</v>
      </c>
      <c r="H537" s="91">
        <f t="shared" si="53"/>
        <v>0.19</v>
      </c>
      <c r="I537" s="135">
        <v>70521</v>
      </c>
      <c r="J537" s="45">
        <v>0</v>
      </c>
      <c r="K537" s="50">
        <f t="shared" si="48"/>
        <v>70521</v>
      </c>
      <c r="L537" s="68">
        <f t="shared" si="49"/>
        <v>5249.467315068493</v>
      </c>
      <c r="M537" s="68">
        <f t="shared" si="50"/>
        <v>65271.53268493151</v>
      </c>
      <c r="N537" s="45">
        <v>0.05</v>
      </c>
      <c r="O537" s="68">
        <f t="shared" si="51"/>
        <v>62007.95605068493</v>
      </c>
    </row>
    <row r="538" spans="1:15" x14ac:dyDescent="0.25">
      <c r="A538" s="120">
        <v>534</v>
      </c>
      <c r="B538" s="103" t="s">
        <v>1025</v>
      </c>
      <c r="C538" s="119">
        <v>44285</v>
      </c>
      <c r="D538" s="98">
        <v>44424</v>
      </c>
      <c r="E538" s="117">
        <f t="shared" si="52"/>
        <v>0.38082191780821917</v>
      </c>
      <c r="F538" s="46">
        <v>6</v>
      </c>
      <c r="G538" s="72">
        <v>0.05</v>
      </c>
      <c r="H538" s="91">
        <f t="shared" si="53"/>
        <v>0.15833333333333333</v>
      </c>
      <c r="I538" s="135">
        <v>17808.2</v>
      </c>
      <c r="J538" s="45">
        <v>0</v>
      </c>
      <c r="K538" s="50">
        <f t="shared" si="48"/>
        <v>17808.2</v>
      </c>
      <c r="L538" s="68">
        <f t="shared" si="49"/>
        <v>1073.7775388127855</v>
      </c>
      <c r="M538" s="68">
        <f t="shared" si="50"/>
        <v>16734.422461187216</v>
      </c>
      <c r="N538" s="45">
        <v>0.05</v>
      </c>
      <c r="O538" s="68">
        <f t="shared" si="51"/>
        <v>15897.701338127854</v>
      </c>
    </row>
    <row r="539" spans="1:15" x14ac:dyDescent="0.25">
      <c r="A539" s="120">
        <v>535</v>
      </c>
      <c r="B539" s="103" t="s">
        <v>2525</v>
      </c>
      <c r="C539" s="119">
        <v>44272</v>
      </c>
      <c r="D539" s="98">
        <v>44424</v>
      </c>
      <c r="E539" s="117">
        <f t="shared" si="52"/>
        <v>0.41643835616438357</v>
      </c>
      <c r="F539" s="46">
        <v>25</v>
      </c>
      <c r="G539" s="72">
        <v>0.05</v>
      </c>
      <c r="H539" s="91">
        <f t="shared" si="53"/>
        <v>3.7999999999999999E-2</v>
      </c>
      <c r="I539" s="135">
        <v>9635242.9900000002</v>
      </c>
      <c r="J539" s="45">
        <v>0</v>
      </c>
      <c r="K539" s="50">
        <f t="shared" si="48"/>
        <v>9635242.9900000002</v>
      </c>
      <c r="L539" s="68">
        <f t="shared" si="49"/>
        <v>152474.420576</v>
      </c>
      <c r="M539" s="68">
        <f t="shared" si="50"/>
        <v>9482768.5694239996</v>
      </c>
      <c r="N539" s="45">
        <v>0.05</v>
      </c>
      <c r="O539" s="68">
        <f t="shared" si="51"/>
        <v>9008630.1409527995</v>
      </c>
    </row>
    <row r="540" spans="1:15" x14ac:dyDescent="0.25">
      <c r="A540" s="120">
        <v>536</v>
      </c>
      <c r="B540" s="103" t="s">
        <v>2526</v>
      </c>
      <c r="C540" s="119">
        <v>44227</v>
      </c>
      <c r="D540" s="98">
        <v>44424</v>
      </c>
      <c r="E540" s="117">
        <f t="shared" si="52"/>
        <v>0.53972602739726028</v>
      </c>
      <c r="F540" s="46">
        <v>25</v>
      </c>
      <c r="G540" s="72">
        <v>0.05</v>
      </c>
      <c r="H540" s="91">
        <f t="shared" si="53"/>
        <v>3.7999999999999999E-2</v>
      </c>
      <c r="I540" s="135">
        <v>24507000</v>
      </c>
      <c r="J540" s="45">
        <v>0</v>
      </c>
      <c r="K540" s="50">
        <f t="shared" si="48"/>
        <v>24507000</v>
      </c>
      <c r="L540" s="68">
        <f t="shared" si="49"/>
        <v>502628.49863013701</v>
      </c>
      <c r="M540" s="68">
        <f t="shared" si="50"/>
        <v>24004371.501369864</v>
      </c>
      <c r="N540" s="45">
        <v>0.05</v>
      </c>
      <c r="O540" s="68">
        <f t="shared" si="51"/>
        <v>22804152.926301371</v>
      </c>
    </row>
    <row r="541" spans="1:15" x14ac:dyDescent="0.25">
      <c r="A541" s="120">
        <v>537</v>
      </c>
      <c r="B541" s="103" t="s">
        <v>2527</v>
      </c>
      <c r="C541" s="119">
        <v>44067</v>
      </c>
      <c r="D541" s="98">
        <v>44424</v>
      </c>
      <c r="E541" s="117">
        <f t="shared" si="52"/>
        <v>0.9780821917808219</v>
      </c>
      <c r="F541" s="46">
        <v>15</v>
      </c>
      <c r="G541" s="72">
        <v>0.05</v>
      </c>
      <c r="H541" s="91">
        <f t="shared" si="53"/>
        <v>6.3333333333333325E-2</v>
      </c>
      <c r="I541" s="135">
        <v>5200000</v>
      </c>
      <c r="J541" s="45">
        <v>0</v>
      </c>
      <c r="K541" s="50">
        <f t="shared" si="48"/>
        <v>5200000</v>
      </c>
      <c r="L541" s="68">
        <f t="shared" si="49"/>
        <v>322115.06849315064</v>
      </c>
      <c r="M541" s="68">
        <f t="shared" si="50"/>
        <v>4877884.9315068498</v>
      </c>
      <c r="N541" s="45">
        <v>0.05</v>
      </c>
      <c r="O541" s="68">
        <f t="shared" si="51"/>
        <v>4633990.6849315073</v>
      </c>
    </row>
    <row r="542" spans="1:15" x14ac:dyDescent="0.25">
      <c r="A542" s="120">
        <v>538</v>
      </c>
      <c r="B542" s="103" t="s">
        <v>2528</v>
      </c>
      <c r="C542" s="133">
        <v>42370</v>
      </c>
      <c r="D542" s="98">
        <v>44424</v>
      </c>
      <c r="E542" s="117">
        <f t="shared" si="52"/>
        <v>5.6273972602739724</v>
      </c>
      <c r="F542" s="46">
        <v>25</v>
      </c>
      <c r="G542" s="72">
        <v>0.05</v>
      </c>
      <c r="H542" s="91">
        <f t="shared" si="53"/>
        <v>3.7999999999999999E-2</v>
      </c>
      <c r="I542" s="135">
        <v>1043038.0061518932</v>
      </c>
      <c r="J542" s="45">
        <f>VLOOKUP(YEAR(C542),WPI!$J$25:$L$33,3,0)</f>
        <v>3.1350482315112588E-2</v>
      </c>
      <c r="K542" s="50">
        <f t="shared" si="48"/>
        <v>1075737.7507177484</v>
      </c>
      <c r="L542" s="68">
        <f t="shared" si="49"/>
        <v>230036.93950416901</v>
      </c>
      <c r="M542" s="68">
        <f t="shared" si="50"/>
        <v>845700.81121357938</v>
      </c>
      <c r="N542" s="45">
        <v>0.05</v>
      </c>
      <c r="O542" s="68">
        <f t="shared" si="51"/>
        <v>803415.77065290033</v>
      </c>
    </row>
    <row r="543" spans="1:15" x14ac:dyDescent="0.25">
      <c r="A543" s="120">
        <v>539</v>
      </c>
      <c r="B543" s="103" t="s">
        <v>2529</v>
      </c>
      <c r="C543" s="133">
        <v>42370</v>
      </c>
      <c r="D543" s="98">
        <v>44424</v>
      </c>
      <c r="E543" s="117">
        <f t="shared" si="52"/>
        <v>5.6273972602739724</v>
      </c>
      <c r="F543" s="46">
        <v>25</v>
      </c>
      <c r="G543" s="72">
        <v>0.05</v>
      </c>
      <c r="H543" s="91">
        <f t="shared" si="53"/>
        <v>3.7999999999999999E-2</v>
      </c>
      <c r="I543" s="135">
        <v>76933161.96218732</v>
      </c>
      <c r="J543" s="45">
        <v>0</v>
      </c>
      <c r="K543" s="50">
        <f t="shared" si="48"/>
        <v>76933161.96218732</v>
      </c>
      <c r="L543" s="68">
        <f t="shared" si="49"/>
        <v>16451471.664308615</v>
      </c>
      <c r="M543" s="68">
        <f t="shared" si="50"/>
        <v>60481690.297878705</v>
      </c>
      <c r="N543" s="45">
        <v>0.05</v>
      </c>
      <c r="O543" s="68">
        <f t="shared" si="51"/>
        <v>57457605.782984763</v>
      </c>
    </row>
    <row r="544" spans="1:15" x14ac:dyDescent="0.25">
      <c r="A544" s="120">
        <v>540</v>
      </c>
      <c r="B544" s="103" t="s">
        <v>2530</v>
      </c>
      <c r="C544" s="133">
        <v>42370</v>
      </c>
      <c r="D544" s="98">
        <v>44424</v>
      </c>
      <c r="E544" s="117">
        <f t="shared" si="52"/>
        <v>5.6273972602739724</v>
      </c>
      <c r="F544" s="46">
        <v>25</v>
      </c>
      <c r="G544" s="72">
        <v>0.05</v>
      </c>
      <c r="H544" s="91">
        <f t="shared" si="53"/>
        <v>3.7999999999999999E-2</v>
      </c>
      <c r="I544" s="135">
        <v>879479255.39772117</v>
      </c>
      <c r="J544" s="45">
        <f>VLOOKUP(YEAR(C544),WPI!$F$14:$H$22,3,0)</f>
        <v>0.1059027777777778</v>
      </c>
      <c r="K544" s="50">
        <f t="shared" si="48"/>
        <v>972618551.54227161</v>
      </c>
      <c r="L544" s="68">
        <f t="shared" si="49"/>
        <v>207985816.94514349</v>
      </c>
      <c r="M544" s="68">
        <f t="shared" si="50"/>
        <v>764632734.59712815</v>
      </c>
      <c r="N544" s="45">
        <v>0.05</v>
      </c>
      <c r="O544" s="68">
        <f t="shared" si="51"/>
        <v>726401097.86727166</v>
      </c>
    </row>
    <row r="545" spans="1:15" x14ac:dyDescent="0.25">
      <c r="A545" s="120">
        <v>541</v>
      </c>
      <c r="B545" s="103" t="s">
        <v>2531</v>
      </c>
      <c r="C545" s="133">
        <v>42370</v>
      </c>
      <c r="D545" s="98">
        <v>44424</v>
      </c>
      <c r="E545" s="117">
        <f t="shared" si="52"/>
        <v>5.6273972602739724</v>
      </c>
      <c r="F545" s="46">
        <v>25</v>
      </c>
      <c r="G545" s="72">
        <v>0.05</v>
      </c>
      <c r="H545" s="91">
        <f t="shared" si="53"/>
        <v>3.7999999999999999E-2</v>
      </c>
      <c r="I545" s="135">
        <v>33896678.851323836</v>
      </c>
      <c r="J545" s="45">
        <f>VLOOKUP(YEAR(C545),WPI!$F$14:$H$22,3,0)</f>
        <v>0.1059027777777778</v>
      </c>
      <c r="K545" s="50">
        <f t="shared" si="48"/>
        <v>37486431.299120285</v>
      </c>
      <c r="L545" s="68">
        <f t="shared" si="49"/>
        <v>8016139.5500244834</v>
      </c>
      <c r="M545" s="68">
        <f t="shared" si="50"/>
        <v>29470291.749095801</v>
      </c>
      <c r="N545" s="45">
        <v>0.05</v>
      </c>
      <c r="O545" s="68">
        <f t="shared" si="51"/>
        <v>27996777.161641009</v>
      </c>
    </row>
    <row r="546" spans="1:15" x14ac:dyDescent="0.25">
      <c r="A546" s="120">
        <v>542</v>
      </c>
      <c r="B546" s="103" t="s">
        <v>2532</v>
      </c>
      <c r="C546" s="133">
        <v>42370</v>
      </c>
      <c r="D546" s="98">
        <v>44424</v>
      </c>
      <c r="E546" s="117">
        <f t="shared" si="52"/>
        <v>5.6273972602739724</v>
      </c>
      <c r="F546" s="46">
        <v>25</v>
      </c>
      <c r="G546" s="72">
        <v>0.05</v>
      </c>
      <c r="H546" s="91">
        <f t="shared" si="53"/>
        <v>3.7999999999999999E-2</v>
      </c>
      <c r="I546" s="135">
        <v>349359000.34643137</v>
      </c>
      <c r="J546" s="45">
        <f>VLOOKUP(YEAR(C546),WPI!$F$14:$H$22,3,0)</f>
        <v>0.1059027777777778</v>
      </c>
      <c r="K546" s="50">
        <f t="shared" si="48"/>
        <v>386357088.92478615</v>
      </c>
      <c r="L546" s="68">
        <f t="shared" si="49"/>
        <v>82619023.300705224</v>
      </c>
      <c r="M546" s="68">
        <f t="shared" si="50"/>
        <v>303738065.6240809</v>
      </c>
      <c r="N546" s="45">
        <v>0.05</v>
      </c>
      <c r="O546" s="68">
        <f t="shared" si="51"/>
        <v>288551162.34287685</v>
      </c>
    </row>
    <row r="547" spans="1:15" x14ac:dyDescent="0.25">
      <c r="A547" s="120">
        <v>543</v>
      </c>
      <c r="B547" s="103" t="s">
        <v>2533</v>
      </c>
      <c r="C547" s="133">
        <v>42370</v>
      </c>
      <c r="D547" s="98">
        <v>44424</v>
      </c>
      <c r="E547" s="117">
        <f t="shared" si="52"/>
        <v>5.6273972602739724</v>
      </c>
      <c r="F547" s="46">
        <v>25</v>
      </c>
      <c r="G547" s="72">
        <v>0.05</v>
      </c>
      <c r="H547" s="91">
        <f t="shared" si="53"/>
        <v>3.7999999999999999E-2</v>
      </c>
      <c r="I547" s="135">
        <v>3064954.633699188</v>
      </c>
      <c r="J547" s="45">
        <f>VLOOKUP(YEAR(C547),WPI!$F$14:$H$22,3,0)</f>
        <v>0.1059027777777778</v>
      </c>
      <c r="K547" s="50">
        <f t="shared" si="48"/>
        <v>3389541.843170804</v>
      </c>
      <c r="L547" s="68">
        <f t="shared" si="49"/>
        <v>724823.34231004806</v>
      </c>
      <c r="M547" s="68">
        <f t="shared" si="50"/>
        <v>2664718.5008607558</v>
      </c>
      <c r="N547" s="45">
        <v>0.05</v>
      </c>
      <c r="O547" s="68">
        <f t="shared" si="51"/>
        <v>2531482.5758177177</v>
      </c>
    </row>
    <row r="548" spans="1:15" x14ac:dyDescent="0.25">
      <c r="A548" s="120">
        <v>544</v>
      </c>
      <c r="B548" s="103" t="s">
        <v>2534</v>
      </c>
      <c r="C548" s="133">
        <v>42370</v>
      </c>
      <c r="D548" s="98">
        <v>44424</v>
      </c>
      <c r="E548" s="117">
        <f t="shared" si="52"/>
        <v>5.6273972602739724</v>
      </c>
      <c r="F548" s="46">
        <v>8</v>
      </c>
      <c r="G548" s="72">
        <v>0.05</v>
      </c>
      <c r="H548" s="91">
        <f t="shared" si="53"/>
        <v>0.11874999999999999</v>
      </c>
      <c r="I548" s="135">
        <v>4027.6745952299912</v>
      </c>
      <c r="J548" s="45">
        <f>VLOOKUP(YEAR(C548),WPI!$J$25:$L$33,3,0)</f>
        <v>3.1350482315112588E-2</v>
      </c>
      <c r="K548" s="50">
        <f t="shared" si="48"/>
        <v>4153.9441363987771</v>
      </c>
      <c r="L548" s="68">
        <f t="shared" si="49"/>
        <v>2775.8873949845661</v>
      </c>
      <c r="M548" s="68">
        <f t="shared" si="50"/>
        <v>1378.056741414211</v>
      </c>
      <c r="N548" s="45">
        <v>0.05</v>
      </c>
      <c r="O548" s="68">
        <f t="shared" si="51"/>
        <v>1309.1539043435005</v>
      </c>
    </row>
    <row r="549" spans="1:15" x14ac:dyDescent="0.25">
      <c r="A549" s="120">
        <v>545</v>
      </c>
      <c r="B549" s="103" t="s">
        <v>2535</v>
      </c>
      <c r="C549" s="133">
        <v>42370</v>
      </c>
      <c r="D549" s="98">
        <v>44424</v>
      </c>
      <c r="E549" s="117">
        <f t="shared" si="52"/>
        <v>5.6273972602739724</v>
      </c>
      <c r="F549" s="46">
        <v>25</v>
      </c>
      <c r="G549" s="72">
        <v>0.05</v>
      </c>
      <c r="H549" s="91">
        <f t="shared" si="53"/>
        <v>3.7999999999999999E-2</v>
      </c>
      <c r="I549" s="135">
        <v>545852754.99482334</v>
      </c>
      <c r="J549" s="45">
        <f>VLOOKUP(YEAR(C549),WPI!$F$14:$H$22,3,0)</f>
        <v>0.1059027777777778</v>
      </c>
      <c r="K549" s="50">
        <f t="shared" si="48"/>
        <v>603660078.006428</v>
      </c>
      <c r="L549" s="68">
        <f t="shared" si="49"/>
        <v>129087332.62618554</v>
      </c>
      <c r="M549" s="68">
        <f t="shared" si="50"/>
        <v>474572745.38024247</v>
      </c>
      <c r="N549" s="45">
        <v>0.05</v>
      </c>
      <c r="O549" s="68">
        <f t="shared" si="51"/>
        <v>450844108.11123031</v>
      </c>
    </row>
    <row r="550" spans="1:15" x14ac:dyDescent="0.25">
      <c r="A550" s="120">
        <v>546</v>
      </c>
      <c r="B550" s="103" t="s">
        <v>2536</v>
      </c>
      <c r="C550" s="133">
        <v>42370</v>
      </c>
      <c r="D550" s="98">
        <v>44424</v>
      </c>
      <c r="E550" s="117">
        <f t="shared" si="52"/>
        <v>5.6273972602739724</v>
      </c>
      <c r="F550" s="46">
        <v>25</v>
      </c>
      <c r="G550" s="72">
        <v>0.05</v>
      </c>
      <c r="H550" s="91">
        <f t="shared" si="53"/>
        <v>3.7999999999999999E-2</v>
      </c>
      <c r="I550" s="135">
        <v>12649903.451988086</v>
      </c>
      <c r="J550" s="45">
        <f>VLOOKUP(YEAR(C550),WPI!$F$14:$H$22,3,0)</f>
        <v>0.1059027777777778</v>
      </c>
      <c r="K550" s="50">
        <f t="shared" si="48"/>
        <v>13989563.366174325</v>
      </c>
      <c r="L550" s="68">
        <f t="shared" si="49"/>
        <v>2991543.5612510638</v>
      </c>
      <c r="M550" s="68">
        <f t="shared" si="50"/>
        <v>10998019.804923262</v>
      </c>
      <c r="N550" s="45">
        <v>0.05</v>
      </c>
      <c r="O550" s="68">
        <f t="shared" si="51"/>
        <v>10448118.814677099</v>
      </c>
    </row>
    <row r="551" spans="1:15" x14ac:dyDescent="0.25">
      <c r="A551" s="120">
        <v>547</v>
      </c>
      <c r="B551" s="103" t="s">
        <v>2537</v>
      </c>
      <c r="C551" s="133">
        <v>42370</v>
      </c>
      <c r="D551" s="98">
        <v>44424</v>
      </c>
      <c r="E551" s="117">
        <f t="shared" si="52"/>
        <v>5.6273972602739724</v>
      </c>
      <c r="F551" s="46">
        <v>25</v>
      </c>
      <c r="G551" s="72">
        <v>0.05</v>
      </c>
      <c r="H551" s="91">
        <f t="shared" si="53"/>
        <v>3.7999999999999999E-2</v>
      </c>
      <c r="I551" s="135">
        <v>11111764.336491995</v>
      </c>
      <c r="J551" s="45">
        <f>VLOOKUP(YEAR(C551),WPI!$F$14:$H$22,3,0)</f>
        <v>0.1059027777777778</v>
      </c>
      <c r="K551" s="50">
        <f t="shared" si="48"/>
        <v>12288531.045738544</v>
      </c>
      <c r="L551" s="68">
        <f t="shared" si="49"/>
        <v>2627792.9457040676</v>
      </c>
      <c r="M551" s="68">
        <f t="shared" si="50"/>
        <v>9660738.1000344772</v>
      </c>
      <c r="N551" s="45">
        <v>0.05</v>
      </c>
      <c r="O551" s="68">
        <f t="shared" si="51"/>
        <v>9177701.1950327531</v>
      </c>
    </row>
    <row r="552" spans="1:15" x14ac:dyDescent="0.25">
      <c r="A552" s="120">
        <v>548</v>
      </c>
      <c r="B552" s="103" t="s">
        <v>2538</v>
      </c>
      <c r="C552" s="133">
        <v>42370</v>
      </c>
      <c r="D552" s="98">
        <v>44424</v>
      </c>
      <c r="E552" s="117">
        <f t="shared" si="52"/>
        <v>5.6273972602739724</v>
      </c>
      <c r="F552" s="46">
        <v>15</v>
      </c>
      <c r="G552" s="72">
        <v>0.05</v>
      </c>
      <c r="H552" s="91">
        <f t="shared" si="53"/>
        <v>6.3333333333333325E-2</v>
      </c>
      <c r="I552" s="135">
        <v>1573474.5750907834</v>
      </c>
      <c r="J552" s="45">
        <f>VLOOKUP(YEAR(C552),WPI!$J$25:$L$33,3,0)</f>
        <v>3.1350482315112588E-2</v>
      </c>
      <c r="K552" s="50">
        <f t="shared" si="48"/>
        <v>1622803.7619304461</v>
      </c>
      <c r="L552" s="68">
        <f t="shared" si="49"/>
        <v>578370.22477714682</v>
      </c>
      <c r="M552" s="68">
        <f t="shared" si="50"/>
        <v>1044433.5371532993</v>
      </c>
      <c r="N552" s="45">
        <v>0.05</v>
      </c>
      <c r="O552" s="68">
        <f t="shared" si="51"/>
        <v>992211.86029563425</v>
      </c>
    </row>
    <row r="553" spans="1:15" x14ac:dyDescent="0.25">
      <c r="A553" s="120">
        <v>549</v>
      </c>
      <c r="B553" s="103" t="s">
        <v>2539</v>
      </c>
      <c r="C553" s="133">
        <v>42370</v>
      </c>
      <c r="D553" s="98">
        <v>44424</v>
      </c>
      <c r="E553" s="117">
        <f t="shared" si="52"/>
        <v>5.6273972602739724</v>
      </c>
      <c r="F553" s="46">
        <v>25</v>
      </c>
      <c r="G553" s="72">
        <v>0.05</v>
      </c>
      <c r="H553" s="91">
        <f t="shared" si="53"/>
        <v>3.7999999999999999E-2</v>
      </c>
      <c r="I553" s="135">
        <v>645263307.07114267</v>
      </c>
      <c r="J553" s="45">
        <f>VLOOKUP(YEAR(C553),WPI!$F$14:$H$22,3,0)</f>
        <v>0.1059027777777778</v>
      </c>
      <c r="K553" s="50">
        <f t="shared" si="48"/>
        <v>713598483.68805194</v>
      </c>
      <c r="L553" s="68">
        <f t="shared" si="49"/>
        <v>152596681.77758858</v>
      </c>
      <c r="M553" s="68">
        <f t="shared" si="50"/>
        <v>561001801.91046333</v>
      </c>
      <c r="N553" s="45">
        <v>0.05</v>
      </c>
      <c r="O553" s="68">
        <f t="shared" si="51"/>
        <v>532951711.81494015</v>
      </c>
    </row>
    <row r="554" spans="1:15" x14ac:dyDescent="0.25">
      <c r="A554" s="120">
        <v>550</v>
      </c>
      <c r="B554" s="103" t="s">
        <v>2540</v>
      </c>
      <c r="C554" s="133">
        <v>42370</v>
      </c>
      <c r="D554" s="98">
        <v>44424</v>
      </c>
      <c r="E554" s="117">
        <f t="shared" si="52"/>
        <v>5.6273972602739724</v>
      </c>
      <c r="F554" s="46">
        <v>25</v>
      </c>
      <c r="G554" s="72">
        <v>0.05</v>
      </c>
      <c r="H554" s="91">
        <f t="shared" si="53"/>
        <v>3.7999999999999999E-2</v>
      </c>
      <c r="I554" s="135">
        <v>178456707.89940813</v>
      </c>
      <c r="J554" s="45">
        <f>VLOOKUP(YEAR(C554),WPI!$F$14:$H$22,3,0)</f>
        <v>0.1059027777777778</v>
      </c>
      <c r="K554" s="50">
        <f t="shared" si="48"/>
        <v>197355768.97903296</v>
      </c>
      <c r="L554" s="68">
        <f t="shared" si="49"/>
        <v>42202773.918771178</v>
      </c>
      <c r="M554" s="68">
        <f t="shared" si="50"/>
        <v>155152995.06026179</v>
      </c>
      <c r="N554" s="45">
        <v>0.05</v>
      </c>
      <c r="O554" s="68">
        <f t="shared" si="51"/>
        <v>147395345.30724868</v>
      </c>
    </row>
    <row r="555" spans="1:15" x14ac:dyDescent="0.25">
      <c r="A555" s="120">
        <v>551</v>
      </c>
      <c r="B555" s="103" t="s">
        <v>2541</v>
      </c>
      <c r="C555" s="133">
        <v>42370</v>
      </c>
      <c r="D555" s="98">
        <v>44424</v>
      </c>
      <c r="E555" s="117">
        <f t="shared" si="52"/>
        <v>5.6273972602739724</v>
      </c>
      <c r="F555" s="46">
        <v>25</v>
      </c>
      <c r="G555" s="72">
        <v>0.05</v>
      </c>
      <c r="H555" s="91">
        <f t="shared" si="53"/>
        <v>3.7999999999999999E-2</v>
      </c>
      <c r="I555" s="135">
        <v>278102076.96903962</v>
      </c>
      <c r="J555" s="45">
        <f>VLOOKUP(YEAR(C555),WPI!$F$14:$H$22,3,0)</f>
        <v>0.1059027777777778</v>
      </c>
      <c r="K555" s="50">
        <f t="shared" si="48"/>
        <v>307553859.4258303</v>
      </c>
      <c r="L555" s="68">
        <f t="shared" si="49"/>
        <v>65767654.344944946</v>
      </c>
      <c r="M555" s="68">
        <f t="shared" si="50"/>
        <v>241786205.08088535</v>
      </c>
      <c r="N555" s="45">
        <v>0.05</v>
      </c>
      <c r="O555" s="68">
        <f t="shared" si="51"/>
        <v>229696894.82684109</v>
      </c>
    </row>
    <row r="556" spans="1:15" x14ac:dyDescent="0.25">
      <c r="A556" s="120">
        <v>552</v>
      </c>
      <c r="B556" s="103" t="s">
        <v>2542</v>
      </c>
      <c r="C556" s="133">
        <v>42370</v>
      </c>
      <c r="D556" s="98">
        <v>44424</v>
      </c>
      <c r="E556" s="117">
        <f t="shared" si="52"/>
        <v>5.6273972602739724</v>
      </c>
      <c r="F556" s="46">
        <v>25</v>
      </c>
      <c r="G556" s="72">
        <v>0.05</v>
      </c>
      <c r="H556" s="91">
        <f t="shared" si="53"/>
        <v>3.7999999999999999E-2</v>
      </c>
      <c r="I556" s="135">
        <v>14072587.220498355</v>
      </c>
      <c r="J556" s="45">
        <f>VLOOKUP(YEAR(C556),WPI!$F$14:$H$22,3,0)</f>
        <v>0.1059027777777778</v>
      </c>
      <c r="K556" s="50">
        <f t="shared" si="48"/>
        <v>15562913.297669189</v>
      </c>
      <c r="L556" s="68">
        <f t="shared" si="49"/>
        <v>3327990.4348210287</v>
      </c>
      <c r="M556" s="68">
        <f t="shared" si="50"/>
        <v>12234922.862848161</v>
      </c>
      <c r="N556" s="45">
        <v>0.05</v>
      </c>
      <c r="O556" s="68">
        <f t="shared" si="51"/>
        <v>11623176.719705753</v>
      </c>
    </row>
    <row r="557" spans="1:15" x14ac:dyDescent="0.25">
      <c r="A557" s="120">
        <v>553</v>
      </c>
      <c r="B557" s="103" t="s">
        <v>2543</v>
      </c>
      <c r="C557" s="133">
        <v>42370</v>
      </c>
      <c r="D557" s="98">
        <v>44424</v>
      </c>
      <c r="E557" s="117">
        <f t="shared" si="52"/>
        <v>5.6273972602739724</v>
      </c>
      <c r="F557" s="46">
        <v>25</v>
      </c>
      <c r="G557" s="72">
        <v>0.05</v>
      </c>
      <c r="H557" s="91">
        <f t="shared" si="53"/>
        <v>3.7999999999999999E-2</v>
      </c>
      <c r="I557" s="135">
        <v>354706014.85865241</v>
      </c>
      <c r="J557" s="45">
        <f>VLOOKUP(YEAR(C557),WPI!$F$14:$H$22,3,0)</f>
        <v>0.1059027777777778</v>
      </c>
      <c r="K557" s="50">
        <f t="shared" si="48"/>
        <v>392270367.12666947</v>
      </c>
      <c r="L557" s="68">
        <f t="shared" si="49"/>
        <v>83883525.191700831</v>
      </c>
      <c r="M557" s="68">
        <f t="shared" si="50"/>
        <v>308386841.93496865</v>
      </c>
      <c r="N557" s="45">
        <v>0.05</v>
      </c>
      <c r="O557" s="68">
        <f t="shared" si="51"/>
        <v>292967499.83822018</v>
      </c>
    </row>
    <row r="558" spans="1:15" x14ac:dyDescent="0.25">
      <c r="A558" s="120">
        <v>554</v>
      </c>
      <c r="B558" s="103" t="s">
        <v>2544</v>
      </c>
      <c r="C558" s="133">
        <v>42370</v>
      </c>
      <c r="D558" s="98">
        <v>44424</v>
      </c>
      <c r="E558" s="117">
        <f t="shared" si="52"/>
        <v>5.6273972602739724</v>
      </c>
      <c r="F558" s="46">
        <v>25</v>
      </c>
      <c r="G558" s="72">
        <v>0.05</v>
      </c>
      <c r="H558" s="91">
        <f t="shared" si="53"/>
        <v>3.7999999999999999E-2</v>
      </c>
      <c r="I558" s="135">
        <v>1541710943.7559161</v>
      </c>
      <c r="J558" s="45">
        <f>VLOOKUP(YEAR(C558),WPI!$F$14:$H$22,3,0)</f>
        <v>0.1059027777777778</v>
      </c>
      <c r="K558" s="50">
        <f t="shared" si="48"/>
        <v>1704982415.2300673</v>
      </c>
      <c r="L558" s="68">
        <f t="shared" si="49"/>
        <v>364595308.14667726</v>
      </c>
      <c r="M558" s="68">
        <f t="shared" si="50"/>
        <v>1340387107.08339</v>
      </c>
      <c r="N558" s="45">
        <v>0.05</v>
      </c>
      <c r="O558" s="68">
        <f t="shared" si="51"/>
        <v>1273367751.7292204</v>
      </c>
    </row>
    <row r="559" spans="1:15" x14ac:dyDescent="0.25">
      <c r="A559" s="120">
        <v>555</v>
      </c>
      <c r="B559" s="103" t="s">
        <v>2545</v>
      </c>
      <c r="C559" s="133">
        <v>42370</v>
      </c>
      <c r="D559" s="98">
        <v>44424</v>
      </c>
      <c r="E559" s="117">
        <f t="shared" si="52"/>
        <v>5.6273972602739724</v>
      </c>
      <c r="F559" s="46">
        <v>25</v>
      </c>
      <c r="G559" s="72">
        <v>0.05</v>
      </c>
      <c r="H559" s="91">
        <f t="shared" si="53"/>
        <v>3.7999999999999999E-2</v>
      </c>
      <c r="I559" s="135">
        <v>193532020.43079403</v>
      </c>
      <c r="J559" s="45">
        <f>VLOOKUP(YEAR(C559),WPI!$F$14:$H$22,3,0)</f>
        <v>0.1059027777777778</v>
      </c>
      <c r="K559" s="50">
        <f t="shared" si="48"/>
        <v>214027598.9833608</v>
      </c>
      <c r="L559" s="68">
        <f t="shared" si="49"/>
        <v>45767896.317395277</v>
      </c>
      <c r="M559" s="68">
        <f t="shared" si="50"/>
        <v>168259702.66596553</v>
      </c>
      <c r="N559" s="45">
        <v>0.05</v>
      </c>
      <c r="O559" s="68">
        <f t="shared" si="51"/>
        <v>159846717.53266725</v>
      </c>
    </row>
    <row r="560" spans="1:15" x14ac:dyDescent="0.25">
      <c r="A560" s="120">
        <v>556</v>
      </c>
      <c r="B560" s="103" t="s">
        <v>2546</v>
      </c>
      <c r="C560" s="133">
        <v>42370</v>
      </c>
      <c r="D560" s="98">
        <v>44424</v>
      </c>
      <c r="E560" s="117">
        <f t="shared" si="52"/>
        <v>5.6273972602739724</v>
      </c>
      <c r="F560" s="46">
        <v>25</v>
      </c>
      <c r="G560" s="72">
        <v>0.05</v>
      </c>
      <c r="H560" s="91">
        <f t="shared" si="53"/>
        <v>3.7999999999999999E-2</v>
      </c>
      <c r="I560" s="135">
        <v>49149009.098213889</v>
      </c>
      <c r="J560" s="45">
        <f>VLOOKUP(YEAR(C560),WPI!$F$14:$H$22,3,0)</f>
        <v>0.1059027777777778</v>
      </c>
      <c r="K560" s="50">
        <f t="shared" si="48"/>
        <v>54354025.686740018</v>
      </c>
      <c r="L560" s="68">
        <f t="shared" si="49"/>
        <v>11623124.418908032</v>
      </c>
      <c r="M560" s="68">
        <f t="shared" si="50"/>
        <v>42730901.267831989</v>
      </c>
      <c r="N560" s="45">
        <v>0.05</v>
      </c>
      <c r="O560" s="68">
        <f t="shared" si="51"/>
        <v>40594356.204440385</v>
      </c>
    </row>
    <row r="561" spans="1:15" x14ac:dyDescent="0.25">
      <c r="A561" s="120">
        <v>557</v>
      </c>
      <c r="B561" s="103" t="s">
        <v>2547</v>
      </c>
      <c r="C561" s="133">
        <v>42370</v>
      </c>
      <c r="D561" s="98">
        <v>44424</v>
      </c>
      <c r="E561" s="117">
        <f t="shared" si="52"/>
        <v>5.6273972602739724</v>
      </c>
      <c r="F561" s="46">
        <v>25</v>
      </c>
      <c r="G561" s="72">
        <v>0.05</v>
      </c>
      <c r="H561" s="91">
        <f t="shared" si="53"/>
        <v>3.7999999999999999E-2</v>
      </c>
      <c r="I561" s="135">
        <v>497854217.29919022</v>
      </c>
      <c r="J561" s="45">
        <f>VLOOKUP(YEAR(C561),WPI!$F$14:$H$22,3,0)</f>
        <v>0.1059027777777778</v>
      </c>
      <c r="K561" s="50">
        <f t="shared" si="48"/>
        <v>550578361.83955586</v>
      </c>
      <c r="L561" s="68">
        <f t="shared" si="49"/>
        <v>117736280.26931785</v>
      </c>
      <c r="M561" s="68">
        <f t="shared" si="50"/>
        <v>432842081.57023799</v>
      </c>
      <c r="N561" s="45">
        <v>0.05</v>
      </c>
      <c r="O561" s="68">
        <f t="shared" si="51"/>
        <v>411199977.4917261</v>
      </c>
    </row>
    <row r="562" spans="1:15" x14ac:dyDescent="0.25">
      <c r="A562" s="120">
        <v>558</v>
      </c>
      <c r="B562" s="103" t="s">
        <v>2548</v>
      </c>
      <c r="C562" s="133">
        <v>42370</v>
      </c>
      <c r="D562" s="98">
        <v>44424</v>
      </c>
      <c r="E562" s="117">
        <f t="shared" si="52"/>
        <v>5.6273972602739724</v>
      </c>
      <c r="F562" s="46">
        <v>12</v>
      </c>
      <c r="G562" s="72">
        <v>0.05</v>
      </c>
      <c r="H562" s="91">
        <f t="shared" si="53"/>
        <v>7.9166666666666663E-2</v>
      </c>
      <c r="I562" s="135">
        <v>21624402.168537006</v>
      </c>
      <c r="J562" s="45">
        <v>0</v>
      </c>
      <c r="K562" s="50">
        <f t="shared" si="48"/>
        <v>21624402.168537006</v>
      </c>
      <c r="L562" s="68">
        <f t="shared" si="49"/>
        <v>9633720.5368644428</v>
      </c>
      <c r="M562" s="68">
        <f t="shared" si="50"/>
        <v>11990681.631672563</v>
      </c>
      <c r="N562" s="45">
        <v>0.05</v>
      </c>
      <c r="O562" s="68">
        <f t="shared" si="51"/>
        <v>11391147.550088935</v>
      </c>
    </row>
    <row r="563" spans="1:15" x14ac:dyDescent="0.25">
      <c r="A563" s="120">
        <v>559</v>
      </c>
      <c r="B563" s="103" t="s">
        <v>2549</v>
      </c>
      <c r="C563" s="133">
        <v>42370</v>
      </c>
      <c r="D563" s="98">
        <v>44424</v>
      </c>
      <c r="E563" s="117">
        <f t="shared" si="52"/>
        <v>5.6273972602739724</v>
      </c>
      <c r="F563" s="46">
        <v>12</v>
      </c>
      <c r="G563" s="72">
        <v>0.05</v>
      </c>
      <c r="H563" s="91">
        <f t="shared" si="53"/>
        <v>7.9166666666666663E-2</v>
      </c>
      <c r="I563" s="135">
        <v>94696414.357503176</v>
      </c>
      <c r="J563" s="45">
        <v>0</v>
      </c>
      <c r="K563" s="50">
        <f t="shared" si="48"/>
        <v>94696414.357503176</v>
      </c>
      <c r="L563" s="68">
        <f t="shared" si="49"/>
        <v>42187468.798126921</v>
      </c>
      <c r="M563" s="68">
        <f t="shared" si="50"/>
        <v>52508945.559376255</v>
      </c>
      <c r="N563" s="45">
        <v>0.05</v>
      </c>
      <c r="O563" s="68">
        <f t="shared" si="51"/>
        <v>49883498.281407438</v>
      </c>
    </row>
    <row r="564" spans="1:15" x14ac:dyDescent="0.25">
      <c r="A564" s="120">
        <v>560</v>
      </c>
      <c r="B564" s="103" t="s">
        <v>2550</v>
      </c>
      <c r="C564" s="133">
        <v>42370</v>
      </c>
      <c r="D564" s="98">
        <v>44424</v>
      </c>
      <c r="E564" s="117">
        <f t="shared" si="52"/>
        <v>5.6273972602739724</v>
      </c>
      <c r="F564" s="46">
        <v>25</v>
      </c>
      <c r="G564" s="72">
        <v>0.05</v>
      </c>
      <c r="H564" s="91">
        <f t="shared" si="53"/>
        <v>3.7999999999999999E-2</v>
      </c>
      <c r="I564" s="135">
        <v>352443953.50178015</v>
      </c>
      <c r="J564" s="45">
        <f>VLOOKUP(YEAR(C564),WPI!$F$14:$H$22,3,0)</f>
        <v>0.1059027777777778</v>
      </c>
      <c r="K564" s="50">
        <f t="shared" si="48"/>
        <v>389768747.18860066</v>
      </c>
      <c r="L564" s="68">
        <f t="shared" si="49"/>
        <v>83348576.042642891</v>
      </c>
      <c r="M564" s="68">
        <f t="shared" si="50"/>
        <v>306420171.14595777</v>
      </c>
      <c r="N564" s="45">
        <v>0.05</v>
      </c>
      <c r="O564" s="68">
        <f t="shared" si="51"/>
        <v>291099162.58865988</v>
      </c>
    </row>
    <row r="565" spans="1:15" x14ac:dyDescent="0.25">
      <c r="A565" s="120">
        <v>561</v>
      </c>
      <c r="B565" s="103" t="s">
        <v>2551</v>
      </c>
      <c r="C565" s="133">
        <v>42370</v>
      </c>
      <c r="D565" s="98">
        <v>44424</v>
      </c>
      <c r="E565" s="117">
        <f t="shared" si="52"/>
        <v>5.6273972602739724</v>
      </c>
      <c r="F565" s="46">
        <v>25</v>
      </c>
      <c r="G565" s="72">
        <v>0.05</v>
      </c>
      <c r="H565" s="91">
        <f t="shared" si="53"/>
        <v>3.7999999999999999E-2</v>
      </c>
      <c r="I565" s="135">
        <v>70356188.488555804</v>
      </c>
      <c r="J565" s="45">
        <f>VLOOKUP(YEAR(C565),WPI!$F$25:$H$33,3,0)</f>
        <v>0.18172690763052218</v>
      </c>
      <c r="K565" s="50">
        <f t="shared" si="48"/>
        <v>83141801.055251196</v>
      </c>
      <c r="L565" s="68">
        <f t="shared" si="49"/>
        <v>17779133.85195744</v>
      </c>
      <c r="M565" s="68">
        <f t="shared" si="50"/>
        <v>65362667.203293756</v>
      </c>
      <c r="N565" s="45">
        <v>0.05</v>
      </c>
      <c r="O565" s="68">
        <f t="shared" si="51"/>
        <v>62094533.843129069</v>
      </c>
    </row>
    <row r="566" spans="1:15" x14ac:dyDescent="0.25">
      <c r="A566" s="120">
        <v>562</v>
      </c>
      <c r="B566" s="103" t="s">
        <v>2552</v>
      </c>
      <c r="C566" s="133">
        <v>42370</v>
      </c>
      <c r="D566" s="98">
        <v>44424</v>
      </c>
      <c r="E566" s="117">
        <f t="shared" si="52"/>
        <v>5.6273972602739724</v>
      </c>
      <c r="F566" s="46">
        <v>25</v>
      </c>
      <c r="G566" s="72">
        <v>0.05</v>
      </c>
      <c r="H566" s="91">
        <f t="shared" si="53"/>
        <v>3.7999999999999999E-2</v>
      </c>
      <c r="I566" s="135">
        <v>164545851.57621956</v>
      </c>
      <c r="J566" s="45">
        <f>VLOOKUP(YEAR(C566),WPI!$F$25:$H$33,3,0)</f>
        <v>0.18172690763052218</v>
      </c>
      <c r="K566" s="50">
        <f t="shared" si="48"/>
        <v>194448260.34659681</v>
      </c>
      <c r="L566" s="68">
        <f t="shared" si="49"/>
        <v>41581029.086500198</v>
      </c>
      <c r="M566" s="68">
        <f t="shared" si="50"/>
        <v>152867231.26009661</v>
      </c>
      <c r="N566" s="45">
        <v>0.05</v>
      </c>
      <c r="O566" s="68">
        <f t="shared" si="51"/>
        <v>145223869.69709176</v>
      </c>
    </row>
    <row r="567" spans="1:15" x14ac:dyDescent="0.25">
      <c r="A567" s="120">
        <v>563</v>
      </c>
      <c r="B567" s="103" t="s">
        <v>2553</v>
      </c>
      <c r="C567" s="133">
        <v>42370</v>
      </c>
      <c r="D567" s="98">
        <v>44424</v>
      </c>
      <c r="E567" s="117">
        <f t="shared" si="52"/>
        <v>5.6273972602739724</v>
      </c>
      <c r="F567" s="46">
        <v>15</v>
      </c>
      <c r="G567" s="72">
        <v>0.05</v>
      </c>
      <c r="H567" s="91">
        <f t="shared" si="53"/>
        <v>6.3333333333333325E-2</v>
      </c>
      <c r="I567" s="135">
        <v>4248383.6963176122</v>
      </c>
      <c r="J567" s="45">
        <f>VLOOKUP(YEAR(C567),WPI!$J$25:$L$33,3,0)</f>
        <v>3.1350482315112588E-2</v>
      </c>
      <c r="K567" s="50">
        <f t="shared" si="48"/>
        <v>4381572.5742568299</v>
      </c>
      <c r="L567" s="68">
        <f t="shared" si="49"/>
        <v>1561600.4683374155</v>
      </c>
      <c r="M567" s="68">
        <f t="shared" si="50"/>
        <v>2819972.1059194142</v>
      </c>
      <c r="N567" s="45">
        <v>0.05</v>
      </c>
      <c r="O567" s="68">
        <f t="shared" si="51"/>
        <v>2678973.5006234432</v>
      </c>
    </row>
    <row r="568" spans="1:15" x14ac:dyDescent="0.25">
      <c r="A568" s="120">
        <v>564</v>
      </c>
      <c r="B568" s="103" t="s">
        <v>2554</v>
      </c>
      <c r="C568" s="133">
        <v>42370</v>
      </c>
      <c r="D568" s="98">
        <v>44424</v>
      </c>
      <c r="E568" s="117">
        <f t="shared" si="52"/>
        <v>5.6273972602739724</v>
      </c>
      <c r="F568" s="46">
        <v>40</v>
      </c>
      <c r="G568" s="72">
        <v>0.05</v>
      </c>
      <c r="H568" s="91">
        <f t="shared" si="53"/>
        <v>2.375E-2</v>
      </c>
      <c r="I568" s="135">
        <v>9353515.038935706</v>
      </c>
      <c r="J568" s="45">
        <f>VLOOKUP(YEAR(C568),WPI!$J$25:$L$33,3,0)</f>
        <v>3.1350482315112588E-2</v>
      </c>
      <c r="K568" s="50">
        <f t="shared" si="48"/>
        <v>9646752.2467479985</v>
      </c>
      <c r="L568" s="68">
        <f t="shared" si="49"/>
        <v>1289295.0451424227</v>
      </c>
      <c r="M568" s="68">
        <f t="shared" si="50"/>
        <v>8357457.2016055761</v>
      </c>
      <c r="N568" s="45">
        <v>0.05</v>
      </c>
      <c r="O568" s="68">
        <f t="shared" si="51"/>
        <v>7939584.3415252967</v>
      </c>
    </row>
    <row r="569" spans="1:15" x14ac:dyDescent="0.25">
      <c r="A569" s="120">
        <v>565</v>
      </c>
      <c r="B569" s="103" t="s">
        <v>2555</v>
      </c>
      <c r="C569" s="133">
        <v>42370</v>
      </c>
      <c r="D569" s="98">
        <v>44424</v>
      </c>
      <c r="E569" s="117">
        <f t="shared" si="52"/>
        <v>5.6273972602739724</v>
      </c>
      <c r="F569" s="46">
        <v>25</v>
      </c>
      <c r="G569" s="72">
        <v>0.05</v>
      </c>
      <c r="H569" s="91">
        <f t="shared" si="53"/>
        <v>3.7999999999999999E-2</v>
      </c>
      <c r="I569" s="135">
        <v>10289030.85451223</v>
      </c>
      <c r="J569" s="45">
        <f>VLOOKUP(YEAR(C569),WPI!$F$14:$H$22,3,0)</f>
        <v>0.1059027777777778</v>
      </c>
      <c r="K569" s="50">
        <f t="shared" si="48"/>
        <v>11378667.802646339</v>
      </c>
      <c r="L569" s="68">
        <f t="shared" si="49"/>
        <v>2433226.792690827</v>
      </c>
      <c r="M569" s="68">
        <f t="shared" si="50"/>
        <v>8945441.0099555124</v>
      </c>
      <c r="N569" s="45">
        <v>0.05</v>
      </c>
      <c r="O569" s="68">
        <f t="shared" si="51"/>
        <v>8498168.9594577365</v>
      </c>
    </row>
    <row r="570" spans="1:15" x14ac:dyDescent="0.25">
      <c r="A570" s="120">
        <v>566</v>
      </c>
      <c r="B570" s="103" t="s">
        <v>2556</v>
      </c>
      <c r="C570" s="133">
        <v>42370</v>
      </c>
      <c r="D570" s="98">
        <v>44424</v>
      </c>
      <c r="E570" s="117">
        <f t="shared" si="52"/>
        <v>5.6273972602739724</v>
      </c>
      <c r="F570" s="46">
        <v>15</v>
      </c>
      <c r="G570" s="72">
        <v>0.05</v>
      </c>
      <c r="H570" s="91">
        <f t="shared" si="53"/>
        <v>6.3333333333333325E-2</v>
      </c>
      <c r="I570" s="135">
        <v>140315.68063479723</v>
      </c>
      <c r="J570" s="45">
        <f>VLOOKUP(YEAR(C570),WPI!$J$25:$L$33,3,0)</f>
        <v>3.1350482315112588E-2</v>
      </c>
      <c r="K570" s="50">
        <f t="shared" si="48"/>
        <v>144714.64489907143</v>
      </c>
      <c r="L570" s="68">
        <f t="shared" si="49"/>
        <v>51576.563761015161</v>
      </c>
      <c r="M570" s="68">
        <f t="shared" si="50"/>
        <v>93138.081138056266</v>
      </c>
      <c r="N570" s="45">
        <v>0.05</v>
      </c>
      <c r="O570" s="68">
        <f t="shared" si="51"/>
        <v>88481.177081153452</v>
      </c>
    </row>
    <row r="571" spans="1:15" x14ac:dyDescent="0.25">
      <c r="A571" s="120">
        <v>567</v>
      </c>
      <c r="B571" s="103" t="s">
        <v>2557</v>
      </c>
      <c r="C571" s="133">
        <v>42370</v>
      </c>
      <c r="D571" s="98">
        <v>44424</v>
      </c>
      <c r="E571" s="117">
        <f t="shared" si="52"/>
        <v>5.6273972602739724</v>
      </c>
      <c r="F571" s="46">
        <v>8</v>
      </c>
      <c r="G571" s="72">
        <v>0.05</v>
      </c>
      <c r="H571" s="91">
        <f t="shared" si="53"/>
        <v>0.11874999999999999</v>
      </c>
      <c r="I571" s="135">
        <v>9845053.7545780391</v>
      </c>
      <c r="J571" s="45">
        <f>VLOOKUP(YEAR(C571),WPI!$J$25:$L$33,3,0)</f>
        <v>3.1350482315112588E-2</v>
      </c>
      <c r="K571" s="50">
        <f t="shared" si="48"/>
        <v>10153700.938202269</v>
      </c>
      <c r="L571" s="68">
        <f t="shared" si="49"/>
        <v>6785245.4249020843</v>
      </c>
      <c r="M571" s="68">
        <f t="shared" si="50"/>
        <v>3368455.5133001851</v>
      </c>
      <c r="N571" s="45">
        <v>0.05</v>
      </c>
      <c r="O571" s="68">
        <f t="shared" si="51"/>
        <v>3200032.7376351757</v>
      </c>
    </row>
    <row r="572" spans="1:15" x14ac:dyDescent="0.25">
      <c r="A572" s="120">
        <v>568</v>
      </c>
      <c r="B572" s="103" t="s">
        <v>2558</v>
      </c>
      <c r="C572" s="133">
        <v>42370</v>
      </c>
      <c r="D572" s="98">
        <v>44424</v>
      </c>
      <c r="E572" s="117">
        <f t="shared" si="52"/>
        <v>5.6273972602739724</v>
      </c>
      <c r="F572" s="46">
        <v>25</v>
      </c>
      <c r="G572" s="72">
        <v>0.05</v>
      </c>
      <c r="H572" s="91">
        <f t="shared" si="53"/>
        <v>3.7999999999999999E-2</v>
      </c>
      <c r="I572" s="135">
        <v>10515380.891000945</v>
      </c>
      <c r="J572" s="45">
        <f>VLOOKUP(YEAR(C572),WPI!$F$14:$H$22,3,0)</f>
        <v>0.1059027777777778</v>
      </c>
      <c r="K572" s="50">
        <f t="shared" si="48"/>
        <v>11628988.936749311</v>
      </c>
      <c r="L572" s="68">
        <f t="shared" si="49"/>
        <v>2486755.7383319377</v>
      </c>
      <c r="M572" s="68">
        <f t="shared" si="50"/>
        <v>9142233.198417373</v>
      </c>
      <c r="N572" s="45">
        <v>0.05</v>
      </c>
      <c r="O572" s="68">
        <f t="shared" si="51"/>
        <v>8685121.5384965036</v>
      </c>
    </row>
    <row r="573" spans="1:15" x14ac:dyDescent="0.25">
      <c r="A573" s="120">
        <v>569</v>
      </c>
      <c r="B573" s="103" t="s">
        <v>2559</v>
      </c>
      <c r="C573" s="133">
        <v>42370</v>
      </c>
      <c r="D573" s="98">
        <v>44424</v>
      </c>
      <c r="E573" s="117">
        <f t="shared" si="52"/>
        <v>5.6273972602739724</v>
      </c>
      <c r="F573" s="46">
        <v>25</v>
      </c>
      <c r="G573" s="72">
        <v>0.05</v>
      </c>
      <c r="H573" s="91">
        <f t="shared" si="53"/>
        <v>3.7999999999999999E-2</v>
      </c>
      <c r="I573" s="135">
        <v>197382703.13341856</v>
      </c>
      <c r="J573" s="45">
        <f>VLOOKUP(YEAR(C573),WPI!$F$14:$H$22,3,0)</f>
        <v>0.1059027777777778</v>
      </c>
      <c r="K573" s="50">
        <f t="shared" si="48"/>
        <v>218286079.68053409</v>
      </c>
      <c r="L573" s="68">
        <f t="shared" si="49"/>
        <v>46678534.496506974</v>
      </c>
      <c r="M573" s="68">
        <f t="shared" si="50"/>
        <v>171607545.18402714</v>
      </c>
      <c r="N573" s="45">
        <v>0.05</v>
      </c>
      <c r="O573" s="68">
        <f t="shared" si="51"/>
        <v>163027167.92482576</v>
      </c>
    </row>
    <row r="574" spans="1:15" x14ac:dyDescent="0.25">
      <c r="A574" s="120">
        <v>570</v>
      </c>
      <c r="B574" s="103" t="s">
        <v>2560</v>
      </c>
      <c r="C574" s="133">
        <v>42370</v>
      </c>
      <c r="D574" s="98">
        <v>44424</v>
      </c>
      <c r="E574" s="117">
        <f t="shared" si="52"/>
        <v>5.6273972602739724</v>
      </c>
      <c r="F574" s="46">
        <v>25</v>
      </c>
      <c r="G574" s="72">
        <v>0.05</v>
      </c>
      <c r="H574" s="91">
        <f t="shared" si="53"/>
        <v>3.7999999999999999E-2</v>
      </c>
      <c r="I574" s="135">
        <v>15785995.866318911</v>
      </c>
      <c r="J574" s="45">
        <f>VLOOKUP(YEAR(C574),WPI!$F$14:$H$22,3,0)</f>
        <v>0.1059027777777778</v>
      </c>
      <c r="K574" s="50">
        <f t="shared" si="48"/>
        <v>17457776.678550605</v>
      </c>
      <c r="L574" s="68">
        <f t="shared" si="49"/>
        <v>3733190.0967513202</v>
      </c>
      <c r="M574" s="68">
        <f t="shared" si="50"/>
        <v>13724586.581799284</v>
      </c>
      <c r="N574" s="45">
        <v>0.05</v>
      </c>
      <c r="O574" s="68">
        <f t="shared" si="51"/>
        <v>13038357.252709318</v>
      </c>
    </row>
    <row r="575" spans="1:15" x14ac:dyDescent="0.25">
      <c r="A575" s="120">
        <v>571</v>
      </c>
      <c r="B575" s="103" t="s">
        <v>2561</v>
      </c>
      <c r="C575" s="133">
        <v>42370</v>
      </c>
      <c r="D575" s="98">
        <v>44424</v>
      </c>
      <c r="E575" s="117">
        <f t="shared" si="52"/>
        <v>5.6273972602739724</v>
      </c>
      <c r="F575" s="46">
        <v>12</v>
      </c>
      <c r="G575" s="72">
        <v>0.05</v>
      </c>
      <c r="H575" s="91">
        <f t="shared" si="53"/>
        <v>7.9166666666666663E-2</v>
      </c>
      <c r="I575" s="135">
        <v>137523676.27625495</v>
      </c>
      <c r="J575" s="45">
        <f>VLOOKUP(YEAR(C575),WPI!$F$14:$H$22,3,0)</f>
        <v>0.1059027777777778</v>
      </c>
      <c r="K575" s="50">
        <f t="shared" si="48"/>
        <v>152087815.60412225</v>
      </c>
      <c r="L575" s="68">
        <f t="shared" si="49"/>
        <v>67755469.08409217</v>
      </c>
      <c r="M575" s="68">
        <f t="shared" si="50"/>
        <v>84332346.520030081</v>
      </c>
      <c r="N575" s="45">
        <v>0.05</v>
      </c>
      <c r="O575" s="68">
        <f t="shared" si="51"/>
        <v>80115729.194028571</v>
      </c>
    </row>
    <row r="576" spans="1:15" x14ac:dyDescent="0.25">
      <c r="A576" s="120">
        <v>572</v>
      </c>
      <c r="B576" s="103" t="s">
        <v>2562</v>
      </c>
      <c r="C576" s="133">
        <v>42370</v>
      </c>
      <c r="D576" s="98">
        <v>44424</v>
      </c>
      <c r="E576" s="117">
        <f t="shared" si="52"/>
        <v>5.6273972602739724</v>
      </c>
      <c r="F576" s="46">
        <v>25</v>
      </c>
      <c r="G576" s="72">
        <v>0.05</v>
      </c>
      <c r="H576" s="91">
        <f t="shared" si="53"/>
        <v>3.7999999999999999E-2</v>
      </c>
      <c r="I576" s="135">
        <v>434805465.99240065</v>
      </c>
      <c r="J576" s="45">
        <f>VLOOKUP(YEAR(C576),WPI!$F$14:$H$22,3,0)</f>
        <v>0.1059027777777778</v>
      </c>
      <c r="K576" s="50">
        <f t="shared" si="48"/>
        <v>480852572.63395703</v>
      </c>
      <c r="L576" s="68">
        <f t="shared" si="49"/>
        <v>102826041.09376879</v>
      </c>
      <c r="M576" s="68">
        <f t="shared" si="50"/>
        <v>378026531.54018825</v>
      </c>
      <c r="N576" s="45">
        <v>0.05</v>
      </c>
      <c r="O576" s="68">
        <f t="shared" si="51"/>
        <v>359125204.96317881</v>
      </c>
    </row>
    <row r="577" spans="1:15" x14ac:dyDescent="0.25">
      <c r="A577" s="120">
        <v>573</v>
      </c>
      <c r="B577" s="103" t="s">
        <v>2563</v>
      </c>
      <c r="C577" s="133">
        <v>42370</v>
      </c>
      <c r="D577" s="98">
        <v>44424</v>
      </c>
      <c r="E577" s="117">
        <f t="shared" si="52"/>
        <v>5.6273972602739724</v>
      </c>
      <c r="F577" s="46">
        <v>12</v>
      </c>
      <c r="G577" s="72">
        <v>0.05</v>
      </c>
      <c r="H577" s="91">
        <f t="shared" si="53"/>
        <v>7.9166666666666663E-2</v>
      </c>
      <c r="I577" s="135">
        <v>64518074.969394885</v>
      </c>
      <c r="J577" s="45">
        <v>0.03</v>
      </c>
      <c r="K577" s="50">
        <f t="shared" si="48"/>
        <v>66453617.218476735</v>
      </c>
      <c r="L577" s="68">
        <f t="shared" si="49"/>
        <v>29605238.19141864</v>
      </c>
      <c r="M577" s="68">
        <f t="shared" si="50"/>
        <v>36848379.027058095</v>
      </c>
      <c r="N577" s="45">
        <v>0.05</v>
      </c>
      <c r="O577" s="68">
        <f t="shared" si="51"/>
        <v>35005960.075705186</v>
      </c>
    </row>
    <row r="578" spans="1:15" x14ac:dyDescent="0.25">
      <c r="A578" s="120">
        <v>574</v>
      </c>
      <c r="B578" s="103" t="s">
        <v>2564</v>
      </c>
      <c r="C578" s="133">
        <v>42370</v>
      </c>
      <c r="D578" s="98">
        <v>44424</v>
      </c>
      <c r="E578" s="117">
        <f t="shared" si="52"/>
        <v>5.6273972602739724</v>
      </c>
      <c r="F578" s="46">
        <v>25</v>
      </c>
      <c r="G578" s="72">
        <v>0.05</v>
      </c>
      <c r="H578" s="91">
        <f t="shared" si="53"/>
        <v>3.7999999999999999E-2</v>
      </c>
      <c r="I578" s="135">
        <v>39583032.142415397</v>
      </c>
      <c r="J578" s="45">
        <f>VLOOKUP(YEAR(C578),'CPP-WHRS (P&amp;M)'!$M$47:$O$55,3,0)</f>
        <v>5.9047619047619078E-2</v>
      </c>
      <c r="K578" s="50">
        <f t="shared" si="48"/>
        <v>41920315.945110403</v>
      </c>
      <c r="L578" s="68">
        <f t="shared" si="49"/>
        <v>8964286.3017746769</v>
      </c>
      <c r="M578" s="68">
        <f t="shared" si="50"/>
        <v>32956029.643335726</v>
      </c>
      <c r="N578" s="45">
        <v>0.05</v>
      </c>
      <c r="O578" s="68">
        <f t="shared" si="51"/>
        <v>31308228.161168937</v>
      </c>
    </row>
    <row r="579" spans="1:15" x14ac:dyDescent="0.25">
      <c r="A579" s="120">
        <v>575</v>
      </c>
      <c r="B579" s="103" t="s">
        <v>2565</v>
      </c>
      <c r="C579" s="133">
        <v>42370</v>
      </c>
      <c r="D579" s="98">
        <v>44424</v>
      </c>
      <c r="E579" s="117">
        <f t="shared" si="52"/>
        <v>5.6273972602739724</v>
      </c>
      <c r="F579" s="46">
        <v>25</v>
      </c>
      <c r="G579" s="72">
        <v>0.05</v>
      </c>
      <c r="H579" s="91">
        <f t="shared" si="53"/>
        <v>3.7999999999999999E-2</v>
      </c>
      <c r="I579" s="135">
        <v>112219333.33865757</v>
      </c>
      <c r="J579" s="45">
        <f>VLOOKUP(YEAR(C579),WPI!$F$14:$H$22,3,0)</f>
        <v>0.1059027777777778</v>
      </c>
      <c r="K579" s="50">
        <f t="shared" si="48"/>
        <v>124103672.45959181</v>
      </c>
      <c r="L579" s="68">
        <f t="shared" si="49"/>
        <v>26538465.32278372</v>
      </c>
      <c r="M579" s="68">
        <f t="shared" si="50"/>
        <v>97565207.136808082</v>
      </c>
      <c r="N579" s="45">
        <v>0.05</v>
      </c>
      <c r="O579" s="68">
        <f t="shared" si="51"/>
        <v>92686946.779967681</v>
      </c>
    </row>
    <row r="580" spans="1:15" x14ac:dyDescent="0.25">
      <c r="A580" s="120">
        <v>576</v>
      </c>
      <c r="B580" s="103" t="s">
        <v>2566</v>
      </c>
      <c r="C580" s="133">
        <v>42370</v>
      </c>
      <c r="D580" s="98">
        <v>44424</v>
      </c>
      <c r="E580" s="117">
        <f t="shared" si="52"/>
        <v>5.6273972602739724</v>
      </c>
      <c r="F580" s="46">
        <v>15</v>
      </c>
      <c r="G580" s="72">
        <v>0.05</v>
      </c>
      <c r="H580" s="91">
        <f t="shared" si="53"/>
        <v>6.3333333333333325E-2</v>
      </c>
      <c r="I580" s="135">
        <v>17328018.608454142</v>
      </c>
      <c r="J580" s="45">
        <f>VLOOKUP(YEAR(C580),'CPP-WHRS (P&amp;M)'!$I$47:$K$54,3,0)</f>
        <v>0.22497308934337987</v>
      </c>
      <c r="K580" s="50">
        <f t="shared" si="48"/>
        <v>21226356.486997645</v>
      </c>
      <c r="L580" s="68">
        <f t="shared" si="49"/>
        <v>7565112.2215668485</v>
      </c>
      <c r="M580" s="68">
        <f t="shared" si="50"/>
        <v>13661244.265430797</v>
      </c>
      <c r="N580" s="45">
        <v>0.05</v>
      </c>
      <c r="O580" s="68">
        <f t="shared" si="51"/>
        <v>12978182.052159257</v>
      </c>
    </row>
    <row r="581" spans="1:15" x14ac:dyDescent="0.25">
      <c r="A581" s="120">
        <v>577</v>
      </c>
      <c r="B581" s="103" t="s">
        <v>2567</v>
      </c>
      <c r="C581" s="133">
        <v>42370</v>
      </c>
      <c r="D581" s="98">
        <v>44424</v>
      </c>
      <c r="E581" s="117">
        <f t="shared" si="52"/>
        <v>5.6273972602739724</v>
      </c>
      <c r="F581" s="46">
        <v>15</v>
      </c>
      <c r="G581" s="72">
        <v>0.05</v>
      </c>
      <c r="H581" s="91">
        <f t="shared" si="53"/>
        <v>6.3333333333333325E-2</v>
      </c>
      <c r="I581" s="135">
        <v>9277960.4416708164</v>
      </c>
      <c r="J581" s="45">
        <v>0.22</v>
      </c>
      <c r="K581" s="50">
        <f t="shared" ref="K581:K644" si="54">I581*(1+J581)</f>
        <v>11319111.738838395</v>
      </c>
      <c r="L581" s="68">
        <f t="shared" ref="L581:L644" si="55">K581*H581*E581</f>
        <v>4034152.0978986952</v>
      </c>
      <c r="M581" s="68">
        <f t="shared" ref="M581:M644" si="56">MAX(K581-L581,0)</f>
        <v>7284959.6409396995</v>
      </c>
      <c r="N581" s="45">
        <v>0.05</v>
      </c>
      <c r="O581" s="68">
        <f t="shared" ref="O581:O644" si="57">IF(I581&lt;=0,0,IF(M581&lt;=G581*K581,K581*G581,M581*(1-N581)))</f>
        <v>6920711.6588927144</v>
      </c>
    </row>
    <row r="582" spans="1:15" x14ac:dyDescent="0.25">
      <c r="A582" s="120">
        <v>578</v>
      </c>
      <c r="B582" s="103" t="s">
        <v>2568</v>
      </c>
      <c r="C582" s="133">
        <v>42370</v>
      </c>
      <c r="D582" s="98">
        <v>44424</v>
      </c>
      <c r="E582" s="117">
        <f t="shared" ref="E582:E645" si="58">(D582-C582)/(EDATE(D582,12)-D582)</f>
        <v>5.6273972602739724</v>
      </c>
      <c r="F582" s="46">
        <v>8</v>
      </c>
      <c r="G582" s="72">
        <v>0.05</v>
      </c>
      <c r="H582" s="91">
        <f t="shared" ref="H582:H645" si="59">(1-G582)/F582</f>
        <v>0.11874999999999999</v>
      </c>
      <c r="I582" s="135">
        <v>3306251.0381505224</v>
      </c>
      <c r="J582" s="45">
        <v>0</v>
      </c>
      <c r="K582" s="50">
        <f t="shared" si="54"/>
        <v>3306251.0381505224</v>
      </c>
      <c r="L582" s="68">
        <f t="shared" si="55"/>
        <v>2209413.579021614</v>
      </c>
      <c r="M582" s="68">
        <f t="shared" si="56"/>
        <v>1096837.4591289083</v>
      </c>
      <c r="N582" s="45">
        <v>0.05</v>
      </c>
      <c r="O582" s="68">
        <f t="shared" si="57"/>
        <v>1041995.5861724629</v>
      </c>
    </row>
    <row r="583" spans="1:15" x14ac:dyDescent="0.25">
      <c r="A583" s="120">
        <v>579</v>
      </c>
      <c r="B583" s="103" t="s">
        <v>2569</v>
      </c>
      <c r="C583" s="133">
        <v>42370</v>
      </c>
      <c r="D583" s="98">
        <v>44424</v>
      </c>
      <c r="E583" s="117">
        <f t="shared" si="58"/>
        <v>5.6273972602739724</v>
      </c>
      <c r="F583" s="46">
        <v>25</v>
      </c>
      <c r="G583" s="72">
        <v>0.05</v>
      </c>
      <c r="H583" s="91">
        <f t="shared" si="59"/>
        <v>3.7999999999999999E-2</v>
      </c>
      <c r="I583" s="135">
        <v>26451462.617293008</v>
      </c>
      <c r="J583" s="45">
        <f>VLOOKUP(YEAR(C583),WPI!$F$14:$H$22,3,0)</f>
        <v>0.1059027777777778</v>
      </c>
      <c r="K583" s="50">
        <f t="shared" si="54"/>
        <v>29252745.984749388</v>
      </c>
      <c r="L583" s="68">
        <f t="shared" si="55"/>
        <v>6255439.2591826273</v>
      </c>
      <c r="M583" s="68">
        <f t="shared" si="56"/>
        <v>22997306.72556676</v>
      </c>
      <c r="N583" s="45">
        <v>0.05</v>
      </c>
      <c r="O583" s="68">
        <f t="shared" si="57"/>
        <v>21847441.389288422</v>
      </c>
    </row>
    <row r="584" spans="1:15" x14ac:dyDescent="0.25">
      <c r="A584" s="120">
        <v>580</v>
      </c>
      <c r="B584" s="103" t="s">
        <v>2570</v>
      </c>
      <c r="C584" s="133">
        <v>42370</v>
      </c>
      <c r="D584" s="98">
        <v>44424</v>
      </c>
      <c r="E584" s="117">
        <f t="shared" si="58"/>
        <v>5.6273972602739724</v>
      </c>
      <c r="F584" s="46">
        <v>25</v>
      </c>
      <c r="G584" s="72">
        <v>0.05</v>
      </c>
      <c r="H584" s="91">
        <f t="shared" si="59"/>
        <v>3.7999999999999999E-2</v>
      </c>
      <c r="I584" s="135">
        <v>13373745.79389213</v>
      </c>
      <c r="J584" s="45">
        <v>0</v>
      </c>
      <c r="K584" s="50">
        <f t="shared" si="54"/>
        <v>13373745.79389213</v>
      </c>
      <c r="L584" s="68">
        <f t="shared" si="55"/>
        <v>2859856.4567256672</v>
      </c>
      <c r="M584" s="68">
        <f t="shared" si="56"/>
        <v>10513889.337166462</v>
      </c>
      <c r="N584" s="45">
        <v>0.05</v>
      </c>
      <c r="O584" s="68">
        <f t="shared" si="57"/>
        <v>9988194.8703081384</v>
      </c>
    </row>
    <row r="585" spans="1:15" x14ac:dyDescent="0.25">
      <c r="A585" s="120">
        <v>581</v>
      </c>
      <c r="B585" s="103" t="s">
        <v>2571</v>
      </c>
      <c r="C585" s="133">
        <v>42370</v>
      </c>
      <c r="D585" s="98">
        <v>44424</v>
      </c>
      <c r="E585" s="117">
        <f t="shared" si="58"/>
        <v>5.6273972602739724</v>
      </c>
      <c r="F585" s="46">
        <v>15</v>
      </c>
      <c r="G585" s="72">
        <v>0.05</v>
      </c>
      <c r="H585" s="91">
        <f t="shared" si="59"/>
        <v>6.3333333333333325E-2</v>
      </c>
      <c r="I585" s="135">
        <v>7796151</v>
      </c>
      <c r="J585" s="45">
        <f>VLOOKUP(YEAR(C585),WPI!$J$25:$L$33,3,0)</f>
        <v>3.1350482315112588E-2</v>
      </c>
      <c r="K585" s="50">
        <f t="shared" si="54"/>
        <v>8040564.0940514468</v>
      </c>
      <c r="L585" s="68">
        <f t="shared" si="55"/>
        <v>2865671.7290817508</v>
      </c>
      <c r="M585" s="68">
        <f t="shared" si="56"/>
        <v>5174892.3649696959</v>
      </c>
      <c r="N585" s="45">
        <v>0.05</v>
      </c>
      <c r="O585" s="68">
        <f t="shared" si="57"/>
        <v>4916147.7467212109</v>
      </c>
    </row>
    <row r="586" spans="1:15" x14ac:dyDescent="0.25">
      <c r="A586" s="120">
        <v>582</v>
      </c>
      <c r="B586" s="103" t="s">
        <v>2572</v>
      </c>
      <c r="C586" s="133">
        <v>42370</v>
      </c>
      <c r="D586" s="98">
        <v>44424</v>
      </c>
      <c r="E586" s="117">
        <f t="shared" si="58"/>
        <v>5.6273972602739724</v>
      </c>
      <c r="F586" s="46">
        <v>25</v>
      </c>
      <c r="G586" s="72">
        <v>0.05</v>
      </c>
      <c r="H586" s="91">
        <f t="shared" si="59"/>
        <v>3.7999999999999999E-2</v>
      </c>
      <c r="I586" s="135">
        <v>56658848.024933539</v>
      </c>
      <c r="J586" s="45">
        <f>VLOOKUP(YEAR(C586),WPI!$F$14:$H$22,3,0)</f>
        <v>0.1059027777777778</v>
      </c>
      <c r="K586" s="50">
        <f t="shared" si="54"/>
        <v>62659177.416462965</v>
      </c>
      <c r="L586" s="68">
        <f t="shared" si="55"/>
        <v>13399107.166328128</v>
      </c>
      <c r="M586" s="68">
        <f t="shared" si="56"/>
        <v>49260070.250134841</v>
      </c>
      <c r="N586" s="45">
        <v>0.05</v>
      </c>
      <c r="O586" s="68">
        <f t="shared" si="57"/>
        <v>46797066.737628095</v>
      </c>
    </row>
    <row r="587" spans="1:15" x14ac:dyDescent="0.25">
      <c r="A587" s="120">
        <v>583</v>
      </c>
      <c r="B587" s="103" t="s">
        <v>2573</v>
      </c>
      <c r="C587" s="133">
        <v>42370</v>
      </c>
      <c r="D587" s="98">
        <v>44424</v>
      </c>
      <c r="E587" s="117">
        <f t="shared" si="58"/>
        <v>5.6273972602739724</v>
      </c>
      <c r="F587" s="46">
        <v>25</v>
      </c>
      <c r="G587" s="72">
        <v>0.05</v>
      </c>
      <c r="H587" s="91">
        <f t="shared" si="59"/>
        <v>3.7999999999999999E-2</v>
      </c>
      <c r="I587" s="135">
        <v>36121874.232254773</v>
      </c>
      <c r="J587" s="45">
        <f>VLOOKUP(YEAR(C587),WPI!$F$14:$H$22,3,0)</f>
        <v>0.1059027777777778</v>
      </c>
      <c r="K587" s="50">
        <f t="shared" si="54"/>
        <v>39947281.051990092</v>
      </c>
      <c r="L587" s="68">
        <f t="shared" si="55"/>
        <v>8542370.3579998091</v>
      </c>
      <c r="M587" s="68">
        <f t="shared" si="56"/>
        <v>31404910.693990283</v>
      </c>
      <c r="N587" s="45">
        <v>0.05</v>
      </c>
      <c r="O587" s="68">
        <f t="shared" si="57"/>
        <v>29834665.159290768</v>
      </c>
    </row>
    <row r="588" spans="1:15" x14ac:dyDescent="0.25">
      <c r="A588" s="120">
        <v>584</v>
      </c>
      <c r="B588" s="103" t="s">
        <v>2574</v>
      </c>
      <c r="C588" s="133">
        <v>42370</v>
      </c>
      <c r="D588" s="98">
        <v>44424</v>
      </c>
      <c r="E588" s="117">
        <f t="shared" si="58"/>
        <v>5.6273972602739724</v>
      </c>
      <c r="F588" s="46">
        <v>25</v>
      </c>
      <c r="G588" s="72">
        <v>0.05</v>
      </c>
      <c r="H588" s="91">
        <f t="shared" si="59"/>
        <v>3.7999999999999999E-2</v>
      </c>
      <c r="I588" s="135">
        <v>274714756.34071904</v>
      </c>
      <c r="J588" s="45">
        <f>VLOOKUP(YEAR(C588),WPI!$F$14:$H$22,3,0)</f>
        <v>0.1059027777777778</v>
      </c>
      <c r="K588" s="50">
        <f t="shared" si="54"/>
        <v>303807812.13374662</v>
      </c>
      <c r="L588" s="68">
        <f t="shared" si="55"/>
        <v>64966595.486748464</v>
      </c>
      <c r="M588" s="68">
        <f t="shared" si="56"/>
        <v>238841216.64699817</v>
      </c>
      <c r="N588" s="45">
        <v>0.05</v>
      </c>
      <c r="O588" s="68">
        <f t="shared" si="57"/>
        <v>226899155.81464824</v>
      </c>
    </row>
    <row r="589" spans="1:15" x14ac:dyDescent="0.25">
      <c r="A589" s="120">
        <v>585</v>
      </c>
      <c r="B589" s="103" t="s">
        <v>2575</v>
      </c>
      <c r="C589" s="133">
        <v>42370</v>
      </c>
      <c r="D589" s="98">
        <v>44424</v>
      </c>
      <c r="E589" s="117">
        <f t="shared" si="58"/>
        <v>5.6273972602739724</v>
      </c>
      <c r="F589" s="46">
        <v>25</v>
      </c>
      <c r="G589" s="72">
        <v>0.05</v>
      </c>
      <c r="H589" s="91">
        <f t="shared" si="59"/>
        <v>3.7999999999999999E-2</v>
      </c>
      <c r="I589" s="135">
        <v>69916589</v>
      </c>
      <c r="J589" s="45">
        <f>VLOOKUP(YEAR(C589),WPI!$F$14:$H$22,3,0)</f>
        <v>0.1059027777777778</v>
      </c>
      <c r="K589" s="50">
        <f t="shared" si="54"/>
        <v>77320949.987847224</v>
      </c>
      <c r="L589" s="68">
        <f t="shared" si="55"/>
        <v>16534396.680688908</v>
      </c>
      <c r="M589" s="68">
        <f t="shared" si="56"/>
        <v>60786553.307158314</v>
      </c>
      <c r="N589" s="45">
        <v>0.05</v>
      </c>
      <c r="O589" s="68">
        <f t="shared" si="57"/>
        <v>57747225.641800396</v>
      </c>
    </row>
    <row r="590" spans="1:15" x14ac:dyDescent="0.25">
      <c r="A590" s="120">
        <v>586</v>
      </c>
      <c r="B590" s="103" t="s">
        <v>2529</v>
      </c>
      <c r="C590" s="133">
        <v>42461</v>
      </c>
      <c r="D590" s="98">
        <v>44424</v>
      </c>
      <c r="E590" s="117">
        <f t="shared" si="58"/>
        <v>5.3780821917808215</v>
      </c>
      <c r="F590" s="46">
        <v>8</v>
      </c>
      <c r="G590" s="72">
        <v>0.05</v>
      </c>
      <c r="H590" s="91">
        <f t="shared" si="59"/>
        <v>0.11874999999999999</v>
      </c>
      <c r="I590" s="135">
        <v>656636.88499974995</v>
      </c>
      <c r="J590" s="45">
        <f>VLOOKUP(YEAR(C590),WPI!$J$25:$L$33,3,0)</f>
        <v>3.1350482315112588E-2</v>
      </c>
      <c r="K590" s="50">
        <f t="shared" si="54"/>
        <v>677222.76805038517</v>
      </c>
      <c r="L590" s="68">
        <f t="shared" si="55"/>
        <v>432506.46541053447</v>
      </c>
      <c r="M590" s="68">
        <f t="shared" si="56"/>
        <v>244716.30263985071</v>
      </c>
      <c r="N590" s="45">
        <v>0.05</v>
      </c>
      <c r="O590" s="68">
        <f t="shared" si="57"/>
        <v>232480.48750785817</v>
      </c>
    </row>
    <row r="591" spans="1:15" x14ac:dyDescent="0.25">
      <c r="A591" s="120">
        <v>587</v>
      </c>
      <c r="B591" s="103" t="s">
        <v>2530</v>
      </c>
      <c r="C591" s="133">
        <v>42461</v>
      </c>
      <c r="D591" s="98">
        <v>44424</v>
      </c>
      <c r="E591" s="117">
        <f t="shared" si="58"/>
        <v>5.3780821917808215</v>
      </c>
      <c r="F591" s="46">
        <v>25</v>
      </c>
      <c r="G591" s="72">
        <v>0.05</v>
      </c>
      <c r="H591" s="91">
        <f t="shared" si="59"/>
        <v>3.7999999999999999E-2</v>
      </c>
      <c r="I591" s="135">
        <v>62594496.8130593</v>
      </c>
      <c r="J591" s="45">
        <f>VLOOKUP(YEAR(C591),WPI!$F$14:$H$22,3,0)</f>
        <v>0.1059027777777778</v>
      </c>
      <c r="K591" s="50">
        <f t="shared" si="54"/>
        <v>69223427.899164543</v>
      </c>
      <c r="L591" s="68">
        <f t="shared" si="55"/>
        <v>14146992.823863778</v>
      </c>
      <c r="M591" s="68">
        <f t="shared" si="56"/>
        <v>55076435.075300768</v>
      </c>
      <c r="N591" s="45">
        <v>0.05</v>
      </c>
      <c r="O591" s="68">
        <f t="shared" si="57"/>
        <v>52322613.321535729</v>
      </c>
    </row>
    <row r="592" spans="1:15" x14ac:dyDescent="0.25">
      <c r="A592" s="120">
        <v>588</v>
      </c>
      <c r="B592" s="103" t="s">
        <v>2531</v>
      </c>
      <c r="C592" s="133">
        <v>42461</v>
      </c>
      <c r="D592" s="98">
        <v>44424</v>
      </c>
      <c r="E592" s="117">
        <f t="shared" si="58"/>
        <v>5.3780821917808215</v>
      </c>
      <c r="F592" s="46">
        <v>8</v>
      </c>
      <c r="G592" s="72">
        <v>0.05</v>
      </c>
      <c r="H592" s="91">
        <f t="shared" si="59"/>
        <v>0.11874999999999999</v>
      </c>
      <c r="I592" s="135">
        <v>710714.7192665647</v>
      </c>
      <c r="J592" s="45">
        <f>VLOOKUP(YEAR(C592),WPI!$J$25:$L$33,3,0)</f>
        <v>3.1350482315112588E-2</v>
      </c>
      <c r="K592" s="50">
        <f t="shared" si="54"/>
        <v>732995.96850402129</v>
      </c>
      <c r="L592" s="68">
        <f t="shared" si="55"/>
        <v>468125.86707696028</v>
      </c>
      <c r="M592" s="68">
        <f t="shared" si="56"/>
        <v>264870.10142706102</v>
      </c>
      <c r="N592" s="45">
        <v>0.05</v>
      </c>
      <c r="O592" s="68">
        <f t="shared" si="57"/>
        <v>251626.59635570797</v>
      </c>
    </row>
    <row r="593" spans="1:15" x14ac:dyDescent="0.25">
      <c r="A593" s="120">
        <v>589</v>
      </c>
      <c r="B593" s="103" t="s">
        <v>199</v>
      </c>
      <c r="C593" s="133">
        <v>42461</v>
      </c>
      <c r="D593" s="98">
        <v>44424</v>
      </c>
      <c r="E593" s="117">
        <f t="shared" si="58"/>
        <v>5.3780821917808215</v>
      </c>
      <c r="F593" s="46">
        <v>15</v>
      </c>
      <c r="G593" s="72">
        <v>0.05</v>
      </c>
      <c r="H593" s="91">
        <f t="shared" si="59"/>
        <v>6.3333333333333325E-2</v>
      </c>
      <c r="I593" s="135">
        <v>45757.609965655785</v>
      </c>
      <c r="J593" s="45">
        <f>VLOOKUP(YEAR(C593),WPI!$J$25:$L$33,3,0)</f>
        <v>3.1350482315112588E-2</v>
      </c>
      <c r="K593" s="50">
        <f t="shared" si="54"/>
        <v>47192.13310766589</v>
      </c>
      <c r="L593" s="68">
        <f t="shared" si="55"/>
        <v>16074.200808370906</v>
      </c>
      <c r="M593" s="68">
        <f t="shared" si="56"/>
        <v>31117.932299294982</v>
      </c>
      <c r="N593" s="45">
        <v>0.05</v>
      </c>
      <c r="O593" s="68">
        <f t="shared" si="57"/>
        <v>29562.035684330232</v>
      </c>
    </row>
    <row r="594" spans="1:15" x14ac:dyDescent="0.25">
      <c r="A594" s="120">
        <v>590</v>
      </c>
      <c r="B594" s="103" t="s">
        <v>2532</v>
      </c>
      <c r="C594" s="133">
        <v>42461</v>
      </c>
      <c r="D594" s="98">
        <v>44424</v>
      </c>
      <c r="E594" s="117">
        <f t="shared" si="58"/>
        <v>5.3780821917808215</v>
      </c>
      <c r="F594" s="46">
        <v>25</v>
      </c>
      <c r="G594" s="72">
        <v>0.05</v>
      </c>
      <c r="H594" s="91">
        <f t="shared" si="59"/>
        <v>3.7999999999999999E-2</v>
      </c>
      <c r="I594" s="135">
        <v>14221885.621975843</v>
      </c>
      <c r="J594" s="45">
        <f>VLOOKUP(YEAR(C594),WPI!$F$14:$H$22,3,0)</f>
        <v>0.1059027777777778</v>
      </c>
      <c r="K594" s="50">
        <f t="shared" si="54"/>
        <v>15728022.814580925</v>
      </c>
      <c r="L594" s="68">
        <f t="shared" si="55"/>
        <v>3214290.7776187658</v>
      </c>
      <c r="M594" s="68">
        <f t="shared" si="56"/>
        <v>12513732.036962159</v>
      </c>
      <c r="N594" s="45">
        <v>0.05</v>
      </c>
      <c r="O594" s="68">
        <f t="shared" si="57"/>
        <v>11888045.43511405</v>
      </c>
    </row>
    <row r="595" spans="1:15" x14ac:dyDescent="0.25">
      <c r="A595" s="120">
        <v>591</v>
      </c>
      <c r="B595" s="103" t="s">
        <v>2534</v>
      </c>
      <c r="C595" s="133">
        <v>42461</v>
      </c>
      <c r="D595" s="98">
        <v>44424</v>
      </c>
      <c r="E595" s="117">
        <f t="shared" si="58"/>
        <v>5.3780821917808215</v>
      </c>
      <c r="F595" s="46">
        <v>25</v>
      </c>
      <c r="G595" s="72">
        <v>0.05</v>
      </c>
      <c r="H595" s="91">
        <f t="shared" si="59"/>
        <v>3.7999999999999999E-2</v>
      </c>
      <c r="I595" s="135">
        <v>23700369.050549492</v>
      </c>
      <c r="J595" s="45">
        <f>VLOOKUP(YEAR(C595),WPI!$F$14:$H$22,3,0)</f>
        <v>0.1059027777777778</v>
      </c>
      <c r="K595" s="50">
        <f t="shared" si="54"/>
        <v>26210303.96736116</v>
      </c>
      <c r="L595" s="68">
        <f t="shared" si="55"/>
        <v>5356524.4223050354</v>
      </c>
      <c r="M595" s="68">
        <f t="shared" si="56"/>
        <v>20853779.545056123</v>
      </c>
      <c r="N595" s="45">
        <v>0.05</v>
      </c>
      <c r="O595" s="68">
        <f t="shared" si="57"/>
        <v>19811090.567803316</v>
      </c>
    </row>
    <row r="596" spans="1:15" x14ac:dyDescent="0.25">
      <c r="A596" s="120">
        <v>592</v>
      </c>
      <c r="B596" s="103" t="s">
        <v>2535</v>
      </c>
      <c r="C596" s="133">
        <v>42461</v>
      </c>
      <c r="D596" s="98">
        <v>44424</v>
      </c>
      <c r="E596" s="117">
        <f t="shared" si="58"/>
        <v>5.3780821917808215</v>
      </c>
      <c r="F596" s="46">
        <v>25</v>
      </c>
      <c r="G596" s="72">
        <v>0.05</v>
      </c>
      <c r="H596" s="91">
        <f t="shared" si="59"/>
        <v>3.7999999999999999E-2</v>
      </c>
      <c r="I596" s="135">
        <v>63965259.979292572</v>
      </c>
      <c r="J596" s="45">
        <f>VLOOKUP(YEAR(C596),WPI!$F$14:$H$22,3,0)</f>
        <v>0.1059027777777778</v>
      </c>
      <c r="K596" s="50">
        <f t="shared" si="54"/>
        <v>70739358.692377388</v>
      </c>
      <c r="L596" s="68">
        <f t="shared" si="55"/>
        <v>14456799.239175886</v>
      </c>
      <c r="M596" s="68">
        <f t="shared" si="56"/>
        <v>56282559.453201503</v>
      </c>
      <c r="N596" s="45">
        <v>0.05</v>
      </c>
      <c r="O596" s="68">
        <f t="shared" si="57"/>
        <v>53468431.480541423</v>
      </c>
    </row>
    <row r="597" spans="1:15" x14ac:dyDescent="0.25">
      <c r="A597" s="120">
        <v>593</v>
      </c>
      <c r="B597" s="103" t="s">
        <v>2536</v>
      </c>
      <c r="C597" s="133">
        <v>42461</v>
      </c>
      <c r="D597" s="98">
        <v>44424</v>
      </c>
      <c r="E597" s="117">
        <f t="shared" si="58"/>
        <v>5.3780821917808215</v>
      </c>
      <c r="F597" s="46">
        <v>15</v>
      </c>
      <c r="G597" s="72">
        <v>0.05</v>
      </c>
      <c r="H597" s="91">
        <f t="shared" si="59"/>
        <v>6.3333333333333325E-2</v>
      </c>
      <c r="I597" s="135">
        <v>50846.001250831323</v>
      </c>
      <c r="J597" s="45">
        <f>VLOOKUP(YEAR(C597),WPI!$J$25:$L$33,3,0)</f>
        <v>3.1350482315112588E-2</v>
      </c>
      <c r="K597" s="50">
        <f t="shared" si="54"/>
        <v>52440.047913839699</v>
      </c>
      <c r="L597" s="68">
        <f t="shared" si="55"/>
        <v>17861.702895365102</v>
      </c>
      <c r="M597" s="68">
        <f t="shared" si="56"/>
        <v>34578.345018474596</v>
      </c>
      <c r="N597" s="45">
        <v>0.05</v>
      </c>
      <c r="O597" s="68">
        <f t="shared" si="57"/>
        <v>32849.427767550864</v>
      </c>
    </row>
    <row r="598" spans="1:15" x14ac:dyDescent="0.25">
      <c r="A598" s="120">
        <v>594</v>
      </c>
      <c r="B598" s="103" t="s">
        <v>2538</v>
      </c>
      <c r="C598" s="133">
        <v>42461</v>
      </c>
      <c r="D598" s="98">
        <v>44424</v>
      </c>
      <c r="E598" s="117">
        <f t="shared" si="58"/>
        <v>5.3780821917808215</v>
      </c>
      <c r="F598" s="46">
        <v>25</v>
      </c>
      <c r="G598" s="72">
        <v>0.05</v>
      </c>
      <c r="H598" s="91">
        <f t="shared" si="59"/>
        <v>3.7999999999999999E-2</v>
      </c>
      <c r="I598" s="135">
        <v>9347428.7853018884</v>
      </c>
      <c r="J598" s="45">
        <f>VLOOKUP(YEAR(C598),WPI!$J$25:$L$33,3,0)</f>
        <v>3.1350482315112588E-2</v>
      </c>
      <c r="K598" s="50">
        <f t="shared" si="54"/>
        <v>9640475.1861272696</v>
      </c>
      <c r="L598" s="68">
        <f t="shared" si="55"/>
        <v>1970196.1809150069</v>
      </c>
      <c r="M598" s="68">
        <f t="shared" si="56"/>
        <v>7670279.0052122623</v>
      </c>
      <c r="N598" s="45">
        <v>0.05</v>
      </c>
      <c r="O598" s="68">
        <f t="shared" si="57"/>
        <v>7286765.0549516492</v>
      </c>
    </row>
    <row r="599" spans="1:15" x14ac:dyDescent="0.25">
      <c r="A599" s="120">
        <v>595</v>
      </c>
      <c r="B599" s="103" t="s">
        <v>2537</v>
      </c>
      <c r="C599" s="133">
        <v>42461</v>
      </c>
      <c r="D599" s="98">
        <v>44424</v>
      </c>
      <c r="E599" s="117">
        <f t="shared" si="58"/>
        <v>5.3780821917808215</v>
      </c>
      <c r="F599" s="46">
        <v>15</v>
      </c>
      <c r="G599" s="72">
        <v>0.05</v>
      </c>
      <c r="H599" s="91">
        <f t="shared" si="59"/>
        <v>6.3333333333333325E-2</v>
      </c>
      <c r="I599" s="135">
        <v>1510855.2932756762</v>
      </c>
      <c r="J599" s="45">
        <f>VLOOKUP(YEAR(C599),WPI!$J$25:$L$33,3,0)</f>
        <v>3.1350482315112588E-2</v>
      </c>
      <c r="K599" s="50">
        <f t="shared" si="54"/>
        <v>1558221.3354282095</v>
      </c>
      <c r="L599" s="68">
        <f t="shared" si="55"/>
        <v>530748.6862782276</v>
      </c>
      <c r="M599" s="68">
        <f t="shared" si="56"/>
        <v>1027472.6491499819</v>
      </c>
      <c r="N599" s="45">
        <v>0.05</v>
      </c>
      <c r="O599" s="68">
        <f t="shared" si="57"/>
        <v>976099.01669248275</v>
      </c>
    </row>
    <row r="600" spans="1:15" x14ac:dyDescent="0.25">
      <c r="A600" s="120">
        <v>596</v>
      </c>
      <c r="B600" s="103" t="s">
        <v>2539</v>
      </c>
      <c r="C600" s="133">
        <v>42461</v>
      </c>
      <c r="D600" s="98">
        <v>44424</v>
      </c>
      <c r="E600" s="117">
        <f t="shared" si="58"/>
        <v>5.3780821917808215</v>
      </c>
      <c r="F600" s="46">
        <v>25</v>
      </c>
      <c r="G600" s="72">
        <v>0.05</v>
      </c>
      <c r="H600" s="91">
        <f t="shared" si="59"/>
        <v>3.7999999999999999E-2</v>
      </c>
      <c r="I600" s="135">
        <v>4328258.7318821475</v>
      </c>
      <c r="J600" s="45">
        <f>VLOOKUP(YEAR(C600),WPI!$J$25:$L$33,3,0)</f>
        <v>3.1350482315112588E-2</v>
      </c>
      <c r="K600" s="50">
        <f t="shared" si="54"/>
        <v>4463951.7307112496</v>
      </c>
      <c r="L600" s="68">
        <f t="shared" si="55"/>
        <v>912284.97370047914</v>
      </c>
      <c r="M600" s="68">
        <f t="shared" si="56"/>
        <v>3551666.7570107705</v>
      </c>
      <c r="N600" s="45">
        <v>0.05</v>
      </c>
      <c r="O600" s="68">
        <f t="shared" si="57"/>
        <v>3374083.4191602319</v>
      </c>
    </row>
    <row r="601" spans="1:15" x14ac:dyDescent="0.25">
      <c r="A601" s="120">
        <v>597</v>
      </c>
      <c r="B601" s="103" t="s">
        <v>2540</v>
      </c>
      <c r="C601" s="133">
        <v>42461</v>
      </c>
      <c r="D601" s="98">
        <v>44424</v>
      </c>
      <c r="E601" s="117">
        <f t="shared" si="58"/>
        <v>5.3780821917808215</v>
      </c>
      <c r="F601" s="46">
        <v>25</v>
      </c>
      <c r="G601" s="72">
        <v>0.05</v>
      </c>
      <c r="H601" s="91">
        <f t="shared" si="59"/>
        <v>3.7999999999999999E-2</v>
      </c>
      <c r="I601" s="135">
        <v>8154779.2025907794</v>
      </c>
      <c r="J601" s="45">
        <f>VLOOKUP(YEAR(C601),WPI!$J$25:$L$33,3,0)</f>
        <v>3.1350482315112588E-2</v>
      </c>
      <c r="K601" s="50">
        <f t="shared" si="54"/>
        <v>8410435.4637652487</v>
      </c>
      <c r="L601" s="68">
        <f t="shared" si="55"/>
        <v>1718816.5013263149</v>
      </c>
      <c r="M601" s="68">
        <f t="shared" si="56"/>
        <v>6691618.9624389336</v>
      </c>
      <c r="N601" s="45">
        <v>0.05</v>
      </c>
      <c r="O601" s="68">
        <f t="shared" si="57"/>
        <v>6357038.0143169863</v>
      </c>
    </row>
    <row r="602" spans="1:15" x14ac:dyDescent="0.25">
      <c r="A602" s="120">
        <v>598</v>
      </c>
      <c r="B602" s="103" t="s">
        <v>2541</v>
      </c>
      <c r="C602" s="133">
        <v>42461</v>
      </c>
      <c r="D602" s="98">
        <v>44424</v>
      </c>
      <c r="E602" s="117">
        <f t="shared" si="58"/>
        <v>5.3780821917808215</v>
      </c>
      <c r="F602" s="46">
        <v>20</v>
      </c>
      <c r="G602" s="72">
        <v>0.05</v>
      </c>
      <c r="H602" s="91">
        <f t="shared" si="59"/>
        <v>4.7500000000000001E-2</v>
      </c>
      <c r="I602" s="135">
        <v>8357164.6343894489</v>
      </c>
      <c r="J602" s="45">
        <f>VLOOKUP(YEAR(C602),WPI!$J$25:$L$33,3,0)</f>
        <v>3.1350482315112588E-2</v>
      </c>
      <c r="K602" s="50">
        <f t="shared" si="54"/>
        <v>8619165.7764643598</v>
      </c>
      <c r="L602" s="68">
        <f t="shared" si="55"/>
        <v>2201842.6435944606</v>
      </c>
      <c r="M602" s="68">
        <f t="shared" si="56"/>
        <v>6417323.1328698993</v>
      </c>
      <c r="N602" s="45">
        <v>0.05</v>
      </c>
      <c r="O602" s="68">
        <f t="shared" si="57"/>
        <v>6096456.9762264043</v>
      </c>
    </row>
    <row r="603" spans="1:15" x14ac:dyDescent="0.25">
      <c r="A603" s="120">
        <v>599</v>
      </c>
      <c r="B603" s="103" t="s">
        <v>2542</v>
      </c>
      <c r="C603" s="133">
        <v>42461</v>
      </c>
      <c r="D603" s="98">
        <v>44424</v>
      </c>
      <c r="E603" s="117">
        <f t="shared" si="58"/>
        <v>5.3780821917808215</v>
      </c>
      <c r="F603" s="46">
        <v>15</v>
      </c>
      <c r="G603" s="72">
        <v>0.05</v>
      </c>
      <c r="H603" s="91">
        <f t="shared" si="59"/>
        <v>6.3333333333333325E-2</v>
      </c>
      <c r="I603" s="135">
        <v>1411152.3978202543</v>
      </c>
      <c r="J603" s="45">
        <f>VLOOKUP(YEAR(C603),WPI!$J$25:$L$33,3,0)</f>
        <v>3.1350482315112588E-2</v>
      </c>
      <c r="K603" s="50">
        <f t="shared" si="54"/>
        <v>1455392.7061120467</v>
      </c>
      <c r="L603" s="68">
        <f t="shared" si="55"/>
        <v>495724.03433663008</v>
      </c>
      <c r="M603" s="68">
        <f t="shared" si="56"/>
        <v>959668.6717754167</v>
      </c>
      <c r="N603" s="45">
        <v>0.05</v>
      </c>
      <c r="O603" s="68">
        <f t="shared" si="57"/>
        <v>911685.23818664579</v>
      </c>
    </row>
    <row r="604" spans="1:15" x14ac:dyDescent="0.25">
      <c r="A604" s="120">
        <v>600</v>
      </c>
      <c r="B604" s="103" t="s">
        <v>2543</v>
      </c>
      <c r="C604" s="133">
        <v>42461</v>
      </c>
      <c r="D604" s="98">
        <v>44424</v>
      </c>
      <c r="E604" s="117">
        <f t="shared" si="58"/>
        <v>5.3780821917808215</v>
      </c>
      <c r="F604" s="46">
        <v>25</v>
      </c>
      <c r="G604" s="72">
        <v>0.05</v>
      </c>
      <c r="H604" s="91">
        <f t="shared" si="59"/>
        <v>3.7999999999999999E-2</v>
      </c>
      <c r="I604" s="135">
        <v>25582675.541505143</v>
      </c>
      <c r="J604" s="45">
        <f>VLOOKUP(YEAR(C604),WPI!$F$14:$H$22,3,0)</f>
        <v>0.1059027777777778</v>
      </c>
      <c r="K604" s="50">
        <f t="shared" si="54"/>
        <v>28291951.944338158</v>
      </c>
      <c r="L604" s="68">
        <f t="shared" si="55"/>
        <v>5781944.8310574256</v>
      </c>
      <c r="M604" s="68">
        <f t="shared" si="56"/>
        <v>22510007.113280732</v>
      </c>
      <c r="N604" s="45">
        <v>0.05</v>
      </c>
      <c r="O604" s="68">
        <f t="shared" si="57"/>
        <v>21384506.757616695</v>
      </c>
    </row>
    <row r="605" spans="1:15" x14ac:dyDescent="0.25">
      <c r="A605" s="120">
        <v>601</v>
      </c>
      <c r="B605" s="103" t="s">
        <v>2544</v>
      </c>
      <c r="C605" s="133">
        <v>42461</v>
      </c>
      <c r="D605" s="98">
        <v>44424</v>
      </c>
      <c r="E605" s="117">
        <f t="shared" si="58"/>
        <v>5.3780821917808215</v>
      </c>
      <c r="F605" s="46">
        <v>25</v>
      </c>
      <c r="G605" s="72">
        <v>0.05</v>
      </c>
      <c r="H605" s="91">
        <f t="shared" si="59"/>
        <v>3.7999999999999999E-2</v>
      </c>
      <c r="I605" s="135">
        <v>134683180.206094</v>
      </c>
      <c r="J605" s="45">
        <f>VLOOKUP(YEAR(C605),WPI!$F$14:$H$22,3,0)</f>
        <v>0.1059027777777778</v>
      </c>
      <c r="K605" s="50">
        <f t="shared" si="54"/>
        <v>148946503.10986438</v>
      </c>
      <c r="L605" s="68">
        <f t="shared" si="55"/>
        <v>30439768.364321157</v>
      </c>
      <c r="M605" s="68">
        <f t="shared" si="56"/>
        <v>118506734.74554323</v>
      </c>
      <c r="N605" s="45">
        <v>0.05</v>
      </c>
      <c r="O605" s="68">
        <f t="shared" si="57"/>
        <v>112581398.00826606</v>
      </c>
    </row>
    <row r="606" spans="1:15" x14ac:dyDescent="0.25">
      <c r="A606" s="120">
        <v>602</v>
      </c>
      <c r="B606" s="103" t="s">
        <v>2545</v>
      </c>
      <c r="C606" s="133">
        <v>42461</v>
      </c>
      <c r="D606" s="98">
        <v>44424</v>
      </c>
      <c r="E606" s="117">
        <f t="shared" si="58"/>
        <v>5.3780821917808215</v>
      </c>
      <c r="F606" s="46">
        <v>25</v>
      </c>
      <c r="G606" s="72">
        <v>0.05</v>
      </c>
      <c r="H606" s="91">
        <f t="shared" si="59"/>
        <v>3.7999999999999999E-2</v>
      </c>
      <c r="I606" s="135">
        <v>12821102.435352359</v>
      </c>
      <c r="J606" s="45">
        <f>VLOOKUP(YEAR(C606),WPI!$F$14:$H$22,3,0)</f>
        <v>0.1059027777777778</v>
      </c>
      <c r="K606" s="50">
        <f t="shared" si="54"/>
        <v>14178892.797429606</v>
      </c>
      <c r="L606" s="68">
        <f t="shared" si="55"/>
        <v>2897699.5324149695</v>
      </c>
      <c r="M606" s="68">
        <f t="shared" si="56"/>
        <v>11281193.265014637</v>
      </c>
      <c r="N606" s="45">
        <v>0.05</v>
      </c>
      <c r="O606" s="68">
        <f t="shared" si="57"/>
        <v>10717133.601763904</v>
      </c>
    </row>
    <row r="607" spans="1:15" x14ac:dyDescent="0.25">
      <c r="A607" s="120">
        <v>603</v>
      </c>
      <c r="B607" s="103" t="s">
        <v>2546</v>
      </c>
      <c r="C607" s="133">
        <v>42461</v>
      </c>
      <c r="D607" s="98">
        <v>44424</v>
      </c>
      <c r="E607" s="117">
        <f t="shared" si="58"/>
        <v>5.3780821917808215</v>
      </c>
      <c r="F607" s="46">
        <v>25</v>
      </c>
      <c r="G607" s="72">
        <v>0.05</v>
      </c>
      <c r="H607" s="91">
        <f t="shared" si="59"/>
        <v>3.7999999999999999E-2</v>
      </c>
      <c r="I607" s="135">
        <v>7572797.6762257842</v>
      </c>
      <c r="J607" s="45">
        <f>VLOOKUP(YEAR(C607),WPI!$J$25:$L$33,3,0)</f>
        <v>3.1350482315112588E-2</v>
      </c>
      <c r="K607" s="50">
        <f t="shared" si="54"/>
        <v>7810208.5358502259</v>
      </c>
      <c r="L607" s="68">
        <f t="shared" si="55"/>
        <v>1596149.8507485252</v>
      </c>
      <c r="M607" s="68">
        <f t="shared" si="56"/>
        <v>6214058.6851017009</v>
      </c>
      <c r="N607" s="45">
        <v>0.05</v>
      </c>
      <c r="O607" s="68">
        <f t="shared" si="57"/>
        <v>5903355.750846616</v>
      </c>
    </row>
    <row r="608" spans="1:15" x14ac:dyDescent="0.25">
      <c r="A608" s="120">
        <v>604</v>
      </c>
      <c r="B608" s="103" t="s">
        <v>2547</v>
      </c>
      <c r="C608" s="133">
        <v>42461</v>
      </c>
      <c r="D608" s="98">
        <v>44424</v>
      </c>
      <c r="E608" s="117">
        <f t="shared" si="58"/>
        <v>5.3780821917808215</v>
      </c>
      <c r="F608" s="46">
        <v>25</v>
      </c>
      <c r="G608" s="72">
        <v>0.05</v>
      </c>
      <c r="H608" s="91">
        <f t="shared" si="59"/>
        <v>3.7999999999999999E-2</v>
      </c>
      <c r="I608" s="135">
        <v>32669161.52650746</v>
      </c>
      <c r="J608" s="45">
        <f>VLOOKUP(YEAR(C608),WPI!$F$14:$H$22,3,0)</f>
        <v>0.1059027777777778</v>
      </c>
      <c r="K608" s="50">
        <f t="shared" si="54"/>
        <v>36128916.47983551</v>
      </c>
      <c r="L608" s="68">
        <f t="shared" si="55"/>
        <v>7383562.7284845198</v>
      </c>
      <c r="M608" s="68">
        <f t="shared" si="56"/>
        <v>28745353.751350991</v>
      </c>
      <c r="N608" s="45">
        <v>0.05</v>
      </c>
      <c r="O608" s="68">
        <f t="shared" si="57"/>
        <v>27308086.063783441</v>
      </c>
    </row>
    <row r="609" spans="1:15" x14ac:dyDescent="0.25">
      <c r="A609" s="120">
        <v>605</v>
      </c>
      <c r="B609" s="103" t="s">
        <v>2548</v>
      </c>
      <c r="C609" s="133">
        <v>42461</v>
      </c>
      <c r="D609" s="98">
        <v>44424</v>
      </c>
      <c r="E609" s="117">
        <f t="shared" si="58"/>
        <v>5.3780821917808215</v>
      </c>
      <c r="F609" s="46">
        <v>8</v>
      </c>
      <c r="G609" s="72">
        <v>0.05</v>
      </c>
      <c r="H609" s="91">
        <f t="shared" si="59"/>
        <v>0.11874999999999999</v>
      </c>
      <c r="I609" s="135">
        <v>576700.84280103096</v>
      </c>
      <c r="J609" s="45">
        <v>0</v>
      </c>
      <c r="K609" s="50">
        <f t="shared" si="54"/>
        <v>576700.84280103096</v>
      </c>
      <c r="L609" s="68">
        <f t="shared" si="55"/>
        <v>368308.41325256933</v>
      </c>
      <c r="M609" s="68">
        <f t="shared" si="56"/>
        <v>208392.42954846163</v>
      </c>
      <c r="N609" s="45">
        <v>0.05</v>
      </c>
      <c r="O609" s="68">
        <f t="shared" si="57"/>
        <v>197972.80807103854</v>
      </c>
    </row>
    <row r="610" spans="1:15" x14ac:dyDescent="0.25">
      <c r="A610" s="120">
        <v>606</v>
      </c>
      <c r="B610" s="103" t="s">
        <v>2576</v>
      </c>
      <c r="C610" s="133">
        <v>42461</v>
      </c>
      <c r="D610" s="98">
        <v>44424</v>
      </c>
      <c r="E610" s="117">
        <f t="shared" si="58"/>
        <v>5.3780821917808215</v>
      </c>
      <c r="F610" s="46">
        <v>12</v>
      </c>
      <c r="G610" s="72">
        <v>0.05</v>
      </c>
      <c r="H610" s="91">
        <f t="shared" si="59"/>
        <v>7.9166666666666663E-2</v>
      </c>
      <c r="I610" s="135">
        <v>19827364.412319709</v>
      </c>
      <c r="J610" s="45">
        <v>0</v>
      </c>
      <c r="K610" s="50">
        <f t="shared" si="54"/>
        <v>19827364.412319709</v>
      </c>
      <c r="L610" s="68">
        <f t="shared" si="55"/>
        <v>8441794.6402544305</v>
      </c>
      <c r="M610" s="68">
        <f t="shared" si="56"/>
        <v>11385569.772065278</v>
      </c>
      <c r="N610" s="45">
        <v>0.05</v>
      </c>
      <c r="O610" s="68">
        <f t="shared" si="57"/>
        <v>10816291.283462014</v>
      </c>
    </row>
    <row r="611" spans="1:15" x14ac:dyDescent="0.25">
      <c r="A611" s="120">
        <v>607</v>
      </c>
      <c r="B611" s="103" t="s">
        <v>2550</v>
      </c>
      <c r="C611" s="133">
        <v>42461</v>
      </c>
      <c r="D611" s="98">
        <v>44424</v>
      </c>
      <c r="E611" s="117">
        <f t="shared" si="58"/>
        <v>5.3780821917808215</v>
      </c>
      <c r="F611" s="46">
        <v>25</v>
      </c>
      <c r="G611" s="72">
        <v>0.05</v>
      </c>
      <c r="H611" s="91">
        <f t="shared" si="59"/>
        <v>3.7999999999999999E-2</v>
      </c>
      <c r="I611" s="135">
        <v>51543550.654371575</v>
      </c>
      <c r="J611" s="142">
        <v>3.1399999999999997E-2</v>
      </c>
      <c r="K611" s="50">
        <f t="shared" si="54"/>
        <v>53162018.144918844</v>
      </c>
      <c r="L611" s="68">
        <f t="shared" si="55"/>
        <v>10864568.716444043</v>
      </c>
      <c r="M611" s="68">
        <f t="shared" si="56"/>
        <v>42297449.428474799</v>
      </c>
      <c r="N611" s="45">
        <v>0.05</v>
      </c>
      <c r="O611" s="68">
        <f t="shared" si="57"/>
        <v>40182576.957051054</v>
      </c>
    </row>
    <row r="612" spans="1:15" x14ac:dyDescent="0.25">
      <c r="A612" s="120">
        <v>608</v>
      </c>
      <c r="B612" s="103" t="s">
        <v>2551</v>
      </c>
      <c r="C612" s="133">
        <v>42461</v>
      </c>
      <c r="D612" s="98">
        <v>44424</v>
      </c>
      <c r="E612" s="117">
        <f t="shared" si="58"/>
        <v>5.3780821917808215</v>
      </c>
      <c r="F612" s="46">
        <v>25</v>
      </c>
      <c r="G612" s="72">
        <v>0.05</v>
      </c>
      <c r="H612" s="91">
        <f t="shared" si="59"/>
        <v>3.7999999999999999E-2</v>
      </c>
      <c r="I612" s="135">
        <v>1328137.8905544553</v>
      </c>
      <c r="J612" s="45">
        <f>VLOOKUP(YEAR(C612),WPI!$F$25:$H$33,3,0)</f>
        <v>0.18172690763052218</v>
      </c>
      <c r="K612" s="50">
        <f t="shared" si="54"/>
        <v>1569496.2823118414</v>
      </c>
      <c r="L612" s="68">
        <f t="shared" si="55"/>
        <v>320753.4402267657</v>
      </c>
      <c r="M612" s="68">
        <f t="shared" si="56"/>
        <v>1248742.8420850756</v>
      </c>
      <c r="N612" s="45">
        <v>0.05</v>
      </c>
      <c r="O612" s="68">
        <f t="shared" si="57"/>
        <v>1186305.6999808217</v>
      </c>
    </row>
    <row r="613" spans="1:15" x14ac:dyDescent="0.25">
      <c r="A613" s="120">
        <v>609</v>
      </c>
      <c r="B613" s="103" t="s">
        <v>2552</v>
      </c>
      <c r="C613" s="133">
        <v>42461</v>
      </c>
      <c r="D613" s="98">
        <v>44424</v>
      </c>
      <c r="E613" s="117">
        <f t="shared" si="58"/>
        <v>5.3780821917808215</v>
      </c>
      <c r="F613" s="46">
        <v>25</v>
      </c>
      <c r="G613" s="72">
        <v>0.05</v>
      </c>
      <c r="H613" s="91">
        <f t="shared" si="59"/>
        <v>3.7999999999999999E-2</v>
      </c>
      <c r="I613" s="135">
        <v>0</v>
      </c>
      <c r="J613" s="45">
        <f>VLOOKUP(YEAR(C613),WPI!$F$25:$H$33,3,0)</f>
        <v>0.18172690763052218</v>
      </c>
      <c r="K613" s="50">
        <f t="shared" si="54"/>
        <v>0</v>
      </c>
      <c r="L613" s="68">
        <f t="shared" si="55"/>
        <v>0</v>
      </c>
      <c r="M613" s="68">
        <f t="shared" si="56"/>
        <v>0</v>
      </c>
      <c r="N613" s="45">
        <v>0.05</v>
      </c>
      <c r="O613" s="68">
        <f t="shared" si="57"/>
        <v>0</v>
      </c>
    </row>
    <row r="614" spans="1:15" x14ac:dyDescent="0.25">
      <c r="A614" s="120">
        <v>610</v>
      </c>
      <c r="B614" s="103" t="s">
        <v>2553</v>
      </c>
      <c r="C614" s="133">
        <v>42461</v>
      </c>
      <c r="D614" s="98">
        <v>44424</v>
      </c>
      <c r="E614" s="117">
        <f t="shared" si="58"/>
        <v>5.3780821917808215</v>
      </c>
      <c r="F614" s="46">
        <v>15</v>
      </c>
      <c r="G614" s="72">
        <v>0.05</v>
      </c>
      <c r="H614" s="91">
        <f t="shared" si="59"/>
        <v>6.3333333333333325E-2</v>
      </c>
      <c r="I614" s="135">
        <v>6056557.9581700563</v>
      </c>
      <c r="J614" s="45">
        <f>VLOOKUP(YEAR(C614),WPI!$J$25:$L$33,3,0)</f>
        <v>3.1350482315112588E-2</v>
      </c>
      <c r="K614" s="50">
        <f t="shared" si="54"/>
        <v>6246433.9713281207</v>
      </c>
      <c r="L614" s="68">
        <f t="shared" si="55"/>
        <v>2127609.5692111859</v>
      </c>
      <c r="M614" s="68">
        <f t="shared" si="56"/>
        <v>4118824.4021169348</v>
      </c>
      <c r="N614" s="45">
        <v>0.05</v>
      </c>
      <c r="O614" s="68">
        <f t="shared" si="57"/>
        <v>3912883.1820110879</v>
      </c>
    </row>
    <row r="615" spans="1:15" x14ac:dyDescent="0.25">
      <c r="A615" s="120">
        <v>611</v>
      </c>
      <c r="B615" s="103" t="s">
        <v>2555</v>
      </c>
      <c r="C615" s="133">
        <v>42461</v>
      </c>
      <c r="D615" s="98">
        <v>44424</v>
      </c>
      <c r="E615" s="117">
        <f t="shared" si="58"/>
        <v>5.3780821917808215</v>
      </c>
      <c r="F615" s="46">
        <v>25</v>
      </c>
      <c r="G615" s="72">
        <v>0.05</v>
      </c>
      <c r="H615" s="91">
        <f t="shared" si="59"/>
        <v>3.7999999999999999E-2</v>
      </c>
      <c r="I615" s="135">
        <v>11752759.697622197</v>
      </c>
      <c r="J615" s="45">
        <f>VLOOKUP(YEAR(C615),WPI!$F$14:$H$22,3,0)</f>
        <v>0.1059027777777778</v>
      </c>
      <c r="K615" s="50">
        <f t="shared" si="54"/>
        <v>12997409.596155105</v>
      </c>
      <c r="L615" s="68">
        <f t="shared" si="55"/>
        <v>2656243.2093577911</v>
      </c>
      <c r="M615" s="68">
        <f t="shared" si="56"/>
        <v>10341166.386797315</v>
      </c>
      <c r="N615" s="45">
        <v>0.05</v>
      </c>
      <c r="O615" s="68">
        <f t="shared" si="57"/>
        <v>9824108.0674574487</v>
      </c>
    </row>
    <row r="616" spans="1:15" x14ac:dyDescent="0.25">
      <c r="A616" s="120">
        <v>612</v>
      </c>
      <c r="B616" s="103" t="s">
        <v>2556</v>
      </c>
      <c r="C616" s="133">
        <v>42461</v>
      </c>
      <c r="D616" s="98">
        <v>44424</v>
      </c>
      <c r="E616" s="117">
        <f t="shared" si="58"/>
        <v>5.3780821917808215</v>
      </c>
      <c r="F616" s="46">
        <v>15</v>
      </c>
      <c r="G616" s="72">
        <v>0.05</v>
      </c>
      <c r="H616" s="91">
        <f t="shared" si="59"/>
        <v>6.3333333333333325E-2</v>
      </c>
      <c r="I616" s="135">
        <v>6498019.4856080683</v>
      </c>
      <c r="J616" s="45">
        <f>VLOOKUP(YEAR(C616),WPI!$J$25:$L$33,3,0)</f>
        <v>3.1350482315112588E-2</v>
      </c>
      <c r="K616" s="50">
        <f t="shared" si="54"/>
        <v>6701735.5305748805</v>
      </c>
      <c r="L616" s="68">
        <f t="shared" si="55"/>
        <v>2282690.685697272</v>
      </c>
      <c r="M616" s="68">
        <f t="shared" si="56"/>
        <v>4419044.8448776081</v>
      </c>
      <c r="N616" s="45">
        <v>0.05</v>
      </c>
      <c r="O616" s="68">
        <f t="shared" si="57"/>
        <v>4198092.6026337277</v>
      </c>
    </row>
    <row r="617" spans="1:15" x14ac:dyDescent="0.25">
      <c r="A617" s="120">
        <v>613</v>
      </c>
      <c r="B617" s="103" t="s">
        <v>2557</v>
      </c>
      <c r="C617" s="133">
        <v>42461</v>
      </c>
      <c r="D617" s="98">
        <v>44424</v>
      </c>
      <c r="E617" s="117">
        <f t="shared" si="58"/>
        <v>5.3780821917808215</v>
      </c>
      <c r="F617" s="46">
        <v>8</v>
      </c>
      <c r="G617" s="72">
        <v>0.05</v>
      </c>
      <c r="H617" s="91">
        <f t="shared" si="59"/>
        <v>0.11874999999999999</v>
      </c>
      <c r="I617" s="135">
        <v>29448.871001216445</v>
      </c>
      <c r="J617" s="45">
        <f>VLOOKUP(YEAR(C617),WPI!$J$25:$L$33,3,0)</f>
        <v>3.1350482315112588E-2</v>
      </c>
      <c r="K617" s="50">
        <f t="shared" si="54"/>
        <v>30372.10731074011</v>
      </c>
      <c r="L617" s="68">
        <f t="shared" si="55"/>
        <v>19397.063122751264</v>
      </c>
      <c r="M617" s="68">
        <f t="shared" si="56"/>
        <v>10975.044187988846</v>
      </c>
      <c r="N617" s="45">
        <v>0.05</v>
      </c>
      <c r="O617" s="68">
        <f t="shared" si="57"/>
        <v>10426.291978589403</v>
      </c>
    </row>
    <row r="618" spans="1:15" x14ac:dyDescent="0.25">
      <c r="A618" s="120">
        <v>614</v>
      </c>
      <c r="B618" s="103" t="s">
        <v>2558</v>
      </c>
      <c r="C618" s="133">
        <v>42461</v>
      </c>
      <c r="D618" s="98">
        <v>44424</v>
      </c>
      <c r="E618" s="117">
        <f t="shared" si="58"/>
        <v>5.3780821917808215</v>
      </c>
      <c r="F618" s="46">
        <v>15</v>
      </c>
      <c r="G618" s="72">
        <v>0.05</v>
      </c>
      <c r="H618" s="91">
        <f t="shared" si="59"/>
        <v>6.3333333333333325E-2</v>
      </c>
      <c r="I618" s="135">
        <v>8419.6533839451513</v>
      </c>
      <c r="J618" s="45">
        <f>VLOOKUP(YEAR(C618),WPI!$J$25:$L$33,3,0)</f>
        <v>3.1350482315112588E-2</v>
      </c>
      <c r="K618" s="50">
        <f t="shared" si="54"/>
        <v>8683.6135784579001</v>
      </c>
      <c r="L618" s="68">
        <f t="shared" si="55"/>
        <v>2957.7418779520021</v>
      </c>
      <c r="M618" s="68">
        <f t="shared" si="56"/>
        <v>5725.8717005058979</v>
      </c>
      <c r="N618" s="45">
        <v>0.05</v>
      </c>
      <c r="O618" s="68">
        <f t="shared" si="57"/>
        <v>5439.5781154806027</v>
      </c>
    </row>
    <row r="619" spans="1:15" x14ac:dyDescent="0.25">
      <c r="A619" s="120">
        <v>615</v>
      </c>
      <c r="B619" s="103" t="s">
        <v>2560</v>
      </c>
      <c r="C619" s="133">
        <v>42461</v>
      </c>
      <c r="D619" s="98">
        <v>44424</v>
      </c>
      <c r="E619" s="117">
        <f t="shared" si="58"/>
        <v>5.3780821917808215</v>
      </c>
      <c r="F619" s="46">
        <v>15</v>
      </c>
      <c r="G619" s="72">
        <v>0.05</v>
      </c>
      <c r="H619" s="91">
        <f t="shared" si="59"/>
        <v>6.3333333333333325E-2</v>
      </c>
      <c r="I619" s="135">
        <v>6770037.0711723883</v>
      </c>
      <c r="J619" s="45">
        <f>VLOOKUP(YEAR(C619),WPI!$J$25:$L$33,3,0)</f>
        <v>3.1350482315112588E-2</v>
      </c>
      <c r="K619" s="50">
        <f t="shared" si="54"/>
        <v>6982280.9986448344</v>
      </c>
      <c r="L619" s="68">
        <f t="shared" si="55"/>
        <v>2378247.8027986879</v>
      </c>
      <c r="M619" s="68">
        <f t="shared" si="56"/>
        <v>4604033.195846146</v>
      </c>
      <c r="N619" s="45">
        <v>0.05</v>
      </c>
      <c r="O619" s="68">
        <f t="shared" si="57"/>
        <v>4373831.5360538382</v>
      </c>
    </row>
    <row r="620" spans="1:15" x14ac:dyDescent="0.25">
      <c r="A620" s="120">
        <v>616</v>
      </c>
      <c r="B620" s="103" t="s">
        <v>2561</v>
      </c>
      <c r="C620" s="133">
        <v>42461</v>
      </c>
      <c r="D620" s="98">
        <v>44424</v>
      </c>
      <c r="E620" s="117">
        <f t="shared" si="58"/>
        <v>5.3780821917808215</v>
      </c>
      <c r="F620" s="46">
        <v>12</v>
      </c>
      <c r="G620" s="72">
        <v>0.05</v>
      </c>
      <c r="H620" s="91">
        <f t="shared" si="59"/>
        <v>7.9166666666666663E-2</v>
      </c>
      <c r="I620" s="135">
        <v>92609.407667389765</v>
      </c>
      <c r="J620" s="45">
        <f>VLOOKUP(YEAR(C620),WPI!$J$25:$L$33,3,0)</f>
        <v>3.1350482315112588E-2</v>
      </c>
      <c r="K620" s="50">
        <f t="shared" si="54"/>
        <v>95512.757264679312</v>
      </c>
      <c r="L620" s="68">
        <f t="shared" si="55"/>
        <v>40665.973832200274</v>
      </c>
      <c r="M620" s="68">
        <f t="shared" si="56"/>
        <v>54846.783432479038</v>
      </c>
      <c r="N620" s="45">
        <v>0.05</v>
      </c>
      <c r="O620" s="68">
        <f t="shared" si="57"/>
        <v>52104.444260855082</v>
      </c>
    </row>
    <row r="621" spans="1:15" x14ac:dyDescent="0.25">
      <c r="A621" s="120">
        <v>617</v>
      </c>
      <c r="B621" s="103" t="s">
        <v>2562</v>
      </c>
      <c r="C621" s="133">
        <v>42461</v>
      </c>
      <c r="D621" s="98">
        <v>44424</v>
      </c>
      <c r="E621" s="117">
        <f t="shared" si="58"/>
        <v>5.3780821917808215</v>
      </c>
      <c r="F621" s="46">
        <v>15</v>
      </c>
      <c r="G621" s="72">
        <v>0.05</v>
      </c>
      <c r="H621" s="91">
        <f t="shared" si="59"/>
        <v>6.3333333333333325E-2</v>
      </c>
      <c r="I621" s="135">
        <v>423733.59309053712</v>
      </c>
      <c r="J621" s="45">
        <f>VLOOKUP(YEAR(C621),WPI!$J$25:$L$33,3,0)</f>
        <v>3.1350482315112588E-2</v>
      </c>
      <c r="K621" s="50">
        <f t="shared" si="54"/>
        <v>437017.84560704109</v>
      </c>
      <c r="L621" s="68">
        <f t="shared" si="55"/>
        <v>148853.46655347772</v>
      </c>
      <c r="M621" s="68">
        <f t="shared" si="56"/>
        <v>288164.37905356335</v>
      </c>
      <c r="N621" s="45">
        <v>0.05</v>
      </c>
      <c r="O621" s="68">
        <f t="shared" si="57"/>
        <v>273756.16010088514</v>
      </c>
    </row>
    <row r="622" spans="1:15" x14ac:dyDescent="0.25">
      <c r="A622" s="120">
        <v>618</v>
      </c>
      <c r="B622" s="103" t="s">
        <v>2563</v>
      </c>
      <c r="C622" s="133">
        <v>42461</v>
      </c>
      <c r="D622" s="98">
        <v>44424</v>
      </c>
      <c r="E622" s="117">
        <f t="shared" si="58"/>
        <v>5.3780821917808215</v>
      </c>
      <c r="F622" s="46">
        <v>12</v>
      </c>
      <c r="G622" s="72">
        <v>0.05</v>
      </c>
      <c r="H622" s="91">
        <f t="shared" si="59"/>
        <v>7.9166666666666663E-2</v>
      </c>
      <c r="I622" s="135">
        <v>4242707.1946423305</v>
      </c>
      <c r="J622" s="45">
        <v>0.03</v>
      </c>
      <c r="K622" s="50">
        <f t="shared" si="54"/>
        <v>4369988.4104816001</v>
      </c>
      <c r="L622" s="68">
        <f t="shared" si="55"/>
        <v>1860587.4171887238</v>
      </c>
      <c r="M622" s="68">
        <f t="shared" si="56"/>
        <v>2509400.9932928765</v>
      </c>
      <c r="N622" s="45">
        <v>0.05</v>
      </c>
      <c r="O622" s="68">
        <f t="shared" si="57"/>
        <v>2383930.9436282325</v>
      </c>
    </row>
    <row r="623" spans="1:15" x14ac:dyDescent="0.25">
      <c r="A623" s="120">
        <v>619</v>
      </c>
      <c r="B623" s="103" t="s">
        <v>2565</v>
      </c>
      <c r="C623" s="133">
        <v>42461</v>
      </c>
      <c r="D623" s="98">
        <v>44424</v>
      </c>
      <c r="E623" s="117">
        <f t="shared" si="58"/>
        <v>5.3780821917808215</v>
      </c>
      <c r="F623" s="46">
        <v>25</v>
      </c>
      <c r="G623" s="72">
        <v>0.05</v>
      </c>
      <c r="H623" s="91">
        <f t="shared" si="59"/>
        <v>3.7999999999999999E-2</v>
      </c>
      <c r="I623" s="135">
        <v>51536.4924029869</v>
      </c>
      <c r="J623" s="45">
        <f>VLOOKUP(YEAR(C623),WPI!$J$25:$L$33,3,0)</f>
        <v>3.1350482315112588E-2</v>
      </c>
      <c r="K623" s="50">
        <f t="shared" si="54"/>
        <v>53152.18629664967</v>
      </c>
      <c r="L623" s="68">
        <f t="shared" si="55"/>
        <v>10862.559409896672</v>
      </c>
      <c r="M623" s="68">
        <f t="shared" si="56"/>
        <v>42289.626886753002</v>
      </c>
      <c r="N623" s="45">
        <v>0.05</v>
      </c>
      <c r="O623" s="68">
        <f t="shared" si="57"/>
        <v>40175.145542415346</v>
      </c>
    </row>
    <row r="624" spans="1:15" x14ac:dyDescent="0.25">
      <c r="A624" s="120">
        <v>620</v>
      </c>
      <c r="B624" s="103" t="s">
        <v>2569</v>
      </c>
      <c r="C624" s="133">
        <v>42461</v>
      </c>
      <c r="D624" s="98">
        <v>44424</v>
      </c>
      <c r="E624" s="117">
        <f t="shared" si="58"/>
        <v>5.3780821917808215</v>
      </c>
      <c r="F624" s="46">
        <v>15</v>
      </c>
      <c r="G624" s="72">
        <v>0.05</v>
      </c>
      <c r="H624" s="91">
        <f t="shared" si="59"/>
        <v>6.3333333333333325E-2</v>
      </c>
      <c r="I624" s="135">
        <v>3983698.3031187686</v>
      </c>
      <c r="J624" s="45">
        <f>VLOOKUP(YEAR(C624),WPI!$J$25:$L$33,3,0)</f>
        <v>3.1350482315112588E-2</v>
      </c>
      <c r="K624" s="50">
        <f t="shared" si="54"/>
        <v>4108589.1663194373</v>
      </c>
      <c r="L624" s="68">
        <f t="shared" si="55"/>
        <v>1399434.2478193245</v>
      </c>
      <c r="M624" s="68">
        <f t="shared" si="56"/>
        <v>2709154.9185001128</v>
      </c>
      <c r="N624" s="45">
        <v>0.05</v>
      </c>
      <c r="O624" s="68">
        <f t="shared" si="57"/>
        <v>2573697.1725751068</v>
      </c>
    </row>
    <row r="625" spans="1:15" x14ac:dyDescent="0.25">
      <c r="A625" s="120">
        <v>621</v>
      </c>
      <c r="B625" s="103" t="s">
        <v>2570</v>
      </c>
      <c r="C625" s="133">
        <v>42461</v>
      </c>
      <c r="D625" s="98">
        <v>44424</v>
      </c>
      <c r="E625" s="117">
        <f t="shared" si="58"/>
        <v>5.3780821917808215</v>
      </c>
      <c r="F625" s="46">
        <v>6</v>
      </c>
      <c r="G625" s="72">
        <v>0.05</v>
      </c>
      <c r="H625" s="91">
        <f t="shared" si="59"/>
        <v>0.15833333333333333</v>
      </c>
      <c r="I625" s="135">
        <v>3198331.5234043319</v>
      </c>
      <c r="J625" s="45">
        <v>0</v>
      </c>
      <c r="K625" s="50">
        <f t="shared" si="54"/>
        <v>3198331.5234043319</v>
      </c>
      <c r="L625" s="68">
        <f t="shared" si="55"/>
        <v>2723474.219826743</v>
      </c>
      <c r="M625" s="68">
        <f t="shared" si="56"/>
        <v>474857.30357758887</v>
      </c>
      <c r="N625" s="45">
        <v>0.05</v>
      </c>
      <c r="O625" s="68">
        <f t="shared" si="57"/>
        <v>451114.4383987094</v>
      </c>
    </row>
    <row r="626" spans="1:15" x14ac:dyDescent="0.25">
      <c r="A626" s="120">
        <v>622</v>
      </c>
      <c r="B626" s="103" t="s">
        <v>2571</v>
      </c>
      <c r="C626" s="133">
        <v>42461</v>
      </c>
      <c r="D626" s="98">
        <v>44424</v>
      </c>
      <c r="E626" s="117">
        <f t="shared" si="58"/>
        <v>5.3780821917808215</v>
      </c>
      <c r="F626" s="46">
        <v>25</v>
      </c>
      <c r="G626" s="72">
        <v>0.05</v>
      </c>
      <c r="H626" s="91">
        <f t="shared" si="59"/>
        <v>3.7999999999999999E-2</v>
      </c>
      <c r="I626" s="135">
        <v>125341.3772673557</v>
      </c>
      <c r="J626" s="45">
        <f>VLOOKUP(YEAR(C626),WPI!$J$25:$L$33,3,0)</f>
        <v>3.1350482315112588E-2</v>
      </c>
      <c r="K626" s="50">
        <f t="shared" si="54"/>
        <v>129270.88989872778</v>
      </c>
      <c r="L626" s="68">
        <f t="shared" si="55"/>
        <v>26418.719893440273</v>
      </c>
      <c r="M626" s="68">
        <f t="shared" si="56"/>
        <v>102852.17000528751</v>
      </c>
      <c r="N626" s="45">
        <v>0.05</v>
      </c>
      <c r="O626" s="68">
        <f t="shared" si="57"/>
        <v>97709.561505023128</v>
      </c>
    </row>
    <row r="627" spans="1:15" x14ac:dyDescent="0.25">
      <c r="A627" s="120">
        <v>623</v>
      </c>
      <c r="B627" s="103" t="s">
        <v>2572</v>
      </c>
      <c r="C627" s="133">
        <v>42461</v>
      </c>
      <c r="D627" s="98">
        <v>44424</v>
      </c>
      <c r="E627" s="117">
        <f t="shared" si="58"/>
        <v>5.3780821917808215</v>
      </c>
      <c r="F627" s="46">
        <v>15</v>
      </c>
      <c r="G627" s="72">
        <v>0.05</v>
      </c>
      <c r="H627" s="91">
        <f t="shared" si="59"/>
        <v>6.3333333333333325E-2</v>
      </c>
      <c r="I627" s="135">
        <v>2656464.4772556345</v>
      </c>
      <c r="J627" s="45">
        <f>VLOOKUP(YEAR(C627),WPI!$J$25:$L$33,3,0)</f>
        <v>3.1350482315112588E-2</v>
      </c>
      <c r="K627" s="50">
        <f t="shared" si="54"/>
        <v>2739745.9198705619</v>
      </c>
      <c r="L627" s="68">
        <f t="shared" si="55"/>
        <v>933189.98697180208</v>
      </c>
      <c r="M627" s="68">
        <f t="shared" si="56"/>
        <v>1806555.9328987598</v>
      </c>
      <c r="N627" s="45">
        <v>0.05</v>
      </c>
      <c r="O627" s="68">
        <f t="shared" si="57"/>
        <v>1716228.1362538217</v>
      </c>
    </row>
    <row r="628" spans="1:15" x14ac:dyDescent="0.25">
      <c r="A628" s="120">
        <v>624</v>
      </c>
      <c r="B628" s="103" t="s">
        <v>2573</v>
      </c>
      <c r="C628" s="133">
        <v>42461</v>
      </c>
      <c r="D628" s="98">
        <v>44424</v>
      </c>
      <c r="E628" s="117">
        <f t="shared" si="58"/>
        <v>5.3780821917808215</v>
      </c>
      <c r="F628" s="46">
        <v>10</v>
      </c>
      <c r="G628" s="72">
        <v>0.05</v>
      </c>
      <c r="H628" s="91">
        <f t="shared" si="59"/>
        <v>9.5000000000000001E-2</v>
      </c>
      <c r="I628" s="135">
        <v>2241041.6616072967</v>
      </c>
      <c r="J628" s="45">
        <f>VLOOKUP(YEAR(C628),WPI!$J$25:$L$33,3,0)</f>
        <v>3.1350482315112588E-2</v>
      </c>
      <c r="K628" s="50">
        <f t="shared" si="54"/>
        <v>2311299.3985869465</v>
      </c>
      <c r="L628" s="68">
        <f t="shared" si="55"/>
        <v>1180884.0228643471</v>
      </c>
      <c r="M628" s="68">
        <f t="shared" si="56"/>
        <v>1130415.3757225994</v>
      </c>
      <c r="N628" s="45">
        <v>0.05</v>
      </c>
      <c r="O628" s="68">
        <f t="shared" si="57"/>
        <v>1073894.6069364694</v>
      </c>
    </row>
    <row r="629" spans="1:15" x14ac:dyDescent="0.25">
      <c r="A629" s="120">
        <v>625</v>
      </c>
      <c r="B629" s="103" t="s">
        <v>2575</v>
      </c>
      <c r="C629" s="133">
        <v>42461</v>
      </c>
      <c r="D629" s="98">
        <v>44424</v>
      </c>
      <c r="E629" s="117">
        <f t="shared" si="58"/>
        <v>5.3780821917808215</v>
      </c>
      <c r="F629" s="46">
        <v>15</v>
      </c>
      <c r="G629" s="72">
        <v>0.05</v>
      </c>
      <c r="H629" s="91">
        <f t="shared" si="59"/>
        <v>6.3333333333333325E-2</v>
      </c>
      <c r="I629" s="135">
        <v>5713940.1615593564</v>
      </c>
      <c r="J629" s="45">
        <f>VLOOKUP(YEAR(C629),WPI!$J$25:$L$33,3,0)</f>
        <v>3.1350482315112588E-2</v>
      </c>
      <c r="K629" s="50">
        <f t="shared" si="54"/>
        <v>5893074.9415439339</v>
      </c>
      <c r="L629" s="68">
        <f t="shared" si="55"/>
        <v>2007251.288536658</v>
      </c>
      <c r="M629" s="68">
        <f t="shared" si="56"/>
        <v>3885823.6530072759</v>
      </c>
      <c r="N629" s="45">
        <v>0.05</v>
      </c>
      <c r="O629" s="68">
        <f t="shared" si="57"/>
        <v>3691532.4703569119</v>
      </c>
    </row>
    <row r="630" spans="1:15" x14ac:dyDescent="0.25">
      <c r="A630" s="120">
        <v>626</v>
      </c>
      <c r="B630" s="103" t="s">
        <v>2544</v>
      </c>
      <c r="C630" s="133">
        <v>43190</v>
      </c>
      <c r="D630" s="98">
        <v>44424</v>
      </c>
      <c r="E630" s="117">
        <f t="shared" si="58"/>
        <v>3.3808219178082193</v>
      </c>
      <c r="F630" s="46">
        <v>25</v>
      </c>
      <c r="G630" s="72">
        <v>0.05</v>
      </c>
      <c r="H630" s="91">
        <f t="shared" si="59"/>
        <v>3.7999999999999999E-2</v>
      </c>
      <c r="I630" s="135">
        <v>5228820</v>
      </c>
      <c r="J630" s="45">
        <f>VLOOKUP(YEAR(C630),WPI!$F$14:$H$22,3,0)</f>
        <v>3.6615134255492267E-2</v>
      </c>
      <c r="K630" s="50">
        <f t="shared" si="54"/>
        <v>5420273.9462978039</v>
      </c>
      <c r="L630" s="68">
        <f t="shared" si="55"/>
        <v>696349.27641040168</v>
      </c>
      <c r="M630" s="68">
        <f t="shared" si="56"/>
        <v>4723924.6698874021</v>
      </c>
      <c r="N630" s="45">
        <v>0.05</v>
      </c>
      <c r="O630" s="68">
        <f t="shared" si="57"/>
        <v>4487728.4363930319</v>
      </c>
    </row>
    <row r="631" spans="1:15" x14ac:dyDescent="0.25">
      <c r="A631" s="120">
        <v>627</v>
      </c>
      <c r="B631" s="103" t="s">
        <v>2547</v>
      </c>
      <c r="C631" s="133">
        <v>43190</v>
      </c>
      <c r="D631" s="98">
        <v>44424</v>
      </c>
      <c r="E631" s="117">
        <f t="shared" si="58"/>
        <v>3.3808219178082193</v>
      </c>
      <c r="F631" s="46">
        <v>25</v>
      </c>
      <c r="G631" s="72">
        <v>0.05</v>
      </c>
      <c r="H631" s="91">
        <f t="shared" si="59"/>
        <v>3.7999999999999999E-2</v>
      </c>
      <c r="I631" s="135">
        <v>2317129.6800000002</v>
      </c>
      <c r="J631" s="45">
        <f>VLOOKUP(YEAR(C631),WPI!$J$25:$L$33,3,0)</f>
        <v>0</v>
      </c>
      <c r="K631" s="50">
        <f t="shared" si="54"/>
        <v>2317129.6800000002</v>
      </c>
      <c r="L631" s="68">
        <f t="shared" si="55"/>
        <v>297684.50672482193</v>
      </c>
      <c r="M631" s="68">
        <f t="shared" si="56"/>
        <v>2019445.1732751783</v>
      </c>
      <c r="N631" s="45">
        <v>0.05</v>
      </c>
      <c r="O631" s="68">
        <f t="shared" si="57"/>
        <v>1918472.9146114192</v>
      </c>
    </row>
    <row r="632" spans="1:15" x14ac:dyDescent="0.25">
      <c r="A632" s="120">
        <v>628</v>
      </c>
      <c r="B632" s="103" t="s">
        <v>2556</v>
      </c>
      <c r="C632" s="133">
        <v>43190</v>
      </c>
      <c r="D632" s="98">
        <v>44424</v>
      </c>
      <c r="E632" s="117">
        <f t="shared" si="58"/>
        <v>3.3808219178082193</v>
      </c>
      <c r="F632" s="46">
        <v>15</v>
      </c>
      <c r="G632" s="72">
        <v>0.05</v>
      </c>
      <c r="H632" s="91">
        <f t="shared" si="59"/>
        <v>6.3333333333333325E-2</v>
      </c>
      <c r="I632" s="135">
        <v>111086</v>
      </c>
      <c r="J632" s="45">
        <f>VLOOKUP(YEAR(C632),WPI!$J$25:$L$33,3,0)</f>
        <v>0</v>
      </c>
      <c r="K632" s="50">
        <f t="shared" si="54"/>
        <v>111086</v>
      </c>
      <c r="L632" s="68">
        <f t="shared" si="55"/>
        <v>23785.592292237441</v>
      </c>
      <c r="M632" s="68">
        <f t="shared" si="56"/>
        <v>87300.407707762555</v>
      </c>
      <c r="N632" s="45">
        <v>0.05</v>
      </c>
      <c r="O632" s="68">
        <f t="shared" si="57"/>
        <v>82935.38732237443</v>
      </c>
    </row>
    <row r="633" spans="1:15" x14ac:dyDescent="0.25">
      <c r="A633" s="120">
        <v>629</v>
      </c>
      <c r="B633" s="103" t="s">
        <v>2562</v>
      </c>
      <c r="C633" s="133">
        <v>43190</v>
      </c>
      <c r="D633" s="98">
        <v>44424</v>
      </c>
      <c r="E633" s="117">
        <f t="shared" si="58"/>
        <v>3.3808219178082193</v>
      </c>
      <c r="F633" s="46">
        <v>15</v>
      </c>
      <c r="G633" s="72">
        <v>0.05</v>
      </c>
      <c r="H633" s="91">
        <f t="shared" si="59"/>
        <v>6.3333333333333325E-2</v>
      </c>
      <c r="I633" s="135">
        <v>224671.74</v>
      </c>
      <c r="J633" s="45">
        <f>VLOOKUP(YEAR(C633),WPI!$J$25:$L$33,3,0)</f>
        <v>0</v>
      </c>
      <c r="K633" s="50">
        <f t="shared" si="54"/>
        <v>224671.74</v>
      </c>
      <c r="L633" s="68">
        <f t="shared" si="55"/>
        <v>48106.425717260267</v>
      </c>
      <c r="M633" s="68">
        <f t="shared" si="56"/>
        <v>176565.31428273971</v>
      </c>
      <c r="N633" s="45">
        <v>0.05</v>
      </c>
      <c r="O633" s="68">
        <f t="shared" si="57"/>
        <v>167737.04856860271</v>
      </c>
    </row>
    <row r="634" spans="1:15" x14ac:dyDescent="0.25">
      <c r="A634" s="120">
        <v>630</v>
      </c>
      <c r="B634" s="103" t="s">
        <v>2577</v>
      </c>
      <c r="C634" s="133">
        <v>43089</v>
      </c>
      <c r="D634" s="98">
        <v>44424</v>
      </c>
      <c r="E634" s="117">
        <f t="shared" si="58"/>
        <v>3.6575342465753424</v>
      </c>
      <c r="F634" s="46">
        <v>25</v>
      </c>
      <c r="G634" s="72">
        <v>0.05</v>
      </c>
      <c r="H634" s="91">
        <f t="shared" si="59"/>
        <v>3.7999999999999999E-2</v>
      </c>
      <c r="I634" s="135">
        <v>21411152.390000001</v>
      </c>
      <c r="J634" s="45">
        <f>VLOOKUP(YEAR(C634),WPI!$F$14:$H$22,3,0)</f>
        <v>7.6923076923076997E-2</v>
      </c>
      <c r="K634" s="50">
        <f t="shared" si="54"/>
        <v>23058164.112307698</v>
      </c>
      <c r="L634" s="68">
        <f t="shared" si="55"/>
        <v>3204768.9463489577</v>
      </c>
      <c r="M634" s="68">
        <f t="shared" si="56"/>
        <v>19853395.16595874</v>
      </c>
      <c r="N634" s="45">
        <v>0.05</v>
      </c>
      <c r="O634" s="68">
        <f t="shared" si="57"/>
        <v>18860725.407660801</v>
      </c>
    </row>
    <row r="635" spans="1:15" x14ac:dyDescent="0.25">
      <c r="A635" s="120">
        <v>631</v>
      </c>
      <c r="B635" s="103" t="s">
        <v>2578</v>
      </c>
      <c r="C635" s="133">
        <v>43094</v>
      </c>
      <c r="D635" s="98">
        <v>44424</v>
      </c>
      <c r="E635" s="117">
        <f t="shared" si="58"/>
        <v>3.6438356164383561</v>
      </c>
      <c r="F635" s="46">
        <v>25</v>
      </c>
      <c r="G635" s="72">
        <v>0.05</v>
      </c>
      <c r="H635" s="91">
        <f t="shared" si="59"/>
        <v>3.7999999999999999E-2</v>
      </c>
      <c r="I635" s="135">
        <v>25876219</v>
      </c>
      <c r="J635" s="45">
        <f>VLOOKUP(YEAR(C635),WPI!$F$14:$H$22,3,0)</f>
        <v>7.6923076923076997E-2</v>
      </c>
      <c r="K635" s="50">
        <f t="shared" si="54"/>
        <v>27866697.384615388</v>
      </c>
      <c r="L635" s="68">
        <f t="shared" si="55"/>
        <v>3858583.2488177028</v>
      </c>
      <c r="M635" s="68">
        <f t="shared" si="56"/>
        <v>24008114.135797687</v>
      </c>
      <c r="N635" s="45">
        <v>0.05</v>
      </c>
      <c r="O635" s="68">
        <f t="shared" si="57"/>
        <v>22807708.429007802</v>
      </c>
    </row>
    <row r="636" spans="1:15" x14ac:dyDescent="0.25">
      <c r="A636" s="120">
        <v>632</v>
      </c>
      <c r="B636" s="103" t="s">
        <v>2579</v>
      </c>
      <c r="C636" s="133">
        <v>43325</v>
      </c>
      <c r="D636" s="98">
        <v>44424</v>
      </c>
      <c r="E636" s="117">
        <f t="shared" si="58"/>
        <v>3.010958904109589</v>
      </c>
      <c r="F636" s="46">
        <v>25</v>
      </c>
      <c r="G636" s="72">
        <v>0.05</v>
      </c>
      <c r="H636" s="91">
        <f t="shared" si="59"/>
        <v>3.7999999999999999E-2</v>
      </c>
      <c r="I636" s="135">
        <v>15597830.880000001</v>
      </c>
      <c r="J636" s="45">
        <f>VLOOKUP(YEAR(C636),WPI!$F$14:$H$22,3,0)</f>
        <v>3.6615134255492267E-2</v>
      </c>
      <c r="K636" s="50">
        <f t="shared" si="54"/>
        <v>16168947.551765665</v>
      </c>
      <c r="L636" s="68">
        <f t="shared" si="55"/>
        <v>1849993.3908406512</v>
      </c>
      <c r="M636" s="68">
        <f t="shared" si="56"/>
        <v>14318954.160925014</v>
      </c>
      <c r="N636" s="45">
        <v>0.05</v>
      </c>
      <c r="O636" s="68">
        <f t="shared" si="57"/>
        <v>13603006.452878762</v>
      </c>
    </row>
    <row r="637" spans="1:15" x14ac:dyDescent="0.25">
      <c r="A637" s="120">
        <v>633</v>
      </c>
      <c r="B637" s="103" t="s">
        <v>2547</v>
      </c>
      <c r="C637" s="133">
        <v>43191</v>
      </c>
      <c r="D637" s="98">
        <v>44424</v>
      </c>
      <c r="E637" s="117">
        <f t="shared" si="58"/>
        <v>3.3780821917808219</v>
      </c>
      <c r="F637" s="46">
        <v>25</v>
      </c>
      <c r="G637" s="72">
        <v>0.05</v>
      </c>
      <c r="H637" s="91">
        <f t="shared" si="59"/>
        <v>3.7999999999999999E-2</v>
      </c>
      <c r="I637" s="135">
        <v>1238004.72</v>
      </c>
      <c r="J637" s="45">
        <f>VLOOKUP(YEAR(C637),WPI!$J$25:$L$33,3,0)</f>
        <v>0</v>
      </c>
      <c r="K637" s="50">
        <f t="shared" si="54"/>
        <v>1238004.72</v>
      </c>
      <c r="L637" s="68">
        <f t="shared" si="55"/>
        <v>158919.10452295889</v>
      </c>
      <c r="M637" s="68">
        <f t="shared" si="56"/>
        <v>1079085.6154770411</v>
      </c>
      <c r="N637" s="45">
        <v>0.05</v>
      </c>
      <c r="O637" s="68">
        <f t="shared" si="57"/>
        <v>1025131.334703189</v>
      </c>
    </row>
    <row r="638" spans="1:15" x14ac:dyDescent="0.25">
      <c r="A638" s="120">
        <v>634</v>
      </c>
      <c r="B638" s="103" t="s">
        <v>2549</v>
      </c>
      <c r="C638" s="133">
        <v>43191</v>
      </c>
      <c r="D638" s="98">
        <v>44424</v>
      </c>
      <c r="E638" s="117">
        <f t="shared" si="58"/>
        <v>3.3780821917808219</v>
      </c>
      <c r="F638" s="46">
        <v>12</v>
      </c>
      <c r="G638" s="72">
        <v>0.05</v>
      </c>
      <c r="H638" s="91">
        <f t="shared" si="59"/>
        <v>7.9166666666666663E-2</v>
      </c>
      <c r="I638" s="135">
        <v>61460918.109999999</v>
      </c>
      <c r="J638" s="45">
        <v>0</v>
      </c>
      <c r="K638" s="50">
        <f t="shared" si="54"/>
        <v>61460918.109999999</v>
      </c>
      <c r="L638" s="68">
        <f t="shared" si="55"/>
        <v>16436585.942499656</v>
      </c>
      <c r="M638" s="68">
        <f t="shared" si="56"/>
        <v>45024332.167500347</v>
      </c>
      <c r="N638" s="45">
        <v>0.05</v>
      </c>
      <c r="O638" s="68">
        <f t="shared" si="57"/>
        <v>42773115.559125327</v>
      </c>
    </row>
    <row r="639" spans="1:15" x14ac:dyDescent="0.25">
      <c r="A639" s="120">
        <v>635</v>
      </c>
      <c r="B639" s="103" t="s">
        <v>2580</v>
      </c>
      <c r="C639" s="133">
        <v>43202</v>
      </c>
      <c r="D639" s="98">
        <v>44424</v>
      </c>
      <c r="E639" s="117">
        <f t="shared" si="58"/>
        <v>3.3479452054794518</v>
      </c>
      <c r="F639" s="46">
        <v>25</v>
      </c>
      <c r="G639" s="72">
        <v>0.05</v>
      </c>
      <c r="H639" s="91">
        <f t="shared" si="59"/>
        <v>3.7999999999999999E-2</v>
      </c>
      <c r="I639" s="135">
        <v>32704821.669999998</v>
      </c>
      <c r="J639" s="45">
        <f>VLOOKUP(YEAR(C639),WPI!$F$14:$H$22,3,0)</f>
        <v>3.6615134255492267E-2</v>
      </c>
      <c r="K639" s="50">
        <f t="shared" si="54"/>
        <v>33902313.106248982</v>
      </c>
      <c r="L639" s="68">
        <f t="shared" si="55"/>
        <v>4313117.29151172</v>
      </c>
      <c r="M639" s="68">
        <f t="shared" si="56"/>
        <v>29589195.81473726</v>
      </c>
      <c r="N639" s="45">
        <v>0.05</v>
      </c>
      <c r="O639" s="68">
        <f t="shared" si="57"/>
        <v>28109736.024000395</v>
      </c>
    </row>
    <row r="640" spans="1:15" x14ac:dyDescent="0.25">
      <c r="A640" s="120">
        <v>636</v>
      </c>
      <c r="B640" s="103" t="s">
        <v>2581</v>
      </c>
      <c r="C640" s="133">
        <v>43475</v>
      </c>
      <c r="D640" s="98">
        <v>44424</v>
      </c>
      <c r="E640" s="117">
        <f t="shared" si="58"/>
        <v>2.6</v>
      </c>
      <c r="F640" s="46">
        <v>25</v>
      </c>
      <c r="G640" s="72">
        <v>0.05</v>
      </c>
      <c r="H640" s="91">
        <f t="shared" si="59"/>
        <v>3.7999999999999999E-2</v>
      </c>
      <c r="I640" s="135">
        <v>21849353.460000001</v>
      </c>
      <c r="J640" s="45">
        <f>VLOOKUP(YEAR(C640),WPI!$F$14:$H$22,3,0)</f>
        <v>1.1111111111111157E-2</v>
      </c>
      <c r="K640" s="50">
        <f t="shared" si="54"/>
        <v>22092124.054000001</v>
      </c>
      <c r="L640" s="68">
        <f t="shared" si="55"/>
        <v>2182701.8565352005</v>
      </c>
      <c r="M640" s="68">
        <f t="shared" si="56"/>
        <v>19909422.197464801</v>
      </c>
      <c r="N640" s="45">
        <v>0.05</v>
      </c>
      <c r="O640" s="68">
        <f t="shared" si="57"/>
        <v>18913951.087591559</v>
      </c>
    </row>
    <row r="641" spans="1:15" x14ac:dyDescent="0.25">
      <c r="A641" s="120">
        <v>637</v>
      </c>
      <c r="B641" s="103" t="s">
        <v>2550</v>
      </c>
      <c r="C641" s="133">
        <v>43218</v>
      </c>
      <c r="D641" s="98">
        <v>44424</v>
      </c>
      <c r="E641" s="117">
        <f t="shared" si="58"/>
        <v>3.3041095890410959</v>
      </c>
      <c r="F641" s="46">
        <v>25</v>
      </c>
      <c r="G641" s="72">
        <v>0.05</v>
      </c>
      <c r="H641" s="91">
        <f t="shared" si="59"/>
        <v>3.7999999999999999E-2</v>
      </c>
      <c r="I641" s="135">
        <v>23594977.350000001</v>
      </c>
      <c r="J641" s="142">
        <v>5.2999999999999999E-2</v>
      </c>
      <c r="K641" s="50">
        <f t="shared" si="54"/>
        <v>24845511.149549998</v>
      </c>
      <c r="L641" s="68">
        <f t="shared" si="55"/>
        <v>3119507.0820865133</v>
      </c>
      <c r="M641" s="68">
        <f t="shared" si="56"/>
        <v>21726004.067463484</v>
      </c>
      <c r="N641" s="45">
        <v>0.05</v>
      </c>
      <c r="O641" s="68">
        <f t="shared" si="57"/>
        <v>20639703.864090309</v>
      </c>
    </row>
    <row r="642" spans="1:15" x14ac:dyDescent="0.25">
      <c r="A642" s="120">
        <v>638</v>
      </c>
      <c r="B642" s="103" t="s">
        <v>2551</v>
      </c>
      <c r="C642" s="133">
        <v>43218</v>
      </c>
      <c r="D642" s="98">
        <v>44424</v>
      </c>
      <c r="E642" s="117">
        <f t="shared" si="58"/>
        <v>3.3041095890410959</v>
      </c>
      <c r="F642" s="46">
        <v>25</v>
      </c>
      <c r="G642" s="72">
        <v>0.05</v>
      </c>
      <c r="H642" s="91">
        <f t="shared" si="59"/>
        <v>3.7999999999999999E-2</v>
      </c>
      <c r="I642" s="135">
        <v>8806621.6500000004</v>
      </c>
      <c r="J642" s="45">
        <f>VLOOKUP(YEAR(C642),WPI!$F$25:$H$33,3,0)</f>
        <v>4.2515500442869766E-2</v>
      </c>
      <c r="K642" s="50">
        <f t="shared" si="54"/>
        <v>9181039.5766607616</v>
      </c>
      <c r="L642" s="68">
        <f t="shared" si="55"/>
        <v>1152736.1142992037</v>
      </c>
      <c r="M642" s="68">
        <f t="shared" si="56"/>
        <v>8028303.4623615574</v>
      </c>
      <c r="N642" s="45">
        <v>0.05</v>
      </c>
      <c r="O642" s="68">
        <f t="shared" si="57"/>
        <v>7626888.2892434793</v>
      </c>
    </row>
    <row r="643" spans="1:15" x14ac:dyDescent="0.25">
      <c r="A643" s="120">
        <v>639</v>
      </c>
      <c r="B643" s="103" t="s">
        <v>2582</v>
      </c>
      <c r="C643" s="133">
        <v>43218</v>
      </c>
      <c r="D643" s="98">
        <v>44424</v>
      </c>
      <c r="E643" s="117">
        <f t="shared" si="58"/>
        <v>3.3041095890410959</v>
      </c>
      <c r="F643" s="46">
        <v>15</v>
      </c>
      <c r="G643" s="72">
        <v>0.05</v>
      </c>
      <c r="H643" s="91">
        <f t="shared" si="59"/>
        <v>6.3333333333333325E-2</v>
      </c>
      <c r="I643" s="135">
        <v>6405402.9400000004</v>
      </c>
      <c r="J643" s="45">
        <f>VLOOKUP(YEAR(C643),WPI!$J$25:$L$33,3,0)</f>
        <v>0</v>
      </c>
      <c r="K643" s="50">
        <f t="shared" si="54"/>
        <v>6405402.9400000004</v>
      </c>
      <c r="L643" s="68">
        <f t="shared" si="55"/>
        <v>1340396.3741293149</v>
      </c>
      <c r="M643" s="68">
        <f t="shared" si="56"/>
        <v>5065006.5658706855</v>
      </c>
      <c r="N643" s="45">
        <v>0.05</v>
      </c>
      <c r="O643" s="68">
        <f t="shared" si="57"/>
        <v>4811756.2375771506</v>
      </c>
    </row>
    <row r="644" spans="1:15" x14ac:dyDescent="0.25">
      <c r="A644" s="120">
        <v>640</v>
      </c>
      <c r="B644" s="103" t="s">
        <v>2561</v>
      </c>
      <c r="C644" s="133">
        <v>43218</v>
      </c>
      <c r="D644" s="98">
        <v>44424</v>
      </c>
      <c r="E644" s="117">
        <f t="shared" si="58"/>
        <v>3.3041095890410959</v>
      </c>
      <c r="F644" s="46">
        <v>12</v>
      </c>
      <c r="G644" s="72">
        <v>0.05</v>
      </c>
      <c r="H644" s="91">
        <f t="shared" si="59"/>
        <v>7.9166666666666663E-2</v>
      </c>
      <c r="I644" s="135">
        <v>1177954</v>
      </c>
      <c r="J644" s="45">
        <f>VLOOKUP(YEAR(C644),WPI!$J$25:$L$33,3,0)</f>
        <v>0</v>
      </c>
      <c r="K644" s="50">
        <f t="shared" si="54"/>
        <v>1177954</v>
      </c>
      <c r="L644" s="68">
        <f t="shared" si="55"/>
        <v>308123.72095890413</v>
      </c>
      <c r="M644" s="68">
        <f t="shared" si="56"/>
        <v>869830.27904109587</v>
      </c>
      <c r="N644" s="45">
        <v>0.05</v>
      </c>
      <c r="O644" s="68">
        <f t="shared" si="57"/>
        <v>826338.76508904109</v>
      </c>
    </row>
    <row r="645" spans="1:15" x14ac:dyDescent="0.25">
      <c r="A645" s="120">
        <v>641</v>
      </c>
      <c r="B645" s="103" t="s">
        <v>2568</v>
      </c>
      <c r="C645" s="133">
        <v>43218</v>
      </c>
      <c r="D645" s="98">
        <v>44424</v>
      </c>
      <c r="E645" s="117">
        <f t="shared" si="58"/>
        <v>3.3041095890410959</v>
      </c>
      <c r="F645" s="46">
        <v>8</v>
      </c>
      <c r="G645" s="72">
        <v>0.05</v>
      </c>
      <c r="H645" s="91">
        <f t="shared" si="59"/>
        <v>0.11874999999999999</v>
      </c>
      <c r="I645" s="135">
        <v>4757709.57</v>
      </c>
      <c r="J645" s="45">
        <v>0</v>
      </c>
      <c r="K645" s="50">
        <f t="shared" ref="K645:K708" si="60">I645*(1+J645)</f>
        <v>4757709.57</v>
      </c>
      <c r="L645" s="68">
        <f t="shared" ref="L645:L708" si="61">K645*H645*E645</f>
        <v>1866749.2651880137</v>
      </c>
      <c r="M645" s="68">
        <f t="shared" ref="M645:M708" si="62">MAX(K645-L645,0)</f>
        <v>2890960.3048119866</v>
      </c>
      <c r="N645" s="45">
        <v>0.05</v>
      </c>
      <c r="O645" s="68">
        <f t="shared" ref="O645:O708" si="63">IF(I645&lt;=0,0,IF(M645&lt;=G645*K645,K645*G645,M645*(1-N645)))</f>
        <v>2746412.2895713872</v>
      </c>
    </row>
    <row r="646" spans="1:15" x14ac:dyDescent="0.25">
      <c r="A646" s="120">
        <v>642</v>
      </c>
      <c r="B646" s="103" t="s">
        <v>2572</v>
      </c>
      <c r="C646" s="133">
        <v>43218</v>
      </c>
      <c r="D646" s="98">
        <v>44424</v>
      </c>
      <c r="E646" s="117">
        <f t="shared" ref="E646:E709" si="64">(D646-C646)/(EDATE(D646,12)-D646)</f>
        <v>3.3041095890410959</v>
      </c>
      <c r="F646" s="46">
        <v>15</v>
      </c>
      <c r="G646" s="72">
        <v>0.05</v>
      </c>
      <c r="H646" s="91">
        <f t="shared" ref="H646:H709" si="65">(1-G646)/F646</f>
        <v>6.3333333333333325E-2</v>
      </c>
      <c r="I646" s="135">
        <v>2058756</v>
      </c>
      <c r="J646" s="45">
        <f>VLOOKUP(YEAR(C646),WPI!$J$25:$L$33,3,0)</f>
        <v>0</v>
      </c>
      <c r="K646" s="50">
        <f t="shared" si="60"/>
        <v>2058756</v>
      </c>
      <c r="L646" s="68">
        <f t="shared" si="61"/>
        <v>430815.84460273961</v>
      </c>
      <c r="M646" s="68">
        <f t="shared" si="62"/>
        <v>1627940.1553972603</v>
      </c>
      <c r="N646" s="45">
        <v>0.05</v>
      </c>
      <c r="O646" s="68">
        <f t="shared" si="63"/>
        <v>1546543.1476273972</v>
      </c>
    </row>
    <row r="647" spans="1:15" x14ac:dyDescent="0.25">
      <c r="A647" s="120">
        <v>643</v>
      </c>
      <c r="B647" s="103" t="s">
        <v>2583</v>
      </c>
      <c r="C647" s="133">
        <v>43218</v>
      </c>
      <c r="D647" s="98">
        <v>44424</v>
      </c>
      <c r="E647" s="117">
        <f t="shared" si="64"/>
        <v>3.3041095890410959</v>
      </c>
      <c r="F647" s="46">
        <v>25</v>
      </c>
      <c r="G647" s="72">
        <v>0.05</v>
      </c>
      <c r="H647" s="91">
        <f t="shared" si="65"/>
        <v>3.7999999999999999E-2</v>
      </c>
      <c r="I647" s="135">
        <v>176766911.44999999</v>
      </c>
      <c r="J647" s="45">
        <f>VLOOKUP(YEAR(C647),WPI!$F$14:$H$22,3,0)</f>
        <v>3.6615134255492267E-2</v>
      </c>
      <c r="K647" s="50">
        <f t="shared" si="60"/>
        <v>183239255.64467046</v>
      </c>
      <c r="L647" s="68">
        <f t="shared" si="61"/>
        <v>23006818.103243716</v>
      </c>
      <c r="M647" s="68">
        <f t="shared" si="62"/>
        <v>160232437.54142675</v>
      </c>
      <c r="N647" s="45">
        <v>0.05</v>
      </c>
      <c r="O647" s="68">
        <f t="shared" si="63"/>
        <v>152220815.6643554</v>
      </c>
    </row>
    <row r="648" spans="1:15" x14ac:dyDescent="0.25">
      <c r="A648" s="120">
        <v>644</v>
      </c>
      <c r="B648" s="103" t="s">
        <v>2539</v>
      </c>
      <c r="C648" s="133">
        <v>43781</v>
      </c>
      <c r="D648" s="98">
        <v>44424</v>
      </c>
      <c r="E648" s="117">
        <f t="shared" si="64"/>
        <v>1.7616438356164383</v>
      </c>
      <c r="F648" s="46">
        <v>25</v>
      </c>
      <c r="G648" s="72">
        <v>0.05</v>
      </c>
      <c r="H648" s="91">
        <f t="shared" si="65"/>
        <v>3.7999999999999999E-2</v>
      </c>
      <c r="I648" s="135">
        <v>6990965.4400000004</v>
      </c>
      <c r="J648" s="45">
        <f>VLOOKUP(YEAR(C648),WPI!$J$25:$L$33,3,0)</f>
        <v>0</v>
      </c>
      <c r="K648" s="50">
        <f t="shared" si="60"/>
        <v>6990965.4400000004</v>
      </c>
      <c r="L648" s="68">
        <f t="shared" si="61"/>
        <v>467992.46455057536</v>
      </c>
      <c r="M648" s="68">
        <f t="shared" si="62"/>
        <v>6522972.9754494252</v>
      </c>
      <c r="N648" s="45">
        <v>0.05</v>
      </c>
      <c r="O648" s="68">
        <f t="shared" si="63"/>
        <v>6196824.3266769536</v>
      </c>
    </row>
    <row r="649" spans="1:15" x14ac:dyDescent="0.25">
      <c r="A649" s="120">
        <v>645</v>
      </c>
      <c r="B649" s="103" t="s">
        <v>2544</v>
      </c>
      <c r="C649" s="133">
        <v>43806</v>
      </c>
      <c r="D649" s="98">
        <v>44424</v>
      </c>
      <c r="E649" s="117">
        <f t="shared" si="64"/>
        <v>1.6931506849315068</v>
      </c>
      <c r="F649" s="46">
        <v>25</v>
      </c>
      <c r="G649" s="72">
        <v>0.05</v>
      </c>
      <c r="H649" s="91">
        <f t="shared" si="65"/>
        <v>3.7999999999999999E-2</v>
      </c>
      <c r="I649" s="135">
        <v>2336495.04</v>
      </c>
      <c r="J649" s="45">
        <f>VLOOKUP(YEAR(C649),WPI!$F$14:$H$22,3,0)</f>
        <v>1.1111111111111157E-2</v>
      </c>
      <c r="K649" s="50">
        <f t="shared" si="60"/>
        <v>2362456.0959999999</v>
      </c>
      <c r="L649" s="68">
        <f t="shared" si="61"/>
        <v>151999.77796839451</v>
      </c>
      <c r="M649" s="68">
        <f t="shared" si="62"/>
        <v>2210456.3180316053</v>
      </c>
      <c r="N649" s="45">
        <v>0.05</v>
      </c>
      <c r="O649" s="68">
        <f t="shared" si="63"/>
        <v>2099933.5021300251</v>
      </c>
    </row>
    <row r="650" spans="1:15" x14ac:dyDescent="0.25">
      <c r="A650" s="120">
        <v>646</v>
      </c>
      <c r="B650" s="103" t="s">
        <v>2564</v>
      </c>
      <c r="C650" s="133">
        <v>43917</v>
      </c>
      <c r="D650" s="98">
        <v>44424</v>
      </c>
      <c r="E650" s="117">
        <f t="shared" si="64"/>
        <v>1.3890410958904109</v>
      </c>
      <c r="F650" s="46">
        <v>15</v>
      </c>
      <c r="G650" s="72">
        <v>0.05</v>
      </c>
      <c r="H650" s="91">
        <f t="shared" si="65"/>
        <v>6.3333333333333325E-2</v>
      </c>
      <c r="I650" s="135">
        <v>5185784.51</v>
      </c>
      <c r="J650" s="45">
        <f>VLOOKUP(YEAR(C650),'CPP-WHRS (P&amp;M)'!$M$47:$O$55,3,0)</f>
        <v>0</v>
      </c>
      <c r="K650" s="50">
        <f t="shared" si="60"/>
        <v>5185784.51</v>
      </c>
      <c r="L650" s="68">
        <f t="shared" si="61"/>
        <v>456206.9605920547</v>
      </c>
      <c r="M650" s="68">
        <f t="shared" si="62"/>
        <v>4729577.549407945</v>
      </c>
      <c r="N650" s="45">
        <v>0.05</v>
      </c>
      <c r="O650" s="68">
        <f t="shared" si="63"/>
        <v>4493098.6719375476</v>
      </c>
    </row>
    <row r="651" spans="1:15" x14ac:dyDescent="0.25">
      <c r="A651" s="120">
        <v>647</v>
      </c>
      <c r="B651" s="103" t="s">
        <v>2530</v>
      </c>
      <c r="C651" s="133">
        <v>43920</v>
      </c>
      <c r="D651" s="98">
        <v>44424</v>
      </c>
      <c r="E651" s="117">
        <f t="shared" si="64"/>
        <v>1.3808219178082193</v>
      </c>
      <c r="F651" s="46">
        <v>25</v>
      </c>
      <c r="G651" s="72">
        <v>0.05</v>
      </c>
      <c r="H651" s="91">
        <f t="shared" si="65"/>
        <v>3.7999999999999999E-2</v>
      </c>
      <c r="I651" s="135">
        <v>14501140.710000001</v>
      </c>
      <c r="J651" s="45">
        <f>VLOOKUP(YEAR(C651),WPI!$F$14:$H$22,3,0)</f>
        <v>0</v>
      </c>
      <c r="K651" s="50">
        <f t="shared" si="60"/>
        <v>14501140.710000001</v>
      </c>
      <c r="L651" s="68">
        <f t="shared" si="61"/>
        <v>760892.73117238365</v>
      </c>
      <c r="M651" s="68">
        <f t="shared" si="62"/>
        <v>13740247.978827618</v>
      </c>
      <c r="N651" s="45">
        <v>0.05</v>
      </c>
      <c r="O651" s="68">
        <f t="shared" si="63"/>
        <v>13053235.579886237</v>
      </c>
    </row>
    <row r="652" spans="1:15" x14ac:dyDescent="0.25">
      <c r="A652" s="120">
        <v>648</v>
      </c>
      <c r="B652" s="103" t="s">
        <v>2547</v>
      </c>
      <c r="C652" s="133">
        <v>43735</v>
      </c>
      <c r="D652" s="98">
        <v>44424</v>
      </c>
      <c r="E652" s="117">
        <f t="shared" si="64"/>
        <v>1.8876712328767122</v>
      </c>
      <c r="F652" s="46">
        <v>25</v>
      </c>
      <c r="G652" s="72">
        <v>0.05</v>
      </c>
      <c r="H652" s="91">
        <f t="shared" si="65"/>
        <v>3.7999999999999999E-2</v>
      </c>
      <c r="I652" s="135">
        <v>4926376.3</v>
      </c>
      <c r="J652" s="45">
        <f>VLOOKUP(YEAR(C652),WPI!$J$25:$L$33,3,0)</f>
        <v>0</v>
      </c>
      <c r="K652" s="50">
        <f t="shared" si="60"/>
        <v>4926376.3</v>
      </c>
      <c r="L652" s="68">
        <f t="shared" si="61"/>
        <v>353376.39530575339</v>
      </c>
      <c r="M652" s="68">
        <f t="shared" si="62"/>
        <v>4572999.9046942461</v>
      </c>
      <c r="N652" s="45">
        <v>0.05</v>
      </c>
      <c r="O652" s="68">
        <f t="shared" si="63"/>
        <v>4344349.9094595332</v>
      </c>
    </row>
    <row r="653" spans="1:15" x14ac:dyDescent="0.25">
      <c r="A653" s="120">
        <v>649</v>
      </c>
      <c r="B653" s="103" t="s">
        <v>2564</v>
      </c>
      <c r="C653" s="133">
        <v>43889</v>
      </c>
      <c r="D653" s="98">
        <v>44424</v>
      </c>
      <c r="E653" s="117">
        <f t="shared" si="64"/>
        <v>1.4657534246575343</v>
      </c>
      <c r="F653" s="46">
        <v>15</v>
      </c>
      <c r="G653" s="72">
        <v>0.05</v>
      </c>
      <c r="H653" s="91">
        <f t="shared" si="65"/>
        <v>6.3333333333333325E-2</v>
      </c>
      <c r="I653" s="135">
        <v>3195000</v>
      </c>
      <c r="J653" s="45">
        <f>VLOOKUP(YEAR(C653),'CPP-WHRS (P&amp;M)'!$M$47:$O$55,3,0)</f>
        <v>0</v>
      </c>
      <c r="K653" s="50">
        <f t="shared" si="60"/>
        <v>3195000</v>
      </c>
      <c r="L653" s="68">
        <f t="shared" si="61"/>
        <v>296595.20547945204</v>
      </c>
      <c r="M653" s="68">
        <f t="shared" si="62"/>
        <v>2898404.7945205481</v>
      </c>
      <c r="N653" s="45">
        <v>0.05</v>
      </c>
      <c r="O653" s="68">
        <f t="shared" si="63"/>
        <v>2753484.5547945206</v>
      </c>
    </row>
    <row r="654" spans="1:15" x14ac:dyDescent="0.25">
      <c r="A654" s="120">
        <v>650</v>
      </c>
      <c r="B654" s="103" t="s">
        <v>2565</v>
      </c>
      <c r="C654" s="133">
        <v>43913</v>
      </c>
      <c r="D654" s="98">
        <v>44424</v>
      </c>
      <c r="E654" s="117">
        <f t="shared" si="64"/>
        <v>1.4</v>
      </c>
      <c r="F654" s="46">
        <v>25</v>
      </c>
      <c r="G654" s="72">
        <v>0.05</v>
      </c>
      <c r="H654" s="91">
        <f t="shared" si="65"/>
        <v>3.7999999999999999E-2</v>
      </c>
      <c r="I654" s="135">
        <v>1423104.91</v>
      </c>
      <c r="J654" s="45">
        <v>0</v>
      </c>
      <c r="K654" s="50">
        <f t="shared" si="60"/>
        <v>1423104.91</v>
      </c>
      <c r="L654" s="68">
        <f t="shared" si="61"/>
        <v>75709.181211999996</v>
      </c>
      <c r="M654" s="68">
        <f t="shared" si="62"/>
        <v>1347395.7287879998</v>
      </c>
      <c r="N654" s="45">
        <v>0.05</v>
      </c>
      <c r="O654" s="68">
        <f t="shared" si="63"/>
        <v>1280025.9423485997</v>
      </c>
    </row>
    <row r="655" spans="1:15" x14ac:dyDescent="0.25">
      <c r="A655" s="120">
        <v>651</v>
      </c>
      <c r="B655" s="103" t="s">
        <v>2583</v>
      </c>
      <c r="C655" s="133">
        <v>43708</v>
      </c>
      <c r="D655" s="98">
        <v>44424</v>
      </c>
      <c r="E655" s="117">
        <f t="shared" si="64"/>
        <v>1.9616438356164383</v>
      </c>
      <c r="F655" s="46">
        <v>15</v>
      </c>
      <c r="G655" s="72">
        <v>0.05</v>
      </c>
      <c r="H655" s="91">
        <f t="shared" si="65"/>
        <v>6.3333333333333325E-2</v>
      </c>
      <c r="I655" s="135">
        <v>1524143</v>
      </c>
      <c r="J655" s="45">
        <f>VLOOKUP(YEAR(C655),WPI!$J$25:$L$33,3,0)</f>
        <v>0</v>
      </c>
      <c r="K655" s="50">
        <f t="shared" si="60"/>
        <v>1524143</v>
      </c>
      <c r="L655" s="68">
        <f t="shared" si="61"/>
        <v>189355.6289680365</v>
      </c>
      <c r="M655" s="68">
        <f t="shared" si="62"/>
        <v>1334787.3710319635</v>
      </c>
      <c r="N655" s="45">
        <v>0.05</v>
      </c>
      <c r="O655" s="68">
        <f t="shared" si="63"/>
        <v>1268048.0024803653</v>
      </c>
    </row>
    <row r="656" spans="1:15" x14ac:dyDescent="0.25">
      <c r="A656" s="120">
        <v>652</v>
      </c>
      <c r="B656" s="103" t="s">
        <v>2549</v>
      </c>
      <c r="C656" s="133">
        <v>44286</v>
      </c>
      <c r="D656" s="98">
        <v>44424</v>
      </c>
      <c r="E656" s="117">
        <f t="shared" si="64"/>
        <v>0.37808219178082192</v>
      </c>
      <c r="F656" s="46">
        <v>8</v>
      </c>
      <c r="G656" s="72">
        <v>0.05</v>
      </c>
      <c r="H656" s="91">
        <f t="shared" si="65"/>
        <v>0.11874999999999999</v>
      </c>
      <c r="I656" s="135">
        <v>640000</v>
      </c>
      <c r="J656" s="45">
        <v>0</v>
      </c>
      <c r="K656" s="50">
        <f t="shared" si="60"/>
        <v>640000</v>
      </c>
      <c r="L656" s="68">
        <f t="shared" si="61"/>
        <v>28734.246575342466</v>
      </c>
      <c r="M656" s="68">
        <f t="shared" si="62"/>
        <v>611265.75342465751</v>
      </c>
      <c r="N656" s="45">
        <v>0.05</v>
      </c>
      <c r="O656" s="68">
        <f t="shared" si="63"/>
        <v>580702.46575342456</v>
      </c>
    </row>
    <row r="657" spans="1:15" x14ac:dyDescent="0.25">
      <c r="A657" s="120">
        <v>653</v>
      </c>
      <c r="B657" s="103" t="s">
        <v>202</v>
      </c>
      <c r="C657" s="133">
        <v>42704</v>
      </c>
      <c r="D657" s="98">
        <v>44424</v>
      </c>
      <c r="E657" s="117">
        <f t="shared" si="64"/>
        <v>4.7123287671232879</v>
      </c>
      <c r="F657" s="46">
        <v>25</v>
      </c>
      <c r="G657" s="72">
        <v>0.05</v>
      </c>
      <c r="H657" s="91">
        <f t="shared" si="65"/>
        <v>3.7999999999999999E-2</v>
      </c>
      <c r="I657" s="135">
        <v>111834588.09983355</v>
      </c>
      <c r="J657" s="45">
        <f>VLOOKUP(YEAR(C657),WPI!$F$14:$H$22,3,0)</f>
        <v>0.1059027777777778</v>
      </c>
      <c r="K657" s="50">
        <f t="shared" si="60"/>
        <v>123678181.63123955</v>
      </c>
      <c r="L657" s="68">
        <f t="shared" si="61"/>
        <v>22146865.620322786</v>
      </c>
      <c r="M657" s="68">
        <f t="shared" si="62"/>
        <v>101531316.01091677</v>
      </c>
      <c r="N657" s="45">
        <v>0.05</v>
      </c>
      <c r="O657" s="68">
        <f t="shared" si="63"/>
        <v>96454750.210370928</v>
      </c>
    </row>
    <row r="658" spans="1:15" x14ac:dyDescent="0.25">
      <c r="A658" s="120">
        <v>654</v>
      </c>
      <c r="B658" s="103" t="s">
        <v>203</v>
      </c>
      <c r="C658" s="133">
        <v>42704</v>
      </c>
      <c r="D658" s="98">
        <v>44424</v>
      </c>
      <c r="E658" s="117">
        <f t="shared" si="64"/>
        <v>4.7123287671232879</v>
      </c>
      <c r="F658" s="46">
        <v>25</v>
      </c>
      <c r="G658" s="72">
        <v>0.05</v>
      </c>
      <c r="H658" s="91">
        <f t="shared" si="65"/>
        <v>3.7999999999999999E-2</v>
      </c>
      <c r="I658" s="135">
        <v>28223912.744933009</v>
      </c>
      <c r="J658" s="45">
        <f>VLOOKUP(YEAR(C658),WPI!$F$25:$H$33,3,0)</f>
        <v>0.18172690763052218</v>
      </c>
      <c r="K658" s="50">
        <f t="shared" si="60"/>
        <v>33352957.129303366</v>
      </c>
      <c r="L658" s="68">
        <f t="shared" si="61"/>
        <v>5972463.7752637481</v>
      </c>
      <c r="M658" s="68">
        <f t="shared" si="62"/>
        <v>27380493.354039617</v>
      </c>
      <c r="N658" s="45">
        <v>0.05</v>
      </c>
      <c r="O658" s="68">
        <f t="shared" si="63"/>
        <v>26011468.686337635</v>
      </c>
    </row>
    <row r="659" spans="1:15" x14ac:dyDescent="0.25">
      <c r="A659" s="120">
        <v>655</v>
      </c>
      <c r="B659" s="103" t="s">
        <v>202</v>
      </c>
      <c r="C659" s="133">
        <v>43190</v>
      </c>
      <c r="D659" s="98">
        <v>44424</v>
      </c>
      <c r="E659" s="117">
        <f t="shared" si="64"/>
        <v>3.3808219178082193</v>
      </c>
      <c r="F659" s="46">
        <v>10</v>
      </c>
      <c r="G659" s="72">
        <v>0.05</v>
      </c>
      <c r="H659" s="91">
        <f t="shared" si="65"/>
        <v>9.5000000000000001E-2</v>
      </c>
      <c r="I659" s="135">
        <v>319588</v>
      </c>
      <c r="J659" s="45">
        <f>VLOOKUP(YEAR(C659),WPI!$J$25:$L$33,3,0)</f>
        <v>0</v>
      </c>
      <c r="K659" s="50">
        <f t="shared" si="60"/>
        <v>319588</v>
      </c>
      <c r="L659" s="68">
        <f t="shared" si="61"/>
        <v>102644.66093150685</v>
      </c>
      <c r="M659" s="68">
        <f t="shared" si="62"/>
        <v>216943.33906849317</v>
      </c>
      <c r="N659" s="45">
        <v>0.05</v>
      </c>
      <c r="O659" s="68">
        <f t="shared" si="63"/>
        <v>206096.1721150685</v>
      </c>
    </row>
    <row r="660" spans="1:15" x14ac:dyDescent="0.25">
      <c r="A660" s="120">
        <v>656</v>
      </c>
      <c r="B660" s="103" t="s">
        <v>203</v>
      </c>
      <c r="C660" s="133">
        <v>43190</v>
      </c>
      <c r="D660" s="98">
        <v>44424</v>
      </c>
      <c r="E660" s="117">
        <f t="shared" si="64"/>
        <v>3.3808219178082193</v>
      </c>
      <c r="F660" s="46">
        <v>10</v>
      </c>
      <c r="G660" s="72">
        <v>0.05</v>
      </c>
      <c r="H660" s="91">
        <f t="shared" si="65"/>
        <v>9.5000000000000001E-2</v>
      </c>
      <c r="I660" s="135">
        <v>964330.6</v>
      </c>
      <c r="J660" s="45">
        <f>VLOOKUP(YEAR(C660),WPI!$F$25:$H$33,3,0)</f>
        <v>4.2515500442869766E-2</v>
      </c>
      <c r="K660" s="50">
        <f t="shared" si="60"/>
        <v>1005329.5980513728</v>
      </c>
      <c r="L660" s="68">
        <f t="shared" si="61"/>
        <v>322889.83227277384</v>
      </c>
      <c r="M660" s="68">
        <f t="shared" si="62"/>
        <v>682439.76577859896</v>
      </c>
      <c r="N660" s="45">
        <v>0.05</v>
      </c>
      <c r="O660" s="68">
        <f t="shared" si="63"/>
        <v>648317.77748966892</v>
      </c>
    </row>
    <row r="661" spans="1:15" x14ac:dyDescent="0.25">
      <c r="A661" s="120">
        <v>657</v>
      </c>
      <c r="B661" s="103" t="s">
        <v>2584</v>
      </c>
      <c r="C661" s="133">
        <v>43836</v>
      </c>
      <c r="D661" s="98">
        <v>44424</v>
      </c>
      <c r="E661" s="117">
        <f t="shared" si="64"/>
        <v>1.6109589041095891</v>
      </c>
      <c r="F661" s="46">
        <v>25</v>
      </c>
      <c r="G661" s="72">
        <v>0.05</v>
      </c>
      <c r="H661" s="91">
        <f t="shared" si="65"/>
        <v>3.7999999999999999E-2</v>
      </c>
      <c r="I661" s="135">
        <v>20863116</v>
      </c>
      <c r="J661" s="45">
        <f>VLOOKUP(YEAR(C661),WPI!$F$25:$H$33,3,0)</f>
        <v>0</v>
      </c>
      <c r="K661" s="50">
        <f t="shared" si="60"/>
        <v>20863116</v>
      </c>
      <c r="L661" s="68">
        <f t="shared" si="61"/>
        <v>1277165.6545315068</v>
      </c>
      <c r="M661" s="68">
        <f t="shared" si="62"/>
        <v>19585950.345468491</v>
      </c>
      <c r="N661" s="45">
        <v>0.05</v>
      </c>
      <c r="O661" s="68">
        <f t="shared" si="63"/>
        <v>18606652.828195065</v>
      </c>
    </row>
    <row r="662" spans="1:15" x14ac:dyDescent="0.25">
      <c r="A662" s="120">
        <v>658</v>
      </c>
      <c r="B662" s="103" t="s">
        <v>2585</v>
      </c>
      <c r="C662" s="133">
        <v>43836</v>
      </c>
      <c r="D662" s="98">
        <v>44424</v>
      </c>
      <c r="E662" s="117">
        <f t="shared" si="64"/>
        <v>1.6109589041095891</v>
      </c>
      <c r="F662" s="46">
        <v>15</v>
      </c>
      <c r="G662" s="72">
        <v>0.05</v>
      </c>
      <c r="H662" s="91">
        <f t="shared" si="65"/>
        <v>6.3333333333333325E-2</v>
      </c>
      <c r="I662" s="135">
        <v>4054704</v>
      </c>
      <c r="J662" s="45">
        <v>0</v>
      </c>
      <c r="K662" s="50">
        <f t="shared" si="60"/>
        <v>4054704</v>
      </c>
      <c r="L662" s="68">
        <f t="shared" si="61"/>
        <v>413690.89578082185</v>
      </c>
      <c r="M662" s="68">
        <f t="shared" si="62"/>
        <v>3641013.1042191782</v>
      </c>
      <c r="N662" s="45">
        <v>0.05</v>
      </c>
      <c r="O662" s="68">
        <f t="shared" si="63"/>
        <v>3458962.4490082189</v>
      </c>
    </row>
    <row r="663" spans="1:15" x14ac:dyDescent="0.25">
      <c r="A663" s="120">
        <v>659</v>
      </c>
      <c r="B663" s="103" t="s">
        <v>2586</v>
      </c>
      <c r="C663" s="133">
        <v>43836</v>
      </c>
      <c r="D663" s="98">
        <v>44424</v>
      </c>
      <c r="E663" s="117">
        <f t="shared" si="64"/>
        <v>1.6109589041095891</v>
      </c>
      <c r="F663" s="46">
        <v>15</v>
      </c>
      <c r="G663" s="72">
        <v>0.05</v>
      </c>
      <c r="H663" s="91">
        <f t="shared" si="65"/>
        <v>6.3333333333333325E-2</v>
      </c>
      <c r="I663" s="135">
        <v>208879</v>
      </c>
      <c r="J663" s="45">
        <v>0</v>
      </c>
      <c r="K663" s="50">
        <f t="shared" si="60"/>
        <v>208879</v>
      </c>
      <c r="L663" s="68">
        <f t="shared" si="61"/>
        <v>21311.380712328766</v>
      </c>
      <c r="M663" s="68">
        <f t="shared" si="62"/>
        <v>187567.61928767123</v>
      </c>
      <c r="N663" s="45">
        <v>0.05</v>
      </c>
      <c r="O663" s="68">
        <f t="shared" si="63"/>
        <v>178189.23832328766</v>
      </c>
    </row>
    <row r="664" spans="1:15" x14ac:dyDescent="0.25">
      <c r="A664" s="120">
        <v>660</v>
      </c>
      <c r="B664" s="103" t="s">
        <v>2587</v>
      </c>
      <c r="C664" s="133">
        <v>43836</v>
      </c>
      <c r="D664" s="98">
        <v>44424</v>
      </c>
      <c r="E664" s="117">
        <f t="shared" si="64"/>
        <v>1.6109589041095891</v>
      </c>
      <c r="F664" s="46">
        <v>25</v>
      </c>
      <c r="G664" s="72">
        <v>0.05</v>
      </c>
      <c r="H664" s="91">
        <f t="shared" si="65"/>
        <v>3.7999999999999999E-2</v>
      </c>
      <c r="I664" s="135">
        <v>10788190</v>
      </c>
      <c r="J664" s="45">
        <f>VLOOKUP(YEAR(C664),WPI!$F$14:$H$22,3,0)</f>
        <v>0</v>
      </c>
      <c r="K664" s="50">
        <f t="shared" si="60"/>
        <v>10788190</v>
      </c>
      <c r="L664" s="68">
        <f t="shared" si="61"/>
        <v>660414.56810958905</v>
      </c>
      <c r="M664" s="68">
        <f t="shared" si="62"/>
        <v>10127775.431890411</v>
      </c>
      <c r="N664" s="45">
        <v>0.05</v>
      </c>
      <c r="O664" s="68">
        <f t="shared" si="63"/>
        <v>9621386.6602958906</v>
      </c>
    </row>
    <row r="665" spans="1:15" x14ac:dyDescent="0.25">
      <c r="A665" s="120">
        <v>661</v>
      </c>
      <c r="B665" s="103" t="s">
        <v>2588</v>
      </c>
      <c r="C665" s="133">
        <v>43836</v>
      </c>
      <c r="D665" s="98">
        <v>44424</v>
      </c>
      <c r="E665" s="117">
        <f t="shared" si="64"/>
        <v>1.6109589041095891</v>
      </c>
      <c r="F665" s="46">
        <v>40</v>
      </c>
      <c r="G665" s="72">
        <v>0.05</v>
      </c>
      <c r="H665" s="91">
        <f t="shared" si="65"/>
        <v>2.375E-2</v>
      </c>
      <c r="I665" s="135">
        <v>6926151</v>
      </c>
      <c r="J665" s="45">
        <v>0</v>
      </c>
      <c r="K665" s="50">
        <f t="shared" si="60"/>
        <v>6926151</v>
      </c>
      <c r="L665" s="68">
        <f t="shared" si="61"/>
        <v>264996.43483561644</v>
      </c>
      <c r="M665" s="68">
        <f t="shared" si="62"/>
        <v>6661154.5651643835</v>
      </c>
      <c r="N665" s="45">
        <v>0.05</v>
      </c>
      <c r="O665" s="68">
        <f t="shared" si="63"/>
        <v>6328096.836906164</v>
      </c>
    </row>
    <row r="666" spans="1:15" x14ac:dyDescent="0.25">
      <c r="A666" s="120">
        <v>662</v>
      </c>
      <c r="B666" s="103" t="s">
        <v>2589</v>
      </c>
      <c r="C666" s="133">
        <v>43836</v>
      </c>
      <c r="D666" s="98">
        <v>44424</v>
      </c>
      <c r="E666" s="117">
        <f t="shared" si="64"/>
        <v>1.6109589041095891</v>
      </c>
      <c r="F666" s="46">
        <v>25</v>
      </c>
      <c r="G666" s="72">
        <v>0.05</v>
      </c>
      <c r="H666" s="91">
        <f t="shared" si="65"/>
        <v>3.7999999999999999E-2</v>
      </c>
      <c r="I666" s="135">
        <v>139239372</v>
      </c>
      <c r="J666" s="45">
        <f>VLOOKUP(YEAR(C666),WPI!$F$14:$H$22,3,0)</f>
        <v>0</v>
      </c>
      <c r="K666" s="50">
        <f t="shared" si="60"/>
        <v>139239372</v>
      </c>
      <c r="L666" s="68">
        <f t="shared" si="61"/>
        <v>8523738.4327890407</v>
      </c>
      <c r="M666" s="68">
        <f t="shared" si="62"/>
        <v>130715633.56721096</v>
      </c>
      <c r="N666" s="45">
        <v>0.05</v>
      </c>
      <c r="O666" s="68">
        <f t="shared" si="63"/>
        <v>124179851.88885041</v>
      </c>
    </row>
    <row r="667" spans="1:15" x14ac:dyDescent="0.25">
      <c r="A667" s="120">
        <v>663</v>
      </c>
      <c r="B667" s="103" t="s">
        <v>2590</v>
      </c>
      <c r="C667" s="133">
        <v>43836</v>
      </c>
      <c r="D667" s="98">
        <v>44424</v>
      </c>
      <c r="E667" s="117">
        <f t="shared" si="64"/>
        <v>1.6109589041095891</v>
      </c>
      <c r="F667" s="46">
        <v>25</v>
      </c>
      <c r="G667" s="72">
        <v>0.05</v>
      </c>
      <c r="H667" s="91">
        <f t="shared" si="65"/>
        <v>3.7999999999999999E-2</v>
      </c>
      <c r="I667" s="135">
        <v>36436451</v>
      </c>
      <c r="J667" s="45">
        <f>VLOOKUP(YEAR(C667),WPI!$F$14:$H$22,3,0)</f>
        <v>0</v>
      </c>
      <c r="K667" s="50">
        <f t="shared" si="60"/>
        <v>36436451</v>
      </c>
      <c r="L667" s="68">
        <f t="shared" si="61"/>
        <v>2230509.7565589044</v>
      </c>
      <c r="M667" s="68">
        <f t="shared" si="62"/>
        <v>34205941.243441097</v>
      </c>
      <c r="N667" s="45">
        <v>0.05</v>
      </c>
      <c r="O667" s="68">
        <f t="shared" si="63"/>
        <v>32495644.181269042</v>
      </c>
    </row>
    <row r="668" spans="1:15" x14ac:dyDescent="0.25">
      <c r="A668" s="120">
        <v>664</v>
      </c>
      <c r="B668" s="103" t="s">
        <v>2248</v>
      </c>
      <c r="C668" s="133">
        <v>43836</v>
      </c>
      <c r="D668" s="98">
        <v>44424</v>
      </c>
      <c r="E668" s="117">
        <f t="shared" si="64"/>
        <v>1.6109589041095891</v>
      </c>
      <c r="F668" s="46">
        <v>25</v>
      </c>
      <c r="G668" s="72">
        <v>0.05</v>
      </c>
      <c r="H668" s="91">
        <f t="shared" si="65"/>
        <v>3.7999999999999999E-2</v>
      </c>
      <c r="I668" s="135">
        <v>994880007</v>
      </c>
      <c r="J668" s="45">
        <f>VLOOKUP(YEAR(C668),WPI!$F$14:$H$22,3,0)</f>
        <v>0</v>
      </c>
      <c r="K668" s="50">
        <f t="shared" si="60"/>
        <v>994880007</v>
      </c>
      <c r="L668" s="68">
        <f t="shared" si="61"/>
        <v>60903010.620295897</v>
      </c>
      <c r="M668" s="68">
        <f t="shared" si="62"/>
        <v>933976996.37970412</v>
      </c>
      <c r="N668" s="45">
        <v>0.05</v>
      </c>
      <c r="O668" s="68">
        <f t="shared" si="63"/>
        <v>887278146.56071889</v>
      </c>
    </row>
    <row r="669" spans="1:15" x14ac:dyDescent="0.25">
      <c r="A669" s="120">
        <v>665</v>
      </c>
      <c r="B669" s="103" t="s">
        <v>2480</v>
      </c>
      <c r="C669" s="133">
        <v>43836</v>
      </c>
      <c r="D669" s="98">
        <v>44424</v>
      </c>
      <c r="E669" s="117">
        <f t="shared" si="64"/>
        <v>1.6109589041095891</v>
      </c>
      <c r="F669" s="46">
        <v>15</v>
      </c>
      <c r="G669" s="72">
        <v>0.05</v>
      </c>
      <c r="H669" s="91">
        <f t="shared" si="65"/>
        <v>6.3333333333333325E-2</v>
      </c>
      <c r="I669" s="135">
        <v>5561394</v>
      </c>
      <c r="J669" s="45">
        <v>0</v>
      </c>
      <c r="K669" s="50">
        <f t="shared" si="60"/>
        <v>5561394</v>
      </c>
      <c r="L669" s="68">
        <f t="shared" si="61"/>
        <v>567414.55495890405</v>
      </c>
      <c r="M669" s="68">
        <f t="shared" si="62"/>
        <v>4993979.4450410958</v>
      </c>
      <c r="N669" s="45">
        <v>0.05</v>
      </c>
      <c r="O669" s="68">
        <f t="shared" si="63"/>
        <v>4744280.4727890408</v>
      </c>
    </row>
    <row r="670" spans="1:15" x14ac:dyDescent="0.25">
      <c r="A670" s="120">
        <v>666</v>
      </c>
      <c r="B670" s="103" t="s">
        <v>2591</v>
      </c>
      <c r="C670" s="133">
        <v>43836</v>
      </c>
      <c r="D670" s="98">
        <v>44424</v>
      </c>
      <c r="E670" s="117">
        <f t="shared" si="64"/>
        <v>1.6109589041095891</v>
      </c>
      <c r="F670" s="46">
        <v>25</v>
      </c>
      <c r="G670" s="72">
        <v>0.05</v>
      </c>
      <c r="H670" s="91">
        <f t="shared" si="65"/>
        <v>3.7999999999999999E-2</v>
      </c>
      <c r="I670" s="135">
        <v>88609086</v>
      </c>
      <c r="J670" s="45">
        <f>VLOOKUP(YEAR(C670),WPI!$F$14:$H$22,3,0)</f>
        <v>0</v>
      </c>
      <c r="K670" s="50">
        <f t="shared" si="60"/>
        <v>88609086</v>
      </c>
      <c r="L670" s="68">
        <f t="shared" si="61"/>
        <v>5424332.6509150686</v>
      </c>
      <c r="M670" s="68">
        <f t="shared" si="62"/>
        <v>83184753.349084929</v>
      </c>
      <c r="N670" s="45">
        <v>0.05</v>
      </c>
      <c r="O670" s="68">
        <f t="shared" si="63"/>
        <v>79025515.681630686</v>
      </c>
    </row>
    <row r="671" spans="1:15" x14ac:dyDescent="0.25">
      <c r="A671" s="120">
        <v>667</v>
      </c>
      <c r="B671" s="103" t="s">
        <v>2592</v>
      </c>
      <c r="C671" s="133">
        <v>43836</v>
      </c>
      <c r="D671" s="98">
        <v>44424</v>
      </c>
      <c r="E671" s="117">
        <f t="shared" si="64"/>
        <v>1.6109589041095891</v>
      </c>
      <c r="F671" s="46">
        <v>25</v>
      </c>
      <c r="G671" s="72">
        <v>0.05</v>
      </c>
      <c r="H671" s="91">
        <f t="shared" si="65"/>
        <v>3.7999999999999999E-2</v>
      </c>
      <c r="I671" s="135">
        <v>83409286</v>
      </c>
      <c r="J671" s="45">
        <v>0</v>
      </c>
      <c r="K671" s="50">
        <f t="shared" si="60"/>
        <v>83409286</v>
      </c>
      <c r="L671" s="68">
        <f t="shared" si="61"/>
        <v>5106019.414750685</v>
      </c>
      <c r="M671" s="68">
        <f t="shared" si="62"/>
        <v>78303266.58524932</v>
      </c>
      <c r="N671" s="45">
        <v>0.05</v>
      </c>
      <c r="O671" s="68">
        <f t="shared" si="63"/>
        <v>74388103.255986854</v>
      </c>
    </row>
    <row r="672" spans="1:15" x14ac:dyDescent="0.25">
      <c r="A672" s="120">
        <v>668</v>
      </c>
      <c r="B672" s="103" t="s">
        <v>2593</v>
      </c>
      <c r="C672" s="133">
        <v>43836</v>
      </c>
      <c r="D672" s="98">
        <v>44424</v>
      </c>
      <c r="E672" s="117">
        <f t="shared" si="64"/>
        <v>1.6109589041095891</v>
      </c>
      <c r="F672" s="46">
        <v>25</v>
      </c>
      <c r="G672" s="72">
        <v>0.05</v>
      </c>
      <c r="H672" s="91">
        <f t="shared" si="65"/>
        <v>3.7999999999999999E-2</v>
      </c>
      <c r="I672" s="135">
        <v>328589245</v>
      </c>
      <c r="J672" s="45">
        <f>VLOOKUP(YEAR(C672),WPI!$F$14:$H$22,3,0)</f>
        <v>0</v>
      </c>
      <c r="K672" s="50">
        <f t="shared" si="60"/>
        <v>328589245</v>
      </c>
      <c r="L672" s="68">
        <f t="shared" si="61"/>
        <v>20115063.261041097</v>
      </c>
      <c r="M672" s="68">
        <f t="shared" si="62"/>
        <v>308474181.7389589</v>
      </c>
      <c r="N672" s="45">
        <v>0.05</v>
      </c>
      <c r="O672" s="68">
        <f t="shared" si="63"/>
        <v>293050472.65201092</v>
      </c>
    </row>
    <row r="673" spans="1:15" x14ac:dyDescent="0.25">
      <c r="A673" s="120">
        <v>669</v>
      </c>
      <c r="B673" s="103" t="s">
        <v>2594</v>
      </c>
      <c r="C673" s="133">
        <v>43836</v>
      </c>
      <c r="D673" s="98">
        <v>44424</v>
      </c>
      <c r="E673" s="117">
        <f t="shared" si="64"/>
        <v>1.6109589041095891</v>
      </c>
      <c r="F673" s="46">
        <v>25</v>
      </c>
      <c r="G673" s="72">
        <v>0.05</v>
      </c>
      <c r="H673" s="91">
        <f t="shared" si="65"/>
        <v>3.7999999999999999E-2</v>
      </c>
      <c r="I673" s="135">
        <v>29829263</v>
      </c>
      <c r="J673" s="45">
        <f>VLOOKUP(YEAR(C673),WPI!$F$14:$H$22,3,0)</f>
        <v>0</v>
      </c>
      <c r="K673" s="50">
        <f t="shared" si="60"/>
        <v>29829263</v>
      </c>
      <c r="L673" s="68">
        <f t="shared" si="61"/>
        <v>1826041.2396493151</v>
      </c>
      <c r="M673" s="68">
        <f t="shared" si="62"/>
        <v>28003221.760350686</v>
      </c>
      <c r="N673" s="45">
        <v>0.05</v>
      </c>
      <c r="O673" s="68">
        <f t="shared" si="63"/>
        <v>26603060.672333151</v>
      </c>
    </row>
    <row r="674" spans="1:15" x14ac:dyDescent="0.25">
      <c r="A674" s="120">
        <v>670</v>
      </c>
      <c r="B674" s="103" t="s">
        <v>2595</v>
      </c>
      <c r="C674" s="133">
        <v>43836</v>
      </c>
      <c r="D674" s="98">
        <v>44424</v>
      </c>
      <c r="E674" s="117">
        <f t="shared" si="64"/>
        <v>1.6109589041095891</v>
      </c>
      <c r="F674" s="46">
        <v>25</v>
      </c>
      <c r="G674" s="72">
        <v>0.05</v>
      </c>
      <c r="H674" s="91">
        <f t="shared" si="65"/>
        <v>3.7999999999999999E-2</v>
      </c>
      <c r="I674" s="135">
        <v>121741562</v>
      </c>
      <c r="J674" s="45">
        <f>VLOOKUP(YEAR(C674),WPI!$F$14:$H$22,3,0)</f>
        <v>0</v>
      </c>
      <c r="K674" s="50">
        <f t="shared" si="60"/>
        <v>121741562</v>
      </c>
      <c r="L674" s="68">
        <f t="shared" si="61"/>
        <v>7452584.8255561637</v>
      </c>
      <c r="M674" s="68">
        <f t="shared" si="62"/>
        <v>114288977.17444384</v>
      </c>
      <c r="N674" s="45">
        <v>0.05</v>
      </c>
      <c r="O674" s="68">
        <f t="shared" si="63"/>
        <v>108574528.31572165</v>
      </c>
    </row>
    <row r="675" spans="1:15" x14ac:dyDescent="0.25">
      <c r="A675" s="120">
        <v>671</v>
      </c>
      <c r="B675" s="103" t="s">
        <v>2245</v>
      </c>
      <c r="C675" s="133">
        <v>43836</v>
      </c>
      <c r="D675" s="98">
        <v>44424</v>
      </c>
      <c r="E675" s="117">
        <f t="shared" si="64"/>
        <v>1.6109589041095891</v>
      </c>
      <c r="F675" s="46">
        <v>25</v>
      </c>
      <c r="G675" s="72">
        <v>0.05</v>
      </c>
      <c r="H675" s="91">
        <f t="shared" si="65"/>
        <v>3.7999999999999999E-2</v>
      </c>
      <c r="I675" s="135">
        <v>529555088</v>
      </c>
      <c r="J675" s="45">
        <f>VLOOKUP(YEAR(C675),WPI!$F$14:$H$22,3,0)</f>
        <v>0</v>
      </c>
      <c r="K675" s="50">
        <f t="shared" si="60"/>
        <v>529555088</v>
      </c>
      <c r="L675" s="68">
        <f t="shared" si="61"/>
        <v>32417476.400745206</v>
      </c>
      <c r="M675" s="68">
        <f t="shared" si="62"/>
        <v>497137611.59925479</v>
      </c>
      <c r="N675" s="45">
        <v>0.05</v>
      </c>
      <c r="O675" s="68">
        <f t="shared" si="63"/>
        <v>472280731.019292</v>
      </c>
    </row>
    <row r="676" spans="1:15" x14ac:dyDescent="0.25">
      <c r="A676" s="120">
        <v>672</v>
      </c>
      <c r="B676" s="103" t="s">
        <v>2596</v>
      </c>
      <c r="C676" s="133">
        <v>43836</v>
      </c>
      <c r="D676" s="98">
        <v>44424</v>
      </c>
      <c r="E676" s="117">
        <f t="shared" si="64"/>
        <v>1.6109589041095891</v>
      </c>
      <c r="F676" s="46">
        <v>25</v>
      </c>
      <c r="G676" s="72">
        <v>0.05</v>
      </c>
      <c r="H676" s="91">
        <f t="shared" si="65"/>
        <v>3.7999999999999999E-2</v>
      </c>
      <c r="I676" s="135">
        <v>13630869</v>
      </c>
      <c r="J676" s="45">
        <f>VLOOKUP(YEAR(C676),WPI!$F$14:$H$22,3,0)</f>
        <v>0</v>
      </c>
      <c r="K676" s="50">
        <f t="shared" si="60"/>
        <v>13630869</v>
      </c>
      <c r="L676" s="68">
        <f t="shared" si="61"/>
        <v>834433.25187945203</v>
      </c>
      <c r="M676" s="68">
        <f t="shared" si="62"/>
        <v>12796435.748120548</v>
      </c>
      <c r="N676" s="45">
        <v>0.05</v>
      </c>
      <c r="O676" s="68">
        <f t="shared" si="63"/>
        <v>12156613.960714521</v>
      </c>
    </row>
    <row r="677" spans="1:15" x14ac:dyDescent="0.25">
      <c r="A677" s="120">
        <v>673</v>
      </c>
      <c r="B677" s="103" t="s">
        <v>2597</v>
      </c>
      <c r="C677" s="133">
        <v>43836</v>
      </c>
      <c r="D677" s="98">
        <v>44424</v>
      </c>
      <c r="E677" s="117">
        <f t="shared" si="64"/>
        <v>1.6109589041095891</v>
      </c>
      <c r="F677" s="46">
        <v>10</v>
      </c>
      <c r="G677" s="72">
        <v>0.05</v>
      </c>
      <c r="H677" s="91">
        <f t="shared" si="65"/>
        <v>9.5000000000000001E-2</v>
      </c>
      <c r="I677" s="135">
        <v>2298183</v>
      </c>
      <c r="J677" s="45">
        <v>0</v>
      </c>
      <c r="K677" s="50">
        <f t="shared" si="60"/>
        <v>2298183</v>
      </c>
      <c r="L677" s="68">
        <f t="shared" si="61"/>
        <v>351716.44487671234</v>
      </c>
      <c r="M677" s="68">
        <f t="shared" si="62"/>
        <v>1946466.5551232877</v>
      </c>
      <c r="N677" s="45">
        <v>0.05</v>
      </c>
      <c r="O677" s="68">
        <f t="shared" si="63"/>
        <v>1849143.2273671234</v>
      </c>
    </row>
    <row r="678" spans="1:15" x14ac:dyDescent="0.25">
      <c r="A678" s="120">
        <v>674</v>
      </c>
      <c r="B678" s="103" t="s">
        <v>2598</v>
      </c>
      <c r="C678" s="133">
        <v>43836</v>
      </c>
      <c r="D678" s="98">
        <v>44424</v>
      </c>
      <c r="E678" s="117">
        <f t="shared" si="64"/>
        <v>1.6109589041095891</v>
      </c>
      <c r="F678" s="46">
        <v>25</v>
      </c>
      <c r="G678" s="72">
        <v>0.05</v>
      </c>
      <c r="H678" s="91">
        <f t="shared" si="65"/>
        <v>3.7999999999999999E-2</v>
      </c>
      <c r="I678" s="135">
        <v>11177312</v>
      </c>
      <c r="J678" s="45">
        <f>VLOOKUP(YEAR(C678),WPI!$F$14:$H$22,3,0)</f>
        <v>0</v>
      </c>
      <c r="K678" s="50">
        <f t="shared" si="60"/>
        <v>11177312</v>
      </c>
      <c r="L678" s="68">
        <f t="shared" si="61"/>
        <v>684235.23103561637</v>
      </c>
      <c r="M678" s="68">
        <f t="shared" si="62"/>
        <v>10493076.768964384</v>
      </c>
      <c r="N678" s="45">
        <v>0.05</v>
      </c>
      <c r="O678" s="68">
        <f t="shared" si="63"/>
        <v>9968422.9305161647</v>
      </c>
    </row>
    <row r="679" spans="1:15" x14ac:dyDescent="0.25">
      <c r="A679" s="120">
        <v>675</v>
      </c>
      <c r="B679" s="103" t="s">
        <v>2599</v>
      </c>
      <c r="C679" s="133">
        <v>43836</v>
      </c>
      <c r="D679" s="98">
        <v>44424</v>
      </c>
      <c r="E679" s="117">
        <f t="shared" si="64"/>
        <v>1.6109589041095891</v>
      </c>
      <c r="F679" s="46">
        <v>15</v>
      </c>
      <c r="G679" s="72">
        <v>0.05</v>
      </c>
      <c r="H679" s="91">
        <f t="shared" si="65"/>
        <v>6.3333333333333325E-2</v>
      </c>
      <c r="I679" s="135">
        <v>5298940</v>
      </c>
      <c r="J679" s="45">
        <v>0</v>
      </c>
      <c r="K679" s="50">
        <f t="shared" si="60"/>
        <v>5298940</v>
      </c>
      <c r="L679" s="68">
        <f t="shared" si="61"/>
        <v>540637.05643835606</v>
      </c>
      <c r="M679" s="68">
        <f t="shared" si="62"/>
        <v>4758302.9435616443</v>
      </c>
      <c r="N679" s="45">
        <v>0.05</v>
      </c>
      <c r="O679" s="68">
        <f t="shared" si="63"/>
        <v>4520387.7963835616</v>
      </c>
    </row>
    <row r="680" spans="1:15" x14ac:dyDescent="0.25">
      <c r="A680" s="120">
        <v>676</v>
      </c>
      <c r="B680" s="103" t="s">
        <v>2600</v>
      </c>
      <c r="C680" s="133">
        <v>43836</v>
      </c>
      <c r="D680" s="98">
        <v>44424</v>
      </c>
      <c r="E680" s="117">
        <f t="shared" si="64"/>
        <v>1.6109589041095891</v>
      </c>
      <c r="F680" s="46">
        <v>15</v>
      </c>
      <c r="G680" s="72">
        <v>0.05</v>
      </c>
      <c r="H680" s="91">
        <f t="shared" si="65"/>
        <v>6.3333333333333325E-2</v>
      </c>
      <c r="I680" s="135">
        <v>430190</v>
      </c>
      <c r="J680" s="45">
        <v>0</v>
      </c>
      <c r="K680" s="50">
        <f t="shared" si="60"/>
        <v>430190</v>
      </c>
      <c r="L680" s="68">
        <f t="shared" si="61"/>
        <v>43891.166027397252</v>
      </c>
      <c r="M680" s="68">
        <f t="shared" si="62"/>
        <v>386298.83397260273</v>
      </c>
      <c r="N680" s="45">
        <v>0.05</v>
      </c>
      <c r="O680" s="68">
        <f t="shared" si="63"/>
        <v>366983.89227397257</v>
      </c>
    </row>
    <row r="681" spans="1:15" x14ac:dyDescent="0.25">
      <c r="A681" s="120">
        <v>677</v>
      </c>
      <c r="B681" s="103" t="s">
        <v>2601</v>
      </c>
      <c r="C681" s="133">
        <v>43836</v>
      </c>
      <c r="D681" s="98">
        <v>44424</v>
      </c>
      <c r="E681" s="117">
        <f t="shared" si="64"/>
        <v>1.6109589041095891</v>
      </c>
      <c r="F681" s="46">
        <v>25</v>
      </c>
      <c r="G681" s="72">
        <v>0.05</v>
      </c>
      <c r="H681" s="91">
        <f t="shared" si="65"/>
        <v>3.7999999999999999E-2</v>
      </c>
      <c r="I681" s="135">
        <v>731594753</v>
      </c>
      <c r="J681" s="45">
        <f>VLOOKUP(YEAR(C681),WPI!$F$14:$H$22,3,0)</f>
        <v>0</v>
      </c>
      <c r="K681" s="50">
        <f t="shared" si="60"/>
        <v>731594753</v>
      </c>
      <c r="L681" s="68">
        <f t="shared" si="61"/>
        <v>44785625.098717809</v>
      </c>
      <c r="M681" s="68">
        <f t="shared" si="62"/>
        <v>686809127.90128219</v>
      </c>
      <c r="N681" s="45">
        <v>0.05</v>
      </c>
      <c r="O681" s="68">
        <f t="shared" si="63"/>
        <v>652468671.50621808</v>
      </c>
    </row>
    <row r="682" spans="1:15" x14ac:dyDescent="0.25">
      <c r="A682" s="120">
        <v>678</v>
      </c>
      <c r="B682" s="103" t="s">
        <v>2602</v>
      </c>
      <c r="C682" s="133">
        <v>43836</v>
      </c>
      <c r="D682" s="98">
        <v>44424</v>
      </c>
      <c r="E682" s="117">
        <f t="shared" si="64"/>
        <v>1.6109589041095891</v>
      </c>
      <c r="F682" s="46">
        <v>10</v>
      </c>
      <c r="G682" s="72">
        <v>0.05</v>
      </c>
      <c r="H682" s="91">
        <f t="shared" si="65"/>
        <v>9.5000000000000001E-2</v>
      </c>
      <c r="I682" s="135">
        <v>5946371</v>
      </c>
      <c r="J682" s="45">
        <v>0</v>
      </c>
      <c r="K682" s="50">
        <f t="shared" si="60"/>
        <v>5946371</v>
      </c>
      <c r="L682" s="68">
        <f t="shared" si="61"/>
        <v>910039.13441095897</v>
      </c>
      <c r="M682" s="68">
        <f t="shared" si="62"/>
        <v>5036331.8655890413</v>
      </c>
      <c r="N682" s="45">
        <v>0.05</v>
      </c>
      <c r="O682" s="68">
        <f t="shared" si="63"/>
        <v>4784515.2723095892</v>
      </c>
    </row>
    <row r="683" spans="1:15" x14ac:dyDescent="0.25">
      <c r="A683" s="120">
        <v>679</v>
      </c>
      <c r="B683" s="103" t="s">
        <v>2603</v>
      </c>
      <c r="C683" s="133">
        <v>43836</v>
      </c>
      <c r="D683" s="98">
        <v>44424</v>
      </c>
      <c r="E683" s="117">
        <f t="shared" si="64"/>
        <v>1.6109589041095891</v>
      </c>
      <c r="F683" s="46">
        <v>6</v>
      </c>
      <c r="G683" s="72">
        <v>0.05</v>
      </c>
      <c r="H683" s="91">
        <f t="shared" si="65"/>
        <v>0.15833333333333333</v>
      </c>
      <c r="I683" s="135">
        <v>512521</v>
      </c>
      <c r="J683" s="45">
        <v>0</v>
      </c>
      <c r="K683" s="50">
        <f t="shared" si="60"/>
        <v>512521</v>
      </c>
      <c r="L683" s="68">
        <f t="shared" si="61"/>
        <v>130727.95917808218</v>
      </c>
      <c r="M683" s="68">
        <f t="shared" si="62"/>
        <v>381793.04082191782</v>
      </c>
      <c r="N683" s="45">
        <v>0.05</v>
      </c>
      <c r="O683" s="68">
        <f t="shared" si="63"/>
        <v>362703.38878082193</v>
      </c>
    </row>
    <row r="684" spans="1:15" x14ac:dyDescent="0.25">
      <c r="A684" s="120">
        <v>680</v>
      </c>
      <c r="B684" s="103" t="s">
        <v>2604</v>
      </c>
      <c r="C684" s="133">
        <v>43836</v>
      </c>
      <c r="D684" s="98">
        <v>44424</v>
      </c>
      <c r="E684" s="117">
        <f t="shared" si="64"/>
        <v>1.6109589041095891</v>
      </c>
      <c r="F684" s="46">
        <v>25</v>
      </c>
      <c r="G684" s="72">
        <v>0.05</v>
      </c>
      <c r="H684" s="91">
        <f t="shared" si="65"/>
        <v>3.7999999999999999E-2</v>
      </c>
      <c r="I684" s="135">
        <v>185606005</v>
      </c>
      <c r="J684" s="45">
        <f>VLOOKUP(YEAR(C684),WPI!$F$14:$H$22,3,0)</f>
        <v>0</v>
      </c>
      <c r="K684" s="50">
        <f t="shared" si="60"/>
        <v>185606005</v>
      </c>
      <c r="L684" s="68">
        <f t="shared" si="61"/>
        <v>11362138.563616438</v>
      </c>
      <c r="M684" s="68">
        <f t="shared" si="62"/>
        <v>174243866.43638358</v>
      </c>
      <c r="N684" s="45">
        <v>0.05</v>
      </c>
      <c r="O684" s="68">
        <f t="shared" si="63"/>
        <v>165531673.11456439</v>
      </c>
    </row>
    <row r="685" spans="1:15" x14ac:dyDescent="0.25">
      <c r="A685" s="120">
        <v>681</v>
      </c>
      <c r="B685" s="103" t="s">
        <v>2605</v>
      </c>
      <c r="C685" s="133">
        <v>43836</v>
      </c>
      <c r="D685" s="98">
        <v>44424</v>
      </c>
      <c r="E685" s="117">
        <f t="shared" si="64"/>
        <v>1.6109589041095891</v>
      </c>
      <c r="F685" s="46">
        <v>25</v>
      </c>
      <c r="G685" s="72">
        <v>0.05</v>
      </c>
      <c r="H685" s="91">
        <f t="shared" si="65"/>
        <v>3.7999999999999999E-2</v>
      </c>
      <c r="I685" s="135">
        <v>379990460</v>
      </c>
      <c r="J685" s="45">
        <f>VLOOKUP(YEAR(C685),WPI!$F$14:$H$22,3,0)</f>
        <v>0</v>
      </c>
      <c r="K685" s="50">
        <f t="shared" si="60"/>
        <v>379990460</v>
      </c>
      <c r="L685" s="68">
        <f t="shared" si="61"/>
        <v>23261662.57052055</v>
      </c>
      <c r="M685" s="68">
        <f t="shared" si="62"/>
        <v>356728797.42947948</v>
      </c>
      <c r="N685" s="45">
        <v>0.05</v>
      </c>
      <c r="O685" s="68">
        <f t="shared" si="63"/>
        <v>338892357.55800551</v>
      </c>
    </row>
    <row r="686" spans="1:15" x14ac:dyDescent="0.25">
      <c r="A686" s="120">
        <v>682</v>
      </c>
      <c r="B686" s="103" t="s">
        <v>2606</v>
      </c>
      <c r="C686" s="133">
        <v>43836</v>
      </c>
      <c r="D686" s="98">
        <v>44424</v>
      </c>
      <c r="E686" s="117">
        <f t="shared" si="64"/>
        <v>1.6109589041095891</v>
      </c>
      <c r="F686" s="46">
        <v>25</v>
      </c>
      <c r="G686" s="72">
        <v>0.05</v>
      </c>
      <c r="H686" s="91">
        <f t="shared" si="65"/>
        <v>3.7999999999999999E-2</v>
      </c>
      <c r="I686" s="135">
        <v>6504510</v>
      </c>
      <c r="J686" s="45">
        <v>0</v>
      </c>
      <c r="K686" s="50">
        <f t="shared" si="60"/>
        <v>6504510</v>
      </c>
      <c r="L686" s="68">
        <f t="shared" si="61"/>
        <v>398182.93545205484</v>
      </c>
      <c r="M686" s="68">
        <f t="shared" si="62"/>
        <v>6106327.0645479448</v>
      </c>
      <c r="N686" s="45">
        <v>0.05</v>
      </c>
      <c r="O686" s="68">
        <f t="shared" si="63"/>
        <v>5801010.7113205474</v>
      </c>
    </row>
    <row r="687" spans="1:15" x14ac:dyDescent="0.25">
      <c r="A687" s="120">
        <v>683</v>
      </c>
      <c r="B687" s="103" t="s">
        <v>2607</v>
      </c>
      <c r="C687" s="133">
        <v>43836</v>
      </c>
      <c r="D687" s="98">
        <v>44424</v>
      </c>
      <c r="E687" s="117">
        <f t="shared" si="64"/>
        <v>1.6109589041095891</v>
      </c>
      <c r="F687" s="46">
        <v>25</v>
      </c>
      <c r="G687" s="72">
        <v>0.05</v>
      </c>
      <c r="H687" s="91">
        <f t="shared" si="65"/>
        <v>3.7999999999999999E-2</v>
      </c>
      <c r="I687" s="135">
        <v>339303177</v>
      </c>
      <c r="J687" s="45">
        <f>VLOOKUP(YEAR(C687),WPI!$F$14:$H$22,3,0)</f>
        <v>0</v>
      </c>
      <c r="K687" s="50">
        <f t="shared" si="60"/>
        <v>339303177</v>
      </c>
      <c r="L687" s="68">
        <f t="shared" si="61"/>
        <v>20770932.018871233</v>
      </c>
      <c r="M687" s="68">
        <f t="shared" si="62"/>
        <v>318532244.98112875</v>
      </c>
      <c r="N687" s="45">
        <v>0.05</v>
      </c>
      <c r="O687" s="68">
        <f t="shared" si="63"/>
        <v>302605632.73207229</v>
      </c>
    </row>
    <row r="688" spans="1:15" x14ac:dyDescent="0.25">
      <c r="A688" s="120">
        <v>684</v>
      </c>
      <c r="B688" s="103" t="s">
        <v>2608</v>
      </c>
      <c r="C688" s="133">
        <v>43836</v>
      </c>
      <c r="D688" s="98">
        <v>44424</v>
      </c>
      <c r="E688" s="117">
        <f t="shared" si="64"/>
        <v>1.6109589041095891</v>
      </c>
      <c r="F688" s="46">
        <v>25</v>
      </c>
      <c r="G688" s="72">
        <v>0.05</v>
      </c>
      <c r="H688" s="91">
        <f t="shared" si="65"/>
        <v>3.7999999999999999E-2</v>
      </c>
      <c r="I688" s="135">
        <v>261351</v>
      </c>
      <c r="J688" s="45">
        <v>0</v>
      </c>
      <c r="K688" s="50">
        <f t="shared" si="60"/>
        <v>261351</v>
      </c>
      <c r="L688" s="68">
        <f t="shared" si="61"/>
        <v>15998.977380821918</v>
      </c>
      <c r="M688" s="68">
        <f t="shared" si="62"/>
        <v>245352.02261917808</v>
      </c>
      <c r="N688" s="45">
        <v>0.05</v>
      </c>
      <c r="O688" s="68">
        <f t="shared" si="63"/>
        <v>233084.42148821917</v>
      </c>
    </row>
    <row r="689" spans="1:15" x14ac:dyDescent="0.25">
      <c r="A689" s="120">
        <v>685</v>
      </c>
      <c r="B689" s="103" t="s">
        <v>2609</v>
      </c>
      <c r="C689" s="133">
        <v>43836</v>
      </c>
      <c r="D689" s="98">
        <v>44424</v>
      </c>
      <c r="E689" s="117">
        <f t="shared" si="64"/>
        <v>1.6109589041095891</v>
      </c>
      <c r="F689" s="46">
        <v>8</v>
      </c>
      <c r="G689" s="72">
        <v>0.05</v>
      </c>
      <c r="H689" s="91">
        <f t="shared" si="65"/>
        <v>0.11874999999999999</v>
      </c>
      <c r="I689" s="135">
        <v>1568885</v>
      </c>
      <c r="J689" s="45">
        <v>0</v>
      </c>
      <c r="K689" s="50">
        <f t="shared" si="60"/>
        <v>1568885</v>
      </c>
      <c r="L689" s="68">
        <f t="shared" si="61"/>
        <v>300129.84965753427</v>
      </c>
      <c r="M689" s="68">
        <f t="shared" si="62"/>
        <v>1268755.1503424658</v>
      </c>
      <c r="N689" s="45">
        <v>0.05</v>
      </c>
      <c r="O689" s="68">
        <f t="shared" si="63"/>
        <v>1205317.3928253425</v>
      </c>
    </row>
    <row r="690" spans="1:15" x14ac:dyDescent="0.25">
      <c r="A690" s="120">
        <v>686</v>
      </c>
      <c r="B690" s="103" t="s">
        <v>2202</v>
      </c>
      <c r="C690" s="133">
        <v>43836</v>
      </c>
      <c r="D690" s="98">
        <v>44424</v>
      </c>
      <c r="E690" s="117">
        <f t="shared" si="64"/>
        <v>1.6109589041095891</v>
      </c>
      <c r="F690" s="46">
        <v>15</v>
      </c>
      <c r="G690" s="72">
        <v>0.05</v>
      </c>
      <c r="H690" s="91">
        <f t="shared" si="65"/>
        <v>6.3333333333333325E-2</v>
      </c>
      <c r="I690" s="135">
        <v>403469194</v>
      </c>
      <c r="J690" s="45">
        <f>VLOOKUP(YEAR(C690),WPI!$F$14:$H$22,3,0)</f>
        <v>0</v>
      </c>
      <c r="K690" s="50">
        <f t="shared" si="60"/>
        <v>403469194</v>
      </c>
      <c r="L690" s="68">
        <f t="shared" si="61"/>
        <v>41164911.73852054</v>
      </c>
      <c r="M690" s="68">
        <f t="shared" si="62"/>
        <v>362304282.26147944</v>
      </c>
      <c r="N690" s="45">
        <v>0.05</v>
      </c>
      <c r="O690" s="68">
        <f t="shared" si="63"/>
        <v>344189068.14840543</v>
      </c>
    </row>
    <row r="691" spans="1:15" x14ac:dyDescent="0.25">
      <c r="A691" s="120">
        <v>687</v>
      </c>
      <c r="B691" s="103" t="s">
        <v>2610</v>
      </c>
      <c r="C691" s="133">
        <v>43836</v>
      </c>
      <c r="D691" s="98">
        <v>44424</v>
      </c>
      <c r="E691" s="117">
        <f t="shared" si="64"/>
        <v>1.6109589041095891</v>
      </c>
      <c r="F691" s="46">
        <v>25</v>
      </c>
      <c r="G691" s="72">
        <v>0.05</v>
      </c>
      <c r="H691" s="91">
        <f t="shared" si="65"/>
        <v>3.7999999999999999E-2</v>
      </c>
      <c r="I691" s="135">
        <v>17186563</v>
      </c>
      <c r="J691" s="45">
        <f>VLOOKUP(YEAR(C691),WPI!$F$25:$H$33,3,0)</f>
        <v>0</v>
      </c>
      <c r="K691" s="50">
        <f t="shared" si="60"/>
        <v>17186563</v>
      </c>
      <c r="L691" s="68">
        <f t="shared" si="61"/>
        <v>1052100.1744438356</v>
      </c>
      <c r="M691" s="68">
        <f t="shared" si="62"/>
        <v>16134462.825556165</v>
      </c>
      <c r="N691" s="45">
        <v>0.05</v>
      </c>
      <c r="O691" s="68">
        <f t="shared" si="63"/>
        <v>15327739.684278356</v>
      </c>
    </row>
    <row r="692" spans="1:15" x14ac:dyDescent="0.25">
      <c r="A692" s="120">
        <v>688</v>
      </c>
      <c r="B692" s="103" t="s">
        <v>2611</v>
      </c>
      <c r="C692" s="133">
        <v>43836</v>
      </c>
      <c r="D692" s="98">
        <v>44424</v>
      </c>
      <c r="E692" s="117">
        <f t="shared" si="64"/>
        <v>1.6109589041095891</v>
      </c>
      <c r="F692" s="46">
        <v>25</v>
      </c>
      <c r="G692" s="72">
        <v>0.05</v>
      </c>
      <c r="H692" s="91">
        <f t="shared" si="65"/>
        <v>3.7999999999999999E-2</v>
      </c>
      <c r="I692" s="135">
        <v>101388062</v>
      </c>
      <c r="J692" s="45">
        <f>VLOOKUP(YEAR(C692),WPI!$F$25:$H$33,3,0)</f>
        <v>0</v>
      </c>
      <c r="K692" s="50">
        <f t="shared" si="60"/>
        <v>101388062</v>
      </c>
      <c r="L692" s="68">
        <f t="shared" si="61"/>
        <v>6206616.0474739727</v>
      </c>
      <c r="M692" s="68">
        <f t="shared" si="62"/>
        <v>95181445.952526033</v>
      </c>
      <c r="N692" s="45">
        <v>0.05</v>
      </c>
      <c r="O692" s="68">
        <f t="shared" si="63"/>
        <v>90422373.654899731</v>
      </c>
    </row>
    <row r="693" spans="1:15" x14ac:dyDescent="0.25">
      <c r="A693" s="120">
        <v>689</v>
      </c>
      <c r="B693" s="103" t="s">
        <v>2526</v>
      </c>
      <c r="C693" s="133">
        <v>43836</v>
      </c>
      <c r="D693" s="98">
        <v>44424</v>
      </c>
      <c r="E693" s="117">
        <f t="shared" si="64"/>
        <v>1.6109589041095891</v>
      </c>
      <c r="F693" s="46">
        <v>6</v>
      </c>
      <c r="G693" s="72">
        <v>0.05</v>
      </c>
      <c r="H693" s="91">
        <f t="shared" si="65"/>
        <v>0.15833333333333333</v>
      </c>
      <c r="I693" s="135">
        <v>278571</v>
      </c>
      <c r="J693" s="45">
        <v>0</v>
      </c>
      <c r="K693" s="50">
        <f t="shared" si="60"/>
        <v>278571</v>
      </c>
      <c r="L693" s="68">
        <f t="shared" si="61"/>
        <v>71054.685205479444</v>
      </c>
      <c r="M693" s="68">
        <f t="shared" si="62"/>
        <v>207516.31479452056</v>
      </c>
      <c r="N693" s="45">
        <v>0.05</v>
      </c>
      <c r="O693" s="68">
        <f t="shared" si="63"/>
        <v>197140.49905479452</v>
      </c>
    </row>
    <row r="694" spans="1:15" x14ac:dyDescent="0.25">
      <c r="A694" s="120">
        <v>690</v>
      </c>
      <c r="B694" s="103" t="s">
        <v>2612</v>
      </c>
      <c r="C694" s="133">
        <v>43836</v>
      </c>
      <c r="D694" s="98">
        <v>44424</v>
      </c>
      <c r="E694" s="117">
        <f t="shared" si="64"/>
        <v>1.6109589041095891</v>
      </c>
      <c r="F694" s="46">
        <v>6</v>
      </c>
      <c r="G694" s="72">
        <v>0.05</v>
      </c>
      <c r="H694" s="91">
        <f t="shared" si="65"/>
        <v>0.15833333333333333</v>
      </c>
      <c r="I694" s="135">
        <v>654282</v>
      </c>
      <c r="J694" s="45">
        <v>0</v>
      </c>
      <c r="K694" s="50">
        <f t="shared" si="60"/>
        <v>654282</v>
      </c>
      <c r="L694" s="68">
        <f t="shared" si="61"/>
        <v>166886.72383561643</v>
      </c>
      <c r="M694" s="68">
        <f t="shared" si="62"/>
        <v>487395.27616438357</v>
      </c>
      <c r="N694" s="45">
        <v>0.05</v>
      </c>
      <c r="O694" s="68">
        <f t="shared" si="63"/>
        <v>463025.51235616434</v>
      </c>
    </row>
    <row r="695" spans="1:15" x14ac:dyDescent="0.25">
      <c r="A695" s="120">
        <v>691</v>
      </c>
      <c r="B695" s="103" t="s">
        <v>2613</v>
      </c>
      <c r="C695" s="133">
        <v>43836</v>
      </c>
      <c r="D695" s="98">
        <v>44424</v>
      </c>
      <c r="E695" s="117">
        <f t="shared" si="64"/>
        <v>1.6109589041095891</v>
      </c>
      <c r="F695" s="46">
        <v>8</v>
      </c>
      <c r="G695" s="72">
        <v>0.05</v>
      </c>
      <c r="H695" s="91">
        <f t="shared" si="65"/>
        <v>0.11874999999999999</v>
      </c>
      <c r="I695" s="135">
        <v>2974801</v>
      </c>
      <c r="J695" s="45">
        <v>0</v>
      </c>
      <c r="K695" s="50">
        <f t="shared" si="60"/>
        <v>2974801</v>
      </c>
      <c r="L695" s="68">
        <f t="shared" si="61"/>
        <v>569083.50636986294</v>
      </c>
      <c r="M695" s="68">
        <f t="shared" si="62"/>
        <v>2405717.4936301373</v>
      </c>
      <c r="N695" s="45">
        <v>0.05</v>
      </c>
      <c r="O695" s="68">
        <f t="shared" si="63"/>
        <v>2285431.6189486305</v>
      </c>
    </row>
    <row r="696" spans="1:15" x14ac:dyDescent="0.25">
      <c r="A696" s="120">
        <v>692</v>
      </c>
      <c r="B696" s="103" t="s">
        <v>2614</v>
      </c>
      <c r="C696" s="133">
        <v>43836</v>
      </c>
      <c r="D696" s="98">
        <v>44424</v>
      </c>
      <c r="E696" s="117">
        <f t="shared" si="64"/>
        <v>1.6109589041095891</v>
      </c>
      <c r="F696" s="46">
        <v>15</v>
      </c>
      <c r="G696" s="72">
        <v>0.05</v>
      </c>
      <c r="H696" s="91">
        <f t="shared" si="65"/>
        <v>6.3333333333333325E-2</v>
      </c>
      <c r="I696" s="135">
        <v>5267622</v>
      </c>
      <c r="J696" s="45">
        <v>0</v>
      </c>
      <c r="K696" s="50">
        <f t="shared" si="60"/>
        <v>5267622</v>
      </c>
      <c r="L696" s="68">
        <f t="shared" si="61"/>
        <v>537441.76241095876</v>
      </c>
      <c r="M696" s="68">
        <f t="shared" si="62"/>
        <v>4730180.2375890408</v>
      </c>
      <c r="N696" s="45">
        <v>0.05</v>
      </c>
      <c r="O696" s="68">
        <f t="shared" si="63"/>
        <v>4493671.2257095883</v>
      </c>
    </row>
    <row r="697" spans="1:15" x14ac:dyDescent="0.25">
      <c r="A697" s="120">
        <v>693</v>
      </c>
      <c r="B697" s="103" t="s">
        <v>2615</v>
      </c>
      <c r="C697" s="133">
        <v>43836</v>
      </c>
      <c r="D697" s="98">
        <v>44424</v>
      </c>
      <c r="E697" s="117">
        <f t="shared" si="64"/>
        <v>1.6109589041095891</v>
      </c>
      <c r="F697" s="46">
        <v>25</v>
      </c>
      <c r="G697" s="72">
        <v>0.05</v>
      </c>
      <c r="H697" s="91">
        <f t="shared" si="65"/>
        <v>3.7999999999999999E-2</v>
      </c>
      <c r="I697" s="135">
        <v>207783444</v>
      </c>
      <c r="J697" s="45">
        <f>VLOOKUP(YEAR(C697),WPI!$F$14:$H$22,3,0)</f>
        <v>0</v>
      </c>
      <c r="K697" s="50">
        <f t="shared" si="60"/>
        <v>207783444</v>
      </c>
      <c r="L697" s="68">
        <f t="shared" si="61"/>
        <v>12719762.391057534</v>
      </c>
      <c r="M697" s="68">
        <f t="shared" si="62"/>
        <v>195063681.60894248</v>
      </c>
      <c r="N697" s="45">
        <v>0.05</v>
      </c>
      <c r="O697" s="68">
        <f t="shared" si="63"/>
        <v>185310497.52849534</v>
      </c>
    </row>
    <row r="698" spans="1:15" x14ac:dyDescent="0.25">
      <c r="A698" s="120">
        <v>694</v>
      </c>
      <c r="B698" s="103" t="s">
        <v>2616</v>
      </c>
      <c r="C698" s="133">
        <v>43836</v>
      </c>
      <c r="D698" s="98">
        <v>44424</v>
      </c>
      <c r="E698" s="117">
        <f t="shared" si="64"/>
        <v>1.6109589041095891</v>
      </c>
      <c r="F698" s="46">
        <v>6</v>
      </c>
      <c r="G698" s="72">
        <v>0.05</v>
      </c>
      <c r="H698" s="91">
        <f t="shared" si="65"/>
        <v>0.15833333333333333</v>
      </c>
      <c r="I698" s="135">
        <v>168559</v>
      </c>
      <c r="J698" s="45">
        <v>0</v>
      </c>
      <c r="K698" s="50">
        <f t="shared" si="60"/>
        <v>168559</v>
      </c>
      <c r="L698" s="68">
        <f t="shared" si="61"/>
        <v>42994.090136986299</v>
      </c>
      <c r="M698" s="68">
        <f t="shared" si="62"/>
        <v>125564.9098630137</v>
      </c>
      <c r="N698" s="45">
        <v>0.05</v>
      </c>
      <c r="O698" s="68">
        <f t="shared" si="63"/>
        <v>119286.66436986301</v>
      </c>
    </row>
    <row r="699" spans="1:15" x14ac:dyDescent="0.25">
      <c r="A699" s="120">
        <v>695</v>
      </c>
      <c r="B699" s="103" t="s">
        <v>2617</v>
      </c>
      <c r="C699" s="133">
        <v>43836</v>
      </c>
      <c r="D699" s="98">
        <v>44424</v>
      </c>
      <c r="E699" s="117">
        <f t="shared" si="64"/>
        <v>1.6109589041095891</v>
      </c>
      <c r="F699" s="46">
        <v>10</v>
      </c>
      <c r="G699" s="72">
        <v>0.05</v>
      </c>
      <c r="H699" s="91">
        <f t="shared" si="65"/>
        <v>9.5000000000000001E-2</v>
      </c>
      <c r="I699" s="135">
        <v>2092851</v>
      </c>
      <c r="J699" s="45">
        <v>0</v>
      </c>
      <c r="K699" s="50">
        <f t="shared" si="60"/>
        <v>2092851</v>
      </c>
      <c r="L699" s="68">
        <f t="shared" si="61"/>
        <v>320292.21057534247</v>
      </c>
      <c r="M699" s="68">
        <f t="shared" si="62"/>
        <v>1772558.7894246576</v>
      </c>
      <c r="N699" s="45">
        <v>0.05</v>
      </c>
      <c r="O699" s="68">
        <f t="shared" si="63"/>
        <v>1683930.8499534247</v>
      </c>
    </row>
    <row r="700" spans="1:15" x14ac:dyDescent="0.25">
      <c r="A700" s="120">
        <v>696</v>
      </c>
      <c r="B700" s="103" t="s">
        <v>2618</v>
      </c>
      <c r="C700" s="133">
        <v>43836</v>
      </c>
      <c r="D700" s="98">
        <v>44424</v>
      </c>
      <c r="E700" s="117">
        <f t="shared" si="64"/>
        <v>1.6109589041095891</v>
      </c>
      <c r="F700" s="46">
        <v>12</v>
      </c>
      <c r="G700" s="72">
        <v>0.05</v>
      </c>
      <c r="H700" s="91">
        <f t="shared" si="65"/>
        <v>7.9166666666666663E-2</v>
      </c>
      <c r="I700" s="135">
        <v>69562864</v>
      </c>
      <c r="J700" s="45">
        <f>VLOOKUP(YEAR(C700),WPI!$F$14:$H$22,3,0)</f>
        <v>0</v>
      </c>
      <c r="K700" s="50">
        <f t="shared" si="60"/>
        <v>69562864</v>
      </c>
      <c r="L700" s="68">
        <f t="shared" si="61"/>
        <v>8871647.4498630129</v>
      </c>
      <c r="M700" s="68">
        <f t="shared" si="62"/>
        <v>60691216.550136983</v>
      </c>
      <c r="N700" s="45">
        <v>0.05</v>
      </c>
      <c r="O700" s="68">
        <f t="shared" si="63"/>
        <v>57656655.722630128</v>
      </c>
    </row>
    <row r="701" spans="1:15" x14ac:dyDescent="0.25">
      <c r="A701" s="120">
        <v>697</v>
      </c>
      <c r="B701" s="103" t="s">
        <v>2619</v>
      </c>
      <c r="C701" s="133">
        <v>43836</v>
      </c>
      <c r="D701" s="98">
        <v>44424</v>
      </c>
      <c r="E701" s="117">
        <f t="shared" si="64"/>
        <v>1.6109589041095891</v>
      </c>
      <c r="F701" s="46">
        <v>25</v>
      </c>
      <c r="G701" s="72">
        <v>0.05</v>
      </c>
      <c r="H701" s="91">
        <f t="shared" si="65"/>
        <v>3.7999999999999999E-2</v>
      </c>
      <c r="I701" s="135">
        <v>212174935</v>
      </c>
      <c r="J701" s="45">
        <f>VLOOKUP(YEAR(C701),WPI!$F$14:$H$22,3,0)</f>
        <v>0</v>
      </c>
      <c r="K701" s="50">
        <f t="shared" si="60"/>
        <v>212174935</v>
      </c>
      <c r="L701" s="68">
        <f t="shared" si="61"/>
        <v>12988593.829150686</v>
      </c>
      <c r="M701" s="68">
        <f t="shared" si="62"/>
        <v>199186341.17084932</v>
      </c>
      <c r="N701" s="45">
        <v>0.05</v>
      </c>
      <c r="O701" s="68">
        <f t="shared" si="63"/>
        <v>189227024.11230686</v>
      </c>
    </row>
    <row r="702" spans="1:15" x14ac:dyDescent="0.25">
      <c r="A702" s="120">
        <v>698</v>
      </c>
      <c r="B702" s="103" t="s">
        <v>2620</v>
      </c>
      <c r="C702" s="133">
        <v>43836</v>
      </c>
      <c r="D702" s="98">
        <v>44424</v>
      </c>
      <c r="E702" s="117">
        <f t="shared" si="64"/>
        <v>1.6109589041095891</v>
      </c>
      <c r="F702" s="46">
        <v>12</v>
      </c>
      <c r="G702" s="72">
        <v>0.05</v>
      </c>
      <c r="H702" s="91">
        <f t="shared" si="65"/>
        <v>7.9166666666666663E-2</v>
      </c>
      <c r="I702" s="135">
        <v>17243794</v>
      </c>
      <c r="J702" s="45">
        <v>0</v>
      </c>
      <c r="K702" s="50">
        <f t="shared" si="60"/>
        <v>17243794</v>
      </c>
      <c r="L702" s="68">
        <f t="shared" si="61"/>
        <v>2199174.2758904109</v>
      </c>
      <c r="M702" s="68">
        <f t="shared" si="62"/>
        <v>15044619.72410959</v>
      </c>
      <c r="N702" s="45">
        <v>0.05</v>
      </c>
      <c r="O702" s="68">
        <f t="shared" si="63"/>
        <v>14292388.737904109</v>
      </c>
    </row>
    <row r="703" spans="1:15" x14ac:dyDescent="0.25">
      <c r="A703" s="120">
        <v>699</v>
      </c>
      <c r="B703" s="103" t="s">
        <v>2621</v>
      </c>
      <c r="C703" s="133">
        <v>43836</v>
      </c>
      <c r="D703" s="98">
        <v>44424</v>
      </c>
      <c r="E703" s="117">
        <f t="shared" si="64"/>
        <v>1.6109589041095891</v>
      </c>
      <c r="F703" s="46">
        <v>25</v>
      </c>
      <c r="G703" s="72">
        <v>0.05</v>
      </c>
      <c r="H703" s="91">
        <f t="shared" si="65"/>
        <v>3.7999999999999999E-2</v>
      </c>
      <c r="I703" s="135">
        <v>36436076</v>
      </c>
      <c r="J703" s="45">
        <f>VLOOKUP(YEAR(C703),'CPP-WHRS (P&amp;M)'!$M$47:$O$55,3,0)</f>
        <v>0</v>
      </c>
      <c r="K703" s="50">
        <f t="shared" si="60"/>
        <v>36436076</v>
      </c>
      <c r="L703" s="68">
        <f t="shared" si="61"/>
        <v>2230486.8003945206</v>
      </c>
      <c r="M703" s="68">
        <f t="shared" si="62"/>
        <v>34205589.19960548</v>
      </c>
      <c r="N703" s="45">
        <v>0.05</v>
      </c>
      <c r="O703" s="68">
        <f t="shared" si="63"/>
        <v>32495309.739625204</v>
      </c>
    </row>
    <row r="704" spans="1:15" x14ac:dyDescent="0.25">
      <c r="A704" s="120">
        <v>700</v>
      </c>
      <c r="B704" s="103" t="s">
        <v>2622</v>
      </c>
      <c r="C704" s="133">
        <v>43836</v>
      </c>
      <c r="D704" s="98">
        <v>44424</v>
      </c>
      <c r="E704" s="117">
        <f t="shared" si="64"/>
        <v>1.6109589041095891</v>
      </c>
      <c r="F704" s="46">
        <v>25</v>
      </c>
      <c r="G704" s="72">
        <v>0.05</v>
      </c>
      <c r="H704" s="91">
        <f t="shared" si="65"/>
        <v>3.7999999999999999E-2</v>
      </c>
      <c r="I704" s="135">
        <v>68698705</v>
      </c>
      <c r="J704" s="45">
        <f>VLOOKUP(YEAR(C704),WPI!$F$14:$H$22,3,0)</f>
        <v>0</v>
      </c>
      <c r="K704" s="50">
        <f t="shared" si="60"/>
        <v>68698705</v>
      </c>
      <c r="L704" s="68">
        <f t="shared" si="61"/>
        <v>4205490.0397808217</v>
      </c>
      <c r="M704" s="68">
        <f t="shared" si="62"/>
        <v>64493214.960219175</v>
      </c>
      <c r="N704" s="45">
        <v>0.05</v>
      </c>
      <c r="O704" s="68">
        <f t="shared" si="63"/>
        <v>61268554.212208211</v>
      </c>
    </row>
    <row r="705" spans="1:15" x14ac:dyDescent="0.25">
      <c r="A705" s="120">
        <v>701</v>
      </c>
      <c r="B705" s="103" t="s">
        <v>2623</v>
      </c>
      <c r="C705" s="133">
        <v>43836</v>
      </c>
      <c r="D705" s="98">
        <v>44424</v>
      </c>
      <c r="E705" s="117">
        <f t="shared" si="64"/>
        <v>1.6109589041095891</v>
      </c>
      <c r="F705" s="46">
        <v>15</v>
      </c>
      <c r="G705" s="72">
        <v>0.05</v>
      </c>
      <c r="H705" s="91">
        <f t="shared" si="65"/>
        <v>6.3333333333333325E-2</v>
      </c>
      <c r="I705" s="135">
        <v>792635</v>
      </c>
      <c r="J705" s="45">
        <f>VLOOKUP(YEAR(C705),'CPP-WHRS (P&amp;M)'!$I$47:$K$54,3,0)</f>
        <v>0</v>
      </c>
      <c r="K705" s="50">
        <f t="shared" si="60"/>
        <v>792635</v>
      </c>
      <c r="L705" s="68">
        <f t="shared" si="61"/>
        <v>80870.486027397244</v>
      </c>
      <c r="M705" s="68">
        <f t="shared" si="62"/>
        <v>711764.51397260278</v>
      </c>
      <c r="N705" s="45">
        <v>0.05</v>
      </c>
      <c r="O705" s="68">
        <f t="shared" si="63"/>
        <v>676176.28827397258</v>
      </c>
    </row>
    <row r="706" spans="1:15" x14ac:dyDescent="0.25">
      <c r="A706" s="120">
        <v>702</v>
      </c>
      <c r="B706" s="103" t="s">
        <v>2624</v>
      </c>
      <c r="C706" s="133">
        <v>43836</v>
      </c>
      <c r="D706" s="98">
        <v>44424</v>
      </c>
      <c r="E706" s="117">
        <f t="shared" si="64"/>
        <v>1.6109589041095891</v>
      </c>
      <c r="F706" s="46">
        <v>10</v>
      </c>
      <c r="G706" s="72">
        <v>0.05</v>
      </c>
      <c r="H706" s="91">
        <f t="shared" si="65"/>
        <v>9.5000000000000001E-2</v>
      </c>
      <c r="I706" s="135">
        <v>3614688</v>
      </c>
      <c r="J706" s="45">
        <v>0</v>
      </c>
      <c r="K706" s="50">
        <f t="shared" si="60"/>
        <v>3614688</v>
      </c>
      <c r="L706" s="68">
        <f t="shared" si="61"/>
        <v>553195.81282191782</v>
      </c>
      <c r="M706" s="68">
        <f t="shared" si="62"/>
        <v>3061492.1871780823</v>
      </c>
      <c r="N706" s="45">
        <v>0.05</v>
      </c>
      <c r="O706" s="68">
        <f t="shared" si="63"/>
        <v>2908417.5778191779</v>
      </c>
    </row>
    <row r="707" spans="1:15" x14ac:dyDescent="0.25">
      <c r="A707" s="120">
        <v>703</v>
      </c>
      <c r="B707" s="103" t="s">
        <v>2625</v>
      </c>
      <c r="C707" s="133">
        <v>43836</v>
      </c>
      <c r="D707" s="98">
        <v>44424</v>
      </c>
      <c r="E707" s="117">
        <f t="shared" si="64"/>
        <v>1.6109589041095891</v>
      </c>
      <c r="F707" s="46">
        <v>25</v>
      </c>
      <c r="G707" s="72">
        <v>0.05</v>
      </c>
      <c r="H707" s="91">
        <f t="shared" si="65"/>
        <v>3.7999999999999999E-2</v>
      </c>
      <c r="I707" s="135">
        <v>11529508</v>
      </c>
      <c r="J707" s="45">
        <v>0</v>
      </c>
      <c r="K707" s="50">
        <f t="shared" si="60"/>
        <v>11529508</v>
      </c>
      <c r="L707" s="68">
        <f t="shared" si="61"/>
        <v>705795.41575890419</v>
      </c>
      <c r="M707" s="68">
        <f t="shared" si="62"/>
        <v>10823712.584241096</v>
      </c>
      <c r="N707" s="45">
        <v>0.05</v>
      </c>
      <c r="O707" s="68">
        <f t="shared" si="63"/>
        <v>10282526.955029041</v>
      </c>
    </row>
    <row r="708" spans="1:15" x14ac:dyDescent="0.25">
      <c r="A708" s="120">
        <v>704</v>
      </c>
      <c r="B708" s="103" t="s">
        <v>2626</v>
      </c>
      <c r="C708" s="133">
        <v>43836</v>
      </c>
      <c r="D708" s="98">
        <v>44424</v>
      </c>
      <c r="E708" s="117">
        <f t="shared" si="64"/>
        <v>1.6109589041095891</v>
      </c>
      <c r="F708" s="46">
        <v>25</v>
      </c>
      <c r="G708" s="72">
        <v>0.05</v>
      </c>
      <c r="H708" s="91">
        <f t="shared" si="65"/>
        <v>3.7999999999999999E-2</v>
      </c>
      <c r="I708" s="135">
        <v>20034448</v>
      </c>
      <c r="J708" s="45">
        <f>VLOOKUP(YEAR(C708),WPI!$F$14:$H$22,3,0)</f>
        <v>0</v>
      </c>
      <c r="K708" s="50">
        <f t="shared" si="60"/>
        <v>20034448</v>
      </c>
      <c r="L708" s="68">
        <f t="shared" si="61"/>
        <v>1226437.5509917808</v>
      </c>
      <c r="M708" s="68">
        <f t="shared" si="62"/>
        <v>18808010.449008219</v>
      </c>
      <c r="N708" s="45">
        <v>0.05</v>
      </c>
      <c r="O708" s="68">
        <f t="shared" si="63"/>
        <v>17867609.926557805</v>
      </c>
    </row>
    <row r="709" spans="1:15" x14ac:dyDescent="0.25">
      <c r="A709" s="120">
        <v>705</v>
      </c>
      <c r="B709" s="103" t="s">
        <v>2627</v>
      </c>
      <c r="C709" s="133">
        <v>43836</v>
      </c>
      <c r="D709" s="98">
        <v>44424</v>
      </c>
      <c r="E709" s="117">
        <f t="shared" si="64"/>
        <v>1.6109589041095891</v>
      </c>
      <c r="F709" s="46">
        <v>15</v>
      </c>
      <c r="G709" s="72">
        <v>0.05</v>
      </c>
      <c r="H709" s="91">
        <f t="shared" si="65"/>
        <v>6.3333333333333325E-2</v>
      </c>
      <c r="I709" s="135">
        <v>5374081</v>
      </c>
      <c r="J709" s="45">
        <v>0</v>
      </c>
      <c r="K709" s="50">
        <f t="shared" ref="K709:K772" si="66">I709*(1+J709)</f>
        <v>5374081</v>
      </c>
      <c r="L709" s="68">
        <f t="shared" ref="L709:L772" si="67">K709*H709*E709</f>
        <v>548303.49709589034</v>
      </c>
      <c r="M709" s="68">
        <f t="shared" ref="M709:M772" si="68">MAX(K709-L709,0)</f>
        <v>4825777.5029041097</v>
      </c>
      <c r="N709" s="45">
        <v>0.05</v>
      </c>
      <c r="O709" s="68">
        <f t="shared" ref="O709:O772" si="69">IF(I709&lt;=0,0,IF(M709&lt;=G709*K709,K709*G709,M709*(1-N709)))</f>
        <v>4584488.6277589044</v>
      </c>
    </row>
    <row r="710" spans="1:15" x14ac:dyDescent="0.25">
      <c r="A710" s="120">
        <v>706</v>
      </c>
      <c r="B710" s="103" t="s">
        <v>2628</v>
      </c>
      <c r="C710" s="133">
        <v>43836</v>
      </c>
      <c r="D710" s="98">
        <v>44424</v>
      </c>
      <c r="E710" s="117">
        <f t="shared" ref="E710:E773" si="70">(D710-C710)/(EDATE(D710,12)-D710)</f>
        <v>1.6109589041095891</v>
      </c>
      <c r="F710" s="46">
        <v>25</v>
      </c>
      <c r="G710" s="72">
        <v>0.05</v>
      </c>
      <c r="H710" s="91">
        <f t="shared" ref="H710:H773" si="71">(1-G710)/F710</f>
        <v>3.7999999999999999E-2</v>
      </c>
      <c r="I710" s="135">
        <v>37889057</v>
      </c>
      <c r="J710" s="45">
        <f>VLOOKUP(YEAR(C710),WPI!$F$14:$H$22,3,0)</f>
        <v>0</v>
      </c>
      <c r="K710" s="50">
        <f t="shared" si="66"/>
        <v>37889057</v>
      </c>
      <c r="L710" s="68">
        <f t="shared" si="67"/>
        <v>2319433.1222136985</v>
      </c>
      <c r="M710" s="68">
        <f t="shared" si="68"/>
        <v>35569623.877786301</v>
      </c>
      <c r="N710" s="45">
        <v>0.05</v>
      </c>
      <c r="O710" s="68">
        <f t="shared" si="69"/>
        <v>33791142.683896981</v>
      </c>
    </row>
    <row r="711" spans="1:15" x14ac:dyDescent="0.25">
      <c r="A711" s="120">
        <v>707</v>
      </c>
      <c r="B711" s="103" t="s">
        <v>2629</v>
      </c>
      <c r="C711" s="133">
        <v>43836</v>
      </c>
      <c r="D711" s="98">
        <v>44424</v>
      </c>
      <c r="E711" s="117">
        <f t="shared" si="70"/>
        <v>1.6109589041095891</v>
      </c>
      <c r="F711" s="46">
        <v>10</v>
      </c>
      <c r="G711" s="72">
        <v>0.05</v>
      </c>
      <c r="H711" s="91">
        <f t="shared" si="71"/>
        <v>9.5000000000000001E-2</v>
      </c>
      <c r="I711" s="135">
        <v>3754708</v>
      </c>
      <c r="J711" s="45">
        <v>0</v>
      </c>
      <c r="K711" s="50">
        <f t="shared" si="66"/>
        <v>3754708</v>
      </c>
      <c r="L711" s="68">
        <f t="shared" si="67"/>
        <v>574624.62706849317</v>
      </c>
      <c r="M711" s="68">
        <f t="shared" si="68"/>
        <v>3180083.372931507</v>
      </c>
      <c r="N711" s="45">
        <v>0.05</v>
      </c>
      <c r="O711" s="68">
        <f t="shared" si="69"/>
        <v>3021079.2042849315</v>
      </c>
    </row>
    <row r="712" spans="1:15" x14ac:dyDescent="0.25">
      <c r="A712" s="120">
        <v>708</v>
      </c>
      <c r="B712" s="103" t="s">
        <v>2630</v>
      </c>
      <c r="C712" s="133">
        <v>43836</v>
      </c>
      <c r="D712" s="98">
        <v>44424</v>
      </c>
      <c r="E712" s="117">
        <f t="shared" si="70"/>
        <v>1.6109589041095891</v>
      </c>
      <c r="F712" s="46">
        <v>25</v>
      </c>
      <c r="G712" s="72">
        <v>0.05</v>
      </c>
      <c r="H712" s="91">
        <f t="shared" si="71"/>
        <v>3.7999999999999999E-2</v>
      </c>
      <c r="I712" s="135">
        <v>15430781</v>
      </c>
      <c r="J712" s="45">
        <f>VLOOKUP(YEAR(C712),WPI!$F$14:$H$22,3,0)</f>
        <v>0</v>
      </c>
      <c r="K712" s="50">
        <f t="shared" si="66"/>
        <v>15430781</v>
      </c>
      <c r="L712" s="68">
        <f t="shared" si="67"/>
        <v>944617.45387397252</v>
      </c>
      <c r="M712" s="68">
        <f t="shared" si="68"/>
        <v>14486163.546126027</v>
      </c>
      <c r="N712" s="45">
        <v>0.05</v>
      </c>
      <c r="O712" s="68">
        <f t="shared" si="69"/>
        <v>13761855.368819725</v>
      </c>
    </row>
    <row r="713" spans="1:15" x14ac:dyDescent="0.25">
      <c r="A713" s="120">
        <v>709</v>
      </c>
      <c r="B713" s="103" t="s">
        <v>2631</v>
      </c>
      <c r="C713" s="133">
        <v>43836</v>
      </c>
      <c r="D713" s="98">
        <v>44424</v>
      </c>
      <c r="E713" s="117">
        <f t="shared" si="70"/>
        <v>1.6109589041095891</v>
      </c>
      <c r="F713" s="46">
        <v>25</v>
      </c>
      <c r="G713" s="72">
        <v>0.05</v>
      </c>
      <c r="H713" s="91">
        <f t="shared" si="71"/>
        <v>3.7999999999999999E-2</v>
      </c>
      <c r="I713" s="135">
        <v>177476716</v>
      </c>
      <c r="J713" s="45">
        <f>VLOOKUP(YEAR(C713),WPI!$F$14:$H$22,3,0)</f>
        <v>0</v>
      </c>
      <c r="K713" s="50">
        <f t="shared" si="66"/>
        <v>177476716</v>
      </c>
      <c r="L713" s="68">
        <f t="shared" si="67"/>
        <v>10864492.444668492</v>
      </c>
      <c r="M713" s="68">
        <f t="shared" si="68"/>
        <v>166612223.5553315</v>
      </c>
      <c r="N713" s="45">
        <v>0.05</v>
      </c>
      <c r="O713" s="68">
        <f t="shared" si="69"/>
        <v>158281612.37756491</v>
      </c>
    </row>
    <row r="714" spans="1:15" x14ac:dyDescent="0.25">
      <c r="A714" s="120">
        <v>710</v>
      </c>
      <c r="B714" s="103" t="s">
        <v>2632</v>
      </c>
      <c r="C714" s="133">
        <v>43836</v>
      </c>
      <c r="D714" s="98">
        <v>44424</v>
      </c>
      <c r="E714" s="117">
        <f t="shared" si="70"/>
        <v>1.6109589041095891</v>
      </c>
      <c r="F714" s="46">
        <v>25</v>
      </c>
      <c r="G714" s="72">
        <v>0.05</v>
      </c>
      <c r="H714" s="91">
        <f t="shared" si="71"/>
        <v>3.7999999999999999E-2</v>
      </c>
      <c r="I714" s="135">
        <v>42122651</v>
      </c>
      <c r="J714" s="45">
        <f>VLOOKUP(YEAR(C714),WPI!$F$14:$H$22,3,0)</f>
        <v>0</v>
      </c>
      <c r="K714" s="50">
        <f t="shared" si="66"/>
        <v>42122651</v>
      </c>
      <c r="L714" s="68">
        <f t="shared" si="67"/>
        <v>2578598.668339726</v>
      </c>
      <c r="M714" s="68">
        <f t="shared" si="68"/>
        <v>39544052.331660271</v>
      </c>
      <c r="N714" s="45">
        <v>0.05</v>
      </c>
      <c r="O714" s="68">
        <f t="shared" si="69"/>
        <v>37566849.715077259</v>
      </c>
    </row>
    <row r="715" spans="1:15" x14ac:dyDescent="0.25">
      <c r="A715" s="120">
        <v>711</v>
      </c>
      <c r="B715" s="103" t="s">
        <v>2633</v>
      </c>
      <c r="C715" s="133">
        <v>43836</v>
      </c>
      <c r="D715" s="98">
        <v>44424</v>
      </c>
      <c r="E715" s="117">
        <f t="shared" si="70"/>
        <v>1.6109589041095891</v>
      </c>
      <c r="F715" s="46">
        <v>25</v>
      </c>
      <c r="G715" s="72">
        <v>0.05</v>
      </c>
      <c r="H715" s="91">
        <f t="shared" si="71"/>
        <v>3.7999999999999999E-2</v>
      </c>
      <c r="I715" s="135">
        <v>18239371</v>
      </c>
      <c r="J715" s="45">
        <f>VLOOKUP(YEAR(C715),WPI!$F$14:$H$22,3,0)</f>
        <v>0</v>
      </c>
      <c r="K715" s="50">
        <f t="shared" si="66"/>
        <v>18239371</v>
      </c>
      <c r="L715" s="68">
        <f t="shared" si="67"/>
        <v>1116549.3304767124</v>
      </c>
      <c r="M715" s="68">
        <f t="shared" si="68"/>
        <v>17122821.669523288</v>
      </c>
      <c r="N715" s="45">
        <v>0.05</v>
      </c>
      <c r="O715" s="68">
        <f t="shared" si="69"/>
        <v>16266680.586047122</v>
      </c>
    </row>
    <row r="716" spans="1:15" x14ac:dyDescent="0.25">
      <c r="A716" s="120">
        <v>712</v>
      </c>
      <c r="B716" s="103" t="s">
        <v>2634</v>
      </c>
      <c r="C716" s="133">
        <v>43836</v>
      </c>
      <c r="D716" s="98">
        <v>44424</v>
      </c>
      <c r="E716" s="117">
        <f t="shared" si="70"/>
        <v>1.6109589041095891</v>
      </c>
      <c r="F716" s="46">
        <v>25</v>
      </c>
      <c r="G716" s="72">
        <v>0.05</v>
      </c>
      <c r="H716" s="91">
        <f t="shared" si="71"/>
        <v>3.7999999999999999E-2</v>
      </c>
      <c r="I716" s="135">
        <v>21145472</v>
      </c>
      <c r="J716" s="45">
        <v>0</v>
      </c>
      <c r="K716" s="50">
        <f t="shared" si="66"/>
        <v>21145472</v>
      </c>
      <c r="L716" s="68">
        <f t="shared" si="67"/>
        <v>1294450.4831999999</v>
      </c>
      <c r="M716" s="68">
        <f t="shared" si="68"/>
        <v>19851021.516800001</v>
      </c>
      <c r="N716" s="45">
        <v>0.05</v>
      </c>
      <c r="O716" s="68">
        <f t="shared" si="69"/>
        <v>18858470.440960001</v>
      </c>
    </row>
    <row r="717" spans="1:15" x14ac:dyDescent="0.25">
      <c r="A717" s="120">
        <v>713</v>
      </c>
      <c r="B717" s="103" t="s">
        <v>2635</v>
      </c>
      <c r="C717" s="133">
        <v>43836</v>
      </c>
      <c r="D717" s="98">
        <v>44424</v>
      </c>
      <c r="E717" s="117">
        <f t="shared" si="70"/>
        <v>1.6109589041095891</v>
      </c>
      <c r="F717" s="46">
        <v>6</v>
      </c>
      <c r="G717" s="72">
        <v>0.05</v>
      </c>
      <c r="H717" s="91">
        <f t="shared" si="71"/>
        <v>0.15833333333333333</v>
      </c>
      <c r="I717" s="135">
        <v>191774</v>
      </c>
      <c r="J717" s="45">
        <v>0</v>
      </c>
      <c r="K717" s="50">
        <f t="shared" si="66"/>
        <v>191774</v>
      </c>
      <c r="L717" s="68">
        <f t="shared" si="67"/>
        <v>48915.505205479451</v>
      </c>
      <c r="M717" s="68">
        <f t="shared" si="68"/>
        <v>142858.49479452055</v>
      </c>
      <c r="N717" s="45">
        <v>0.05</v>
      </c>
      <c r="O717" s="68">
        <f t="shared" si="69"/>
        <v>135715.57005479452</v>
      </c>
    </row>
    <row r="718" spans="1:15" x14ac:dyDescent="0.25">
      <c r="A718" s="120">
        <v>714</v>
      </c>
      <c r="B718" s="103" t="s">
        <v>2636</v>
      </c>
      <c r="C718" s="133">
        <v>43836</v>
      </c>
      <c r="D718" s="98">
        <v>44424</v>
      </c>
      <c r="E718" s="117">
        <f t="shared" si="70"/>
        <v>1.6109589041095891</v>
      </c>
      <c r="F718" s="46">
        <v>8</v>
      </c>
      <c r="G718" s="72">
        <v>0.05</v>
      </c>
      <c r="H718" s="91">
        <f t="shared" si="71"/>
        <v>0.11874999999999999</v>
      </c>
      <c r="I718" s="135">
        <v>22000</v>
      </c>
      <c r="J718" s="45">
        <v>0</v>
      </c>
      <c r="K718" s="50">
        <f t="shared" si="66"/>
        <v>22000</v>
      </c>
      <c r="L718" s="68">
        <f t="shared" si="67"/>
        <v>4208.6301369863013</v>
      </c>
      <c r="M718" s="68">
        <f t="shared" si="68"/>
        <v>17791.369863013701</v>
      </c>
      <c r="N718" s="45">
        <v>0.05</v>
      </c>
      <c r="O718" s="68">
        <f t="shared" si="69"/>
        <v>16901.801369863013</v>
      </c>
    </row>
    <row r="719" spans="1:15" x14ac:dyDescent="0.25">
      <c r="A719" s="120">
        <v>715</v>
      </c>
      <c r="B719" s="103" t="s">
        <v>2637</v>
      </c>
      <c r="C719" s="133">
        <v>43836</v>
      </c>
      <c r="D719" s="98">
        <v>44424</v>
      </c>
      <c r="E719" s="117">
        <f t="shared" si="70"/>
        <v>1.6109589041095891</v>
      </c>
      <c r="F719" s="46">
        <v>6</v>
      </c>
      <c r="G719" s="72">
        <v>0.05</v>
      </c>
      <c r="H719" s="91">
        <f t="shared" si="71"/>
        <v>0.15833333333333333</v>
      </c>
      <c r="I719" s="135">
        <v>1568000</v>
      </c>
      <c r="J719" s="45">
        <v>0</v>
      </c>
      <c r="K719" s="50">
        <f t="shared" si="66"/>
        <v>1568000</v>
      </c>
      <c r="L719" s="68">
        <f t="shared" si="67"/>
        <v>399947.39726027398</v>
      </c>
      <c r="M719" s="68">
        <f t="shared" si="68"/>
        <v>1168052.602739726</v>
      </c>
      <c r="N719" s="45">
        <v>0.05</v>
      </c>
      <c r="O719" s="68">
        <f t="shared" si="69"/>
        <v>1109649.9726027397</v>
      </c>
    </row>
    <row r="720" spans="1:15" x14ac:dyDescent="0.25">
      <c r="A720" s="120">
        <v>716</v>
      </c>
      <c r="B720" s="103" t="s">
        <v>2638</v>
      </c>
      <c r="C720" s="133">
        <v>43836</v>
      </c>
      <c r="D720" s="98">
        <v>44424</v>
      </c>
      <c r="E720" s="117">
        <f t="shared" si="70"/>
        <v>1.6109589041095891</v>
      </c>
      <c r="F720" s="46">
        <v>25</v>
      </c>
      <c r="G720" s="72">
        <v>0.05</v>
      </c>
      <c r="H720" s="91">
        <f t="shared" si="71"/>
        <v>3.7999999999999999E-2</v>
      </c>
      <c r="I720" s="135">
        <v>401500</v>
      </c>
      <c r="J720" s="45">
        <f>VLOOKUP(YEAR(C720),WPI!$F$14:$H$22,3,0)</f>
        <v>0</v>
      </c>
      <c r="K720" s="50">
        <f t="shared" si="66"/>
        <v>401500</v>
      </c>
      <c r="L720" s="68">
        <f t="shared" si="67"/>
        <v>24578.400000000001</v>
      </c>
      <c r="M720" s="68">
        <f t="shared" si="68"/>
        <v>376921.59999999998</v>
      </c>
      <c r="N720" s="45">
        <v>0.05</v>
      </c>
      <c r="O720" s="68">
        <f t="shared" si="69"/>
        <v>358075.51999999996</v>
      </c>
    </row>
    <row r="721" spans="1:15" x14ac:dyDescent="0.25">
      <c r="A721" s="120">
        <v>717</v>
      </c>
      <c r="B721" s="103" t="s">
        <v>2490</v>
      </c>
      <c r="C721" s="133">
        <v>43836</v>
      </c>
      <c r="D721" s="98">
        <v>44424</v>
      </c>
      <c r="E721" s="117">
        <f t="shared" si="70"/>
        <v>1.6109589041095891</v>
      </c>
      <c r="F721" s="46">
        <v>8</v>
      </c>
      <c r="G721" s="72">
        <v>0.05</v>
      </c>
      <c r="H721" s="91">
        <f t="shared" si="71"/>
        <v>0.11874999999999999</v>
      </c>
      <c r="I721" s="135">
        <v>2339276</v>
      </c>
      <c r="J721" s="45">
        <v>0</v>
      </c>
      <c r="K721" s="50">
        <f t="shared" si="66"/>
        <v>2339276</v>
      </c>
      <c r="L721" s="68">
        <f t="shared" si="67"/>
        <v>447506.7032876712</v>
      </c>
      <c r="M721" s="68">
        <f t="shared" si="68"/>
        <v>1891769.2967123287</v>
      </c>
      <c r="N721" s="45">
        <v>0.05</v>
      </c>
      <c r="O721" s="68">
        <f t="shared" si="69"/>
        <v>1797180.8318767122</v>
      </c>
    </row>
    <row r="722" spans="1:15" x14ac:dyDescent="0.25">
      <c r="A722" s="120">
        <v>718</v>
      </c>
      <c r="B722" s="103" t="s">
        <v>2490</v>
      </c>
      <c r="C722" s="133">
        <v>43836</v>
      </c>
      <c r="D722" s="98">
        <v>44424</v>
      </c>
      <c r="E722" s="117">
        <f t="shared" si="70"/>
        <v>1.6109589041095891</v>
      </c>
      <c r="F722" s="46">
        <v>8</v>
      </c>
      <c r="G722" s="72">
        <v>0.05</v>
      </c>
      <c r="H722" s="91">
        <f t="shared" si="71"/>
        <v>0.11874999999999999</v>
      </c>
      <c r="I722" s="135">
        <v>2339276</v>
      </c>
      <c r="J722" s="45">
        <v>0</v>
      </c>
      <c r="K722" s="50">
        <f t="shared" si="66"/>
        <v>2339276</v>
      </c>
      <c r="L722" s="68">
        <f t="shared" si="67"/>
        <v>447506.7032876712</v>
      </c>
      <c r="M722" s="68">
        <f t="shared" si="68"/>
        <v>1891769.2967123287</v>
      </c>
      <c r="N722" s="45">
        <v>0.05</v>
      </c>
      <c r="O722" s="68">
        <f t="shared" si="69"/>
        <v>1797180.8318767122</v>
      </c>
    </row>
    <row r="723" spans="1:15" x14ac:dyDescent="0.25">
      <c r="A723" s="120">
        <v>719</v>
      </c>
      <c r="B723" s="103" t="s">
        <v>2464</v>
      </c>
      <c r="C723" s="133">
        <v>43887</v>
      </c>
      <c r="D723" s="98">
        <v>44424</v>
      </c>
      <c r="E723" s="117">
        <f t="shared" si="70"/>
        <v>1.4712328767123288</v>
      </c>
      <c r="F723" s="46">
        <v>8</v>
      </c>
      <c r="G723" s="72">
        <v>0.05</v>
      </c>
      <c r="H723" s="91">
        <f t="shared" si="71"/>
        <v>0.11874999999999999</v>
      </c>
      <c r="I723" s="135">
        <v>2046775</v>
      </c>
      <c r="J723" s="45">
        <v>0</v>
      </c>
      <c r="K723" s="50">
        <f t="shared" si="66"/>
        <v>2046775</v>
      </c>
      <c r="L723" s="68">
        <f t="shared" si="67"/>
        <v>357589.81720890413</v>
      </c>
      <c r="M723" s="68">
        <f t="shared" si="68"/>
        <v>1689185.1827910959</v>
      </c>
      <c r="N723" s="45">
        <v>0.05</v>
      </c>
      <c r="O723" s="68">
        <f t="shared" si="69"/>
        <v>1604725.9236515411</v>
      </c>
    </row>
    <row r="724" spans="1:15" x14ac:dyDescent="0.25">
      <c r="A724" s="120">
        <v>720</v>
      </c>
      <c r="B724" s="103" t="s">
        <v>2639</v>
      </c>
      <c r="C724" s="133">
        <v>43845</v>
      </c>
      <c r="D724" s="98">
        <v>44424</v>
      </c>
      <c r="E724" s="117">
        <f t="shared" si="70"/>
        <v>1.5863013698630137</v>
      </c>
      <c r="F724" s="46">
        <v>6</v>
      </c>
      <c r="G724" s="72">
        <v>0.05</v>
      </c>
      <c r="H724" s="91">
        <f t="shared" si="71"/>
        <v>0.15833333333333333</v>
      </c>
      <c r="I724" s="135">
        <v>651970</v>
      </c>
      <c r="J724" s="45">
        <v>0</v>
      </c>
      <c r="K724" s="50">
        <f t="shared" si="66"/>
        <v>651970</v>
      </c>
      <c r="L724" s="68">
        <f t="shared" si="67"/>
        <v>163751.64315068492</v>
      </c>
      <c r="M724" s="68">
        <f t="shared" si="68"/>
        <v>488218.35684931511</v>
      </c>
      <c r="N724" s="45">
        <v>0.05</v>
      </c>
      <c r="O724" s="68">
        <f t="shared" si="69"/>
        <v>463807.43900684931</v>
      </c>
    </row>
    <row r="725" spans="1:15" x14ac:dyDescent="0.25">
      <c r="A725" s="120">
        <v>721</v>
      </c>
      <c r="B725" s="103" t="s">
        <v>2639</v>
      </c>
      <c r="C725" s="133">
        <v>43845</v>
      </c>
      <c r="D725" s="98">
        <v>44424</v>
      </c>
      <c r="E725" s="117">
        <f t="shared" si="70"/>
        <v>1.5863013698630137</v>
      </c>
      <c r="F725" s="46">
        <v>6</v>
      </c>
      <c r="G725" s="72">
        <v>0.05</v>
      </c>
      <c r="H725" s="91">
        <f t="shared" si="71"/>
        <v>0.15833333333333333</v>
      </c>
      <c r="I725" s="135">
        <v>102997</v>
      </c>
      <c r="J725" s="45">
        <v>0</v>
      </c>
      <c r="K725" s="50">
        <f t="shared" si="66"/>
        <v>102997</v>
      </c>
      <c r="L725" s="68">
        <f t="shared" si="67"/>
        <v>25869.178013698627</v>
      </c>
      <c r="M725" s="68">
        <f t="shared" si="68"/>
        <v>77127.821986301366</v>
      </c>
      <c r="N725" s="45">
        <v>0.05</v>
      </c>
      <c r="O725" s="68">
        <f t="shared" si="69"/>
        <v>73271.430886986287</v>
      </c>
    </row>
    <row r="726" spans="1:15" x14ac:dyDescent="0.25">
      <c r="A726" s="120">
        <v>722</v>
      </c>
      <c r="B726" s="103" t="s">
        <v>2640</v>
      </c>
      <c r="C726" s="133">
        <v>43910</v>
      </c>
      <c r="D726" s="98">
        <v>44424</v>
      </c>
      <c r="E726" s="117">
        <f t="shared" si="70"/>
        <v>1.4082191780821918</v>
      </c>
      <c r="F726" s="46">
        <v>6</v>
      </c>
      <c r="G726" s="72">
        <v>0.05</v>
      </c>
      <c r="H726" s="91">
        <f t="shared" si="71"/>
        <v>0.15833333333333333</v>
      </c>
      <c r="I726" s="135">
        <v>150000</v>
      </c>
      <c r="J726" s="45">
        <v>0</v>
      </c>
      <c r="K726" s="50">
        <f t="shared" si="66"/>
        <v>150000</v>
      </c>
      <c r="L726" s="68">
        <f t="shared" si="67"/>
        <v>33445.205479452052</v>
      </c>
      <c r="M726" s="68">
        <f t="shared" si="68"/>
        <v>116554.79452054795</v>
      </c>
      <c r="N726" s="45">
        <v>0.05</v>
      </c>
      <c r="O726" s="68">
        <f t="shared" si="69"/>
        <v>110727.05479452055</v>
      </c>
    </row>
    <row r="727" spans="1:15" x14ac:dyDescent="0.25">
      <c r="A727" s="120">
        <v>723</v>
      </c>
      <c r="B727" s="103" t="s">
        <v>2641</v>
      </c>
      <c r="C727" s="133">
        <v>43910</v>
      </c>
      <c r="D727" s="98">
        <v>44424</v>
      </c>
      <c r="E727" s="117">
        <f t="shared" si="70"/>
        <v>1.4082191780821918</v>
      </c>
      <c r="F727" s="46">
        <v>6</v>
      </c>
      <c r="G727" s="72">
        <v>0.05</v>
      </c>
      <c r="H727" s="91">
        <f t="shared" si="71"/>
        <v>0.15833333333333333</v>
      </c>
      <c r="I727" s="135">
        <v>15000</v>
      </c>
      <c r="J727" s="45">
        <v>0</v>
      </c>
      <c r="K727" s="50">
        <f t="shared" si="66"/>
        <v>15000</v>
      </c>
      <c r="L727" s="68">
        <f t="shared" si="67"/>
        <v>3344.5205479452056</v>
      </c>
      <c r="M727" s="68">
        <f t="shared" si="68"/>
        <v>11655.479452054795</v>
      </c>
      <c r="N727" s="45">
        <v>0.05</v>
      </c>
      <c r="O727" s="68">
        <f t="shared" si="69"/>
        <v>11072.705479452055</v>
      </c>
    </row>
    <row r="728" spans="1:15" x14ac:dyDescent="0.25">
      <c r="A728" s="120">
        <v>724</v>
      </c>
      <c r="B728" s="103" t="s">
        <v>2642</v>
      </c>
      <c r="C728" s="133">
        <v>43910</v>
      </c>
      <c r="D728" s="98">
        <v>44424</v>
      </c>
      <c r="E728" s="117">
        <f t="shared" si="70"/>
        <v>1.4082191780821918</v>
      </c>
      <c r="F728" s="46">
        <v>6</v>
      </c>
      <c r="G728" s="72">
        <v>0.05</v>
      </c>
      <c r="H728" s="91">
        <f t="shared" si="71"/>
        <v>0.15833333333333333</v>
      </c>
      <c r="I728" s="135">
        <v>140000</v>
      </c>
      <c r="J728" s="45">
        <v>0</v>
      </c>
      <c r="K728" s="50">
        <f t="shared" si="66"/>
        <v>140000</v>
      </c>
      <c r="L728" s="68">
        <f t="shared" si="67"/>
        <v>31215.525114155247</v>
      </c>
      <c r="M728" s="68">
        <f t="shared" si="68"/>
        <v>108784.47488584476</v>
      </c>
      <c r="N728" s="45">
        <v>0.05</v>
      </c>
      <c r="O728" s="68">
        <f t="shared" si="69"/>
        <v>103345.25114155251</v>
      </c>
    </row>
    <row r="729" spans="1:15" x14ac:dyDescent="0.25">
      <c r="A729" s="120">
        <v>725</v>
      </c>
      <c r="B729" s="103" t="s">
        <v>2643</v>
      </c>
      <c r="C729" s="133">
        <v>43836</v>
      </c>
      <c r="D729" s="98">
        <v>44424</v>
      </c>
      <c r="E729" s="117">
        <f t="shared" si="70"/>
        <v>1.6109589041095891</v>
      </c>
      <c r="F729" s="46">
        <v>25</v>
      </c>
      <c r="G729" s="72">
        <v>0.05</v>
      </c>
      <c r="H729" s="91">
        <f t="shared" si="71"/>
        <v>3.7999999999999999E-2</v>
      </c>
      <c r="I729" s="135">
        <v>6199125.7485999996</v>
      </c>
      <c r="J729" s="45">
        <v>0</v>
      </c>
      <c r="K729" s="50">
        <f t="shared" si="66"/>
        <v>6199125.7485999996</v>
      </c>
      <c r="L729" s="68">
        <f t="shared" si="67"/>
        <v>379488.39925128326</v>
      </c>
      <c r="M729" s="68">
        <f t="shared" si="68"/>
        <v>5819637.3493487164</v>
      </c>
      <c r="N729" s="45">
        <v>0.05</v>
      </c>
      <c r="O729" s="68">
        <f t="shared" si="69"/>
        <v>5528655.4818812804</v>
      </c>
    </row>
    <row r="730" spans="1:15" x14ac:dyDescent="0.25">
      <c r="A730" s="120">
        <v>726</v>
      </c>
      <c r="B730" s="103" t="s">
        <v>2644</v>
      </c>
      <c r="C730" s="133">
        <v>43836</v>
      </c>
      <c r="D730" s="98">
        <v>44424</v>
      </c>
      <c r="E730" s="117">
        <f t="shared" si="70"/>
        <v>1.6109589041095891</v>
      </c>
      <c r="F730" s="46">
        <v>6</v>
      </c>
      <c r="G730" s="72">
        <v>0.05</v>
      </c>
      <c r="H730" s="91">
        <f t="shared" si="71"/>
        <v>0.15833333333333333</v>
      </c>
      <c r="I730" s="135">
        <v>1575113</v>
      </c>
      <c r="J730" s="45">
        <v>0</v>
      </c>
      <c r="K730" s="50">
        <f t="shared" si="66"/>
        <v>1575113</v>
      </c>
      <c r="L730" s="68">
        <f t="shared" si="67"/>
        <v>401761.6994520548</v>
      </c>
      <c r="M730" s="68">
        <f t="shared" si="68"/>
        <v>1173351.3005479453</v>
      </c>
      <c r="N730" s="45">
        <v>0.05</v>
      </c>
      <c r="O730" s="68">
        <f t="shared" si="69"/>
        <v>1114683.735520548</v>
      </c>
    </row>
    <row r="731" spans="1:15" x14ac:dyDescent="0.25">
      <c r="A731" s="120">
        <v>727</v>
      </c>
      <c r="B731" s="103" t="s">
        <v>2645</v>
      </c>
      <c r="C731" s="133">
        <v>43887</v>
      </c>
      <c r="D731" s="98">
        <v>44424</v>
      </c>
      <c r="E731" s="117">
        <f t="shared" si="70"/>
        <v>1.4712328767123288</v>
      </c>
      <c r="F731" s="46">
        <v>8</v>
      </c>
      <c r="G731" s="72">
        <v>0.05</v>
      </c>
      <c r="H731" s="91">
        <f t="shared" si="71"/>
        <v>0.11874999999999999</v>
      </c>
      <c r="I731" s="135">
        <v>132000</v>
      </c>
      <c r="J731" s="45">
        <v>0</v>
      </c>
      <c r="K731" s="50">
        <f t="shared" si="66"/>
        <v>132000</v>
      </c>
      <c r="L731" s="68">
        <f t="shared" si="67"/>
        <v>23061.575342465756</v>
      </c>
      <c r="M731" s="68">
        <f t="shared" si="68"/>
        <v>108938.42465753424</v>
      </c>
      <c r="N731" s="45">
        <v>0.05</v>
      </c>
      <c r="O731" s="68">
        <f t="shared" si="69"/>
        <v>103491.50342465752</v>
      </c>
    </row>
    <row r="732" spans="1:15" x14ac:dyDescent="0.25">
      <c r="A732" s="120">
        <v>728</v>
      </c>
      <c r="B732" s="103" t="s">
        <v>2646</v>
      </c>
      <c r="C732" s="133">
        <v>43836</v>
      </c>
      <c r="D732" s="98">
        <v>44424</v>
      </c>
      <c r="E732" s="117">
        <f t="shared" si="70"/>
        <v>1.6109589041095891</v>
      </c>
      <c r="F732" s="46">
        <v>6</v>
      </c>
      <c r="G732" s="72">
        <v>0.05</v>
      </c>
      <c r="H732" s="91">
        <f t="shared" si="71"/>
        <v>0.15833333333333333</v>
      </c>
      <c r="I732" s="135">
        <v>65500</v>
      </c>
      <c r="J732" s="45">
        <v>0</v>
      </c>
      <c r="K732" s="50">
        <f t="shared" si="66"/>
        <v>65500</v>
      </c>
      <c r="L732" s="68">
        <f t="shared" si="67"/>
        <v>16706.986301369863</v>
      </c>
      <c r="M732" s="68">
        <f t="shared" si="68"/>
        <v>48793.013698630137</v>
      </c>
      <c r="N732" s="45">
        <v>0.05</v>
      </c>
      <c r="O732" s="68">
        <f t="shared" si="69"/>
        <v>46353.363013698625</v>
      </c>
    </row>
    <row r="733" spans="1:15" x14ac:dyDescent="0.25">
      <c r="A733" s="120">
        <v>729</v>
      </c>
      <c r="B733" s="103" t="s">
        <v>2647</v>
      </c>
      <c r="C733" s="133">
        <v>43836</v>
      </c>
      <c r="D733" s="98">
        <v>44424</v>
      </c>
      <c r="E733" s="117">
        <f t="shared" si="70"/>
        <v>1.6109589041095891</v>
      </c>
      <c r="F733" s="46">
        <v>25</v>
      </c>
      <c r="G733" s="72">
        <v>0.05</v>
      </c>
      <c r="H733" s="91">
        <f t="shared" si="71"/>
        <v>3.7999999999999999E-2</v>
      </c>
      <c r="I733" s="135">
        <v>615000</v>
      </c>
      <c r="J733" s="45">
        <f>VLOOKUP(YEAR(C733),WPI!$F$14:$H$22,3,0)</f>
        <v>0</v>
      </c>
      <c r="K733" s="50">
        <f t="shared" si="66"/>
        <v>615000</v>
      </c>
      <c r="L733" s="68">
        <f t="shared" si="67"/>
        <v>37648.109589041094</v>
      </c>
      <c r="M733" s="68">
        <f t="shared" si="68"/>
        <v>577351.89041095891</v>
      </c>
      <c r="N733" s="45">
        <v>0.05</v>
      </c>
      <c r="O733" s="68">
        <f t="shared" si="69"/>
        <v>548484.2958904109</v>
      </c>
    </row>
    <row r="734" spans="1:15" x14ac:dyDescent="0.25">
      <c r="A734" s="120">
        <v>730</v>
      </c>
      <c r="B734" s="103" t="s">
        <v>2472</v>
      </c>
      <c r="C734" s="133">
        <v>43836</v>
      </c>
      <c r="D734" s="98">
        <v>44424</v>
      </c>
      <c r="E734" s="117">
        <f t="shared" si="70"/>
        <v>1.6109589041095891</v>
      </c>
      <c r="F734" s="46">
        <v>15</v>
      </c>
      <c r="G734" s="72">
        <v>0.05</v>
      </c>
      <c r="H734" s="91">
        <f t="shared" si="71"/>
        <v>6.3333333333333325E-2</v>
      </c>
      <c r="I734" s="135">
        <v>298690</v>
      </c>
      <c r="J734" s="45">
        <v>0</v>
      </c>
      <c r="K734" s="50">
        <f t="shared" si="66"/>
        <v>298690</v>
      </c>
      <c r="L734" s="68">
        <f t="shared" si="67"/>
        <v>30474.563287671226</v>
      </c>
      <c r="M734" s="68">
        <f t="shared" si="68"/>
        <v>268215.43671232875</v>
      </c>
      <c r="N734" s="45">
        <v>0.05</v>
      </c>
      <c r="O734" s="68">
        <f t="shared" si="69"/>
        <v>254804.66487671231</v>
      </c>
    </row>
    <row r="735" spans="1:15" x14ac:dyDescent="0.25">
      <c r="A735" s="120">
        <v>731</v>
      </c>
      <c r="B735" s="103" t="s">
        <v>2464</v>
      </c>
      <c r="C735" s="134">
        <v>43922</v>
      </c>
      <c r="D735" s="98">
        <v>44424</v>
      </c>
      <c r="E735" s="117">
        <f t="shared" si="70"/>
        <v>1.3753424657534246</v>
      </c>
      <c r="F735" s="46">
        <v>8</v>
      </c>
      <c r="G735" s="72">
        <v>0.05</v>
      </c>
      <c r="H735" s="91">
        <f t="shared" si="71"/>
        <v>0.11874999999999999</v>
      </c>
      <c r="I735" s="135">
        <v>192840</v>
      </c>
      <c r="J735" s="45">
        <v>0</v>
      </c>
      <c r="K735" s="50">
        <f t="shared" si="66"/>
        <v>192840</v>
      </c>
      <c r="L735" s="68">
        <f t="shared" si="67"/>
        <v>31494.998630136983</v>
      </c>
      <c r="M735" s="68">
        <f t="shared" si="68"/>
        <v>161345.00136986302</v>
      </c>
      <c r="N735" s="45">
        <v>0.05</v>
      </c>
      <c r="O735" s="68">
        <f t="shared" si="69"/>
        <v>153277.75130136986</v>
      </c>
    </row>
    <row r="736" spans="1:15" x14ac:dyDescent="0.25">
      <c r="A736" s="120">
        <v>732</v>
      </c>
      <c r="B736" s="103" t="s">
        <v>2587</v>
      </c>
      <c r="C736" s="134">
        <v>44239</v>
      </c>
      <c r="D736" s="98">
        <v>44424</v>
      </c>
      <c r="E736" s="117">
        <f t="shared" si="70"/>
        <v>0.50684931506849318</v>
      </c>
      <c r="F736" s="46">
        <v>6</v>
      </c>
      <c r="G736" s="72">
        <v>0.05</v>
      </c>
      <c r="H736" s="91">
        <f t="shared" si="71"/>
        <v>0.15833333333333333</v>
      </c>
      <c r="I736" s="135">
        <v>126000</v>
      </c>
      <c r="J736" s="45">
        <v>0</v>
      </c>
      <c r="K736" s="50">
        <f t="shared" si="66"/>
        <v>126000</v>
      </c>
      <c r="L736" s="68">
        <f t="shared" si="67"/>
        <v>10111.643835616438</v>
      </c>
      <c r="M736" s="68">
        <f t="shared" si="68"/>
        <v>115888.35616438356</v>
      </c>
      <c r="N736" s="45">
        <v>0.05</v>
      </c>
      <c r="O736" s="68">
        <f t="shared" si="69"/>
        <v>110093.93835616438</v>
      </c>
    </row>
    <row r="737" spans="1:15" x14ac:dyDescent="0.25">
      <c r="A737" s="120">
        <v>733</v>
      </c>
      <c r="B737" s="103" t="s">
        <v>2589</v>
      </c>
      <c r="C737" s="134">
        <v>44286</v>
      </c>
      <c r="D737" s="98">
        <v>44424</v>
      </c>
      <c r="E737" s="117">
        <f t="shared" si="70"/>
        <v>0.37808219178082192</v>
      </c>
      <c r="F737" s="46">
        <v>8</v>
      </c>
      <c r="G737" s="72">
        <v>0.05</v>
      </c>
      <c r="H737" s="91">
        <f t="shared" si="71"/>
        <v>0.11874999999999999</v>
      </c>
      <c r="I737" s="135">
        <v>1558434.18</v>
      </c>
      <c r="J737" s="45">
        <v>0</v>
      </c>
      <c r="K737" s="50">
        <f t="shared" si="66"/>
        <v>1558434.18</v>
      </c>
      <c r="L737" s="68">
        <f t="shared" si="67"/>
        <v>69969.424999315059</v>
      </c>
      <c r="M737" s="68">
        <f t="shared" si="68"/>
        <v>1488464.7550006849</v>
      </c>
      <c r="N737" s="45">
        <v>0.05</v>
      </c>
      <c r="O737" s="68">
        <f t="shared" si="69"/>
        <v>1414041.5172506506</v>
      </c>
    </row>
    <row r="738" spans="1:15" x14ac:dyDescent="0.25">
      <c r="A738" s="120">
        <v>734</v>
      </c>
      <c r="B738" s="103" t="s">
        <v>2590</v>
      </c>
      <c r="C738" s="134">
        <v>44179</v>
      </c>
      <c r="D738" s="98">
        <v>44424</v>
      </c>
      <c r="E738" s="117">
        <f t="shared" si="70"/>
        <v>0.67123287671232879</v>
      </c>
      <c r="F738" s="46">
        <v>10</v>
      </c>
      <c r="G738" s="72">
        <v>0.05</v>
      </c>
      <c r="H738" s="91">
        <f t="shared" si="71"/>
        <v>9.5000000000000001E-2</v>
      </c>
      <c r="I738" s="135">
        <v>3402590.17</v>
      </c>
      <c r="J738" s="45">
        <v>0</v>
      </c>
      <c r="K738" s="50">
        <f t="shared" si="66"/>
        <v>3402590.17</v>
      </c>
      <c r="L738" s="68">
        <f t="shared" si="67"/>
        <v>216973.38686780821</v>
      </c>
      <c r="M738" s="68">
        <f t="shared" si="68"/>
        <v>3185616.7831321917</v>
      </c>
      <c r="N738" s="45">
        <v>0.05</v>
      </c>
      <c r="O738" s="68">
        <f t="shared" si="69"/>
        <v>3026335.9439755818</v>
      </c>
    </row>
    <row r="739" spans="1:15" x14ac:dyDescent="0.25">
      <c r="A739" s="120">
        <v>735</v>
      </c>
      <c r="B739" s="103" t="s">
        <v>2248</v>
      </c>
      <c r="C739" s="134">
        <v>44286</v>
      </c>
      <c r="D739" s="98">
        <v>44424</v>
      </c>
      <c r="E739" s="117">
        <f t="shared" si="70"/>
        <v>0.37808219178082192</v>
      </c>
      <c r="F739" s="46">
        <v>25</v>
      </c>
      <c r="G739" s="72">
        <v>0.05</v>
      </c>
      <c r="H739" s="91">
        <f t="shared" si="71"/>
        <v>3.7999999999999999E-2</v>
      </c>
      <c r="I739" s="135">
        <v>47882231.359999999</v>
      </c>
      <c r="J739" s="45">
        <v>0</v>
      </c>
      <c r="K739" s="50">
        <f t="shared" si="66"/>
        <v>47882231.359999999</v>
      </c>
      <c r="L739" s="68">
        <f t="shared" si="67"/>
        <v>687929.92123791785</v>
      </c>
      <c r="M739" s="68">
        <f t="shared" si="68"/>
        <v>47194301.438762084</v>
      </c>
      <c r="N739" s="45">
        <v>0.05</v>
      </c>
      <c r="O739" s="68">
        <f t="shared" si="69"/>
        <v>44834586.366823979</v>
      </c>
    </row>
    <row r="740" spans="1:15" x14ac:dyDescent="0.25">
      <c r="A740" s="120">
        <v>736</v>
      </c>
      <c r="B740" s="103" t="s">
        <v>2480</v>
      </c>
      <c r="C740" s="134">
        <v>44286</v>
      </c>
      <c r="D740" s="98">
        <v>44424</v>
      </c>
      <c r="E740" s="117">
        <f t="shared" si="70"/>
        <v>0.37808219178082192</v>
      </c>
      <c r="F740" s="46">
        <v>15</v>
      </c>
      <c r="G740" s="72">
        <v>0.05</v>
      </c>
      <c r="H740" s="91">
        <f t="shared" si="71"/>
        <v>6.3333333333333325E-2</v>
      </c>
      <c r="I740" s="135">
        <v>5500000</v>
      </c>
      <c r="J740" s="45">
        <v>0</v>
      </c>
      <c r="K740" s="50">
        <f t="shared" si="66"/>
        <v>5500000</v>
      </c>
      <c r="L740" s="68">
        <f t="shared" si="67"/>
        <v>131698.63013698629</v>
      </c>
      <c r="M740" s="68">
        <f t="shared" si="68"/>
        <v>5368301.3698630137</v>
      </c>
      <c r="N740" s="45">
        <v>0.05</v>
      </c>
      <c r="O740" s="68">
        <f t="shared" si="69"/>
        <v>5099886.3013698626</v>
      </c>
    </row>
    <row r="741" spans="1:15" x14ac:dyDescent="0.25">
      <c r="A741" s="120">
        <v>737</v>
      </c>
      <c r="B741" s="103" t="s">
        <v>2591</v>
      </c>
      <c r="C741" s="134">
        <v>44286</v>
      </c>
      <c r="D741" s="98">
        <v>44424</v>
      </c>
      <c r="E741" s="117">
        <f t="shared" si="70"/>
        <v>0.37808219178082192</v>
      </c>
      <c r="F741" s="46">
        <v>6</v>
      </c>
      <c r="G741" s="72">
        <v>0.05</v>
      </c>
      <c r="H741" s="91">
        <f t="shared" si="71"/>
        <v>0.15833333333333333</v>
      </c>
      <c r="I741" s="135">
        <v>243332.64</v>
      </c>
      <c r="J741" s="45">
        <v>0</v>
      </c>
      <c r="K741" s="50">
        <f t="shared" si="66"/>
        <v>243332.64</v>
      </c>
      <c r="L741" s="68">
        <f t="shared" si="67"/>
        <v>14566.625161643835</v>
      </c>
      <c r="M741" s="68">
        <f t="shared" si="68"/>
        <v>228766.01483835618</v>
      </c>
      <c r="N741" s="45">
        <v>0.05</v>
      </c>
      <c r="O741" s="68">
        <f t="shared" si="69"/>
        <v>217327.71409643834</v>
      </c>
    </row>
    <row r="742" spans="1:15" x14ac:dyDescent="0.25">
      <c r="A742" s="120">
        <v>738</v>
      </c>
      <c r="B742" s="103" t="s">
        <v>2592</v>
      </c>
      <c r="C742" s="134">
        <v>44188</v>
      </c>
      <c r="D742" s="98">
        <v>44424</v>
      </c>
      <c r="E742" s="117">
        <f t="shared" si="70"/>
        <v>0.64657534246575343</v>
      </c>
      <c r="F742" s="46">
        <v>8</v>
      </c>
      <c r="G742" s="72">
        <v>0.05</v>
      </c>
      <c r="H742" s="91">
        <f t="shared" si="71"/>
        <v>0.11874999999999999</v>
      </c>
      <c r="I742" s="135">
        <v>371302.40000000002</v>
      </c>
      <c r="J742" s="45">
        <v>0</v>
      </c>
      <c r="K742" s="50">
        <f t="shared" si="66"/>
        <v>371302.40000000002</v>
      </c>
      <c r="L742" s="68">
        <f t="shared" si="67"/>
        <v>28508.903452054798</v>
      </c>
      <c r="M742" s="68">
        <f t="shared" si="68"/>
        <v>342793.49654794525</v>
      </c>
      <c r="N742" s="45">
        <v>0.05</v>
      </c>
      <c r="O742" s="68">
        <f t="shared" si="69"/>
        <v>325653.82172054797</v>
      </c>
    </row>
    <row r="743" spans="1:15" x14ac:dyDescent="0.25">
      <c r="A743" s="120">
        <v>739</v>
      </c>
      <c r="B743" s="103" t="s">
        <v>2593</v>
      </c>
      <c r="C743" s="134">
        <v>44286</v>
      </c>
      <c r="D743" s="98">
        <v>44424</v>
      </c>
      <c r="E743" s="117">
        <f t="shared" si="70"/>
        <v>0.37808219178082192</v>
      </c>
      <c r="F743" s="46">
        <v>25</v>
      </c>
      <c r="G743" s="72">
        <v>0.05</v>
      </c>
      <c r="H743" s="91">
        <f t="shared" si="71"/>
        <v>3.7999999999999999E-2</v>
      </c>
      <c r="I743" s="135">
        <v>5790127.9699999997</v>
      </c>
      <c r="J743" s="45">
        <v>0</v>
      </c>
      <c r="K743" s="50">
        <f t="shared" si="66"/>
        <v>5790127.9699999997</v>
      </c>
      <c r="L743" s="68">
        <f t="shared" si="67"/>
        <v>83187.482396383566</v>
      </c>
      <c r="M743" s="68">
        <f t="shared" si="68"/>
        <v>5706940.487603616</v>
      </c>
      <c r="N743" s="45">
        <v>0.05</v>
      </c>
      <c r="O743" s="68">
        <f t="shared" si="69"/>
        <v>5421593.463223435</v>
      </c>
    </row>
    <row r="744" spans="1:15" x14ac:dyDescent="0.25">
      <c r="A744" s="120">
        <v>740</v>
      </c>
      <c r="B744" s="103" t="s">
        <v>2594</v>
      </c>
      <c r="C744" s="134">
        <v>44286</v>
      </c>
      <c r="D744" s="98">
        <v>44424</v>
      </c>
      <c r="E744" s="117">
        <f t="shared" si="70"/>
        <v>0.37808219178082192</v>
      </c>
      <c r="F744" s="46">
        <v>8</v>
      </c>
      <c r="G744" s="72">
        <v>0.05</v>
      </c>
      <c r="H744" s="91">
        <f t="shared" si="71"/>
        <v>0.11874999999999999</v>
      </c>
      <c r="I744" s="135">
        <v>2876221.22</v>
      </c>
      <c r="J744" s="45">
        <v>0</v>
      </c>
      <c r="K744" s="50">
        <f t="shared" si="66"/>
        <v>2876221.22</v>
      </c>
      <c r="L744" s="68">
        <f t="shared" si="67"/>
        <v>129134.45271986301</v>
      </c>
      <c r="M744" s="68">
        <f t="shared" si="68"/>
        <v>2747086.7672801372</v>
      </c>
      <c r="N744" s="45">
        <v>0.05</v>
      </c>
      <c r="O744" s="68">
        <f t="shared" si="69"/>
        <v>2609732.4289161302</v>
      </c>
    </row>
    <row r="745" spans="1:15" x14ac:dyDescent="0.25">
      <c r="A745" s="120">
        <v>741</v>
      </c>
      <c r="B745" s="103" t="s">
        <v>2595</v>
      </c>
      <c r="C745" s="134">
        <v>44188</v>
      </c>
      <c r="D745" s="98">
        <v>44424</v>
      </c>
      <c r="E745" s="117">
        <f t="shared" si="70"/>
        <v>0.64657534246575343</v>
      </c>
      <c r="F745" s="46">
        <v>6</v>
      </c>
      <c r="G745" s="72">
        <v>0.05</v>
      </c>
      <c r="H745" s="91">
        <f t="shared" si="71"/>
        <v>0.15833333333333333</v>
      </c>
      <c r="I745" s="135">
        <v>209172.3</v>
      </c>
      <c r="J745" s="45">
        <v>0</v>
      </c>
      <c r="K745" s="50">
        <f t="shared" si="66"/>
        <v>209172.3</v>
      </c>
      <c r="L745" s="68">
        <f t="shared" si="67"/>
        <v>21413.894821917806</v>
      </c>
      <c r="M745" s="68">
        <f t="shared" si="68"/>
        <v>187758.40517808218</v>
      </c>
      <c r="N745" s="45">
        <v>0.05</v>
      </c>
      <c r="O745" s="68">
        <f t="shared" si="69"/>
        <v>178370.48491917807</v>
      </c>
    </row>
    <row r="746" spans="1:15" x14ac:dyDescent="0.25">
      <c r="A746" s="120">
        <v>742</v>
      </c>
      <c r="B746" s="103" t="s">
        <v>2245</v>
      </c>
      <c r="C746" s="134">
        <v>44286</v>
      </c>
      <c r="D746" s="98">
        <v>44424</v>
      </c>
      <c r="E746" s="117">
        <f t="shared" si="70"/>
        <v>0.37808219178082192</v>
      </c>
      <c r="F746" s="46">
        <v>25</v>
      </c>
      <c r="G746" s="72">
        <v>0.05</v>
      </c>
      <c r="H746" s="91">
        <f t="shared" si="71"/>
        <v>3.7999999999999999E-2</v>
      </c>
      <c r="I746" s="135">
        <v>14638431.65</v>
      </c>
      <c r="J746" s="45">
        <v>0</v>
      </c>
      <c r="K746" s="50">
        <f t="shared" si="66"/>
        <v>14638431.65</v>
      </c>
      <c r="L746" s="68">
        <f t="shared" si="67"/>
        <v>210312.15225369862</v>
      </c>
      <c r="M746" s="68">
        <f t="shared" si="68"/>
        <v>14428119.497746302</v>
      </c>
      <c r="N746" s="45">
        <v>0.05</v>
      </c>
      <c r="O746" s="68">
        <f t="shared" si="69"/>
        <v>13706713.522858987</v>
      </c>
    </row>
    <row r="747" spans="1:15" x14ac:dyDescent="0.25">
      <c r="A747" s="120">
        <v>743</v>
      </c>
      <c r="B747" s="103" t="s">
        <v>2597</v>
      </c>
      <c r="C747" s="134">
        <v>44286</v>
      </c>
      <c r="D747" s="98">
        <v>44424</v>
      </c>
      <c r="E747" s="117">
        <f t="shared" si="70"/>
        <v>0.37808219178082192</v>
      </c>
      <c r="F747" s="46">
        <v>25</v>
      </c>
      <c r="G747" s="72">
        <v>0.05</v>
      </c>
      <c r="H747" s="91">
        <f t="shared" si="71"/>
        <v>3.7999999999999999E-2</v>
      </c>
      <c r="I747" s="135">
        <v>80033146.650000006</v>
      </c>
      <c r="J747" s="45">
        <v>0</v>
      </c>
      <c r="K747" s="50">
        <f t="shared" si="66"/>
        <v>80033146.650000006</v>
      </c>
      <c r="L747" s="68">
        <f t="shared" si="67"/>
        <v>1149846.085020822</v>
      </c>
      <c r="M747" s="68">
        <f t="shared" si="68"/>
        <v>78883300.564979181</v>
      </c>
      <c r="N747" s="45">
        <v>0.05</v>
      </c>
      <c r="O747" s="68">
        <f t="shared" si="69"/>
        <v>74939135.536730215</v>
      </c>
    </row>
    <row r="748" spans="1:15" x14ac:dyDescent="0.25">
      <c r="A748" s="120">
        <v>744</v>
      </c>
      <c r="B748" s="103" t="s">
        <v>2598</v>
      </c>
      <c r="C748" s="134">
        <v>44286</v>
      </c>
      <c r="D748" s="98">
        <v>44424</v>
      </c>
      <c r="E748" s="117">
        <f t="shared" si="70"/>
        <v>0.37808219178082192</v>
      </c>
      <c r="F748" s="46">
        <v>6</v>
      </c>
      <c r="G748" s="72">
        <v>0.05</v>
      </c>
      <c r="H748" s="91">
        <f t="shared" si="71"/>
        <v>0.15833333333333333</v>
      </c>
      <c r="I748" s="135">
        <v>783281.31</v>
      </c>
      <c r="J748" s="45">
        <v>0</v>
      </c>
      <c r="K748" s="50">
        <f t="shared" si="66"/>
        <v>783281.31</v>
      </c>
      <c r="L748" s="68">
        <f t="shared" si="67"/>
        <v>46889.579790410957</v>
      </c>
      <c r="M748" s="68">
        <f t="shared" si="68"/>
        <v>736391.73020958912</v>
      </c>
      <c r="N748" s="45">
        <v>0.05</v>
      </c>
      <c r="O748" s="68">
        <f t="shared" si="69"/>
        <v>699572.14369910967</v>
      </c>
    </row>
    <row r="749" spans="1:15" x14ac:dyDescent="0.25">
      <c r="A749" s="120">
        <v>745</v>
      </c>
      <c r="B749" s="103" t="s">
        <v>2599</v>
      </c>
      <c r="C749" s="134">
        <v>44133</v>
      </c>
      <c r="D749" s="98">
        <v>44424</v>
      </c>
      <c r="E749" s="117">
        <f t="shared" si="70"/>
        <v>0.79726027397260268</v>
      </c>
      <c r="F749" s="46">
        <v>15</v>
      </c>
      <c r="G749" s="72">
        <v>0.05</v>
      </c>
      <c r="H749" s="91">
        <f t="shared" si="71"/>
        <v>6.3333333333333325E-2</v>
      </c>
      <c r="I749" s="135">
        <v>1203389.8</v>
      </c>
      <c r="J749" s="45">
        <v>0</v>
      </c>
      <c r="K749" s="50">
        <f t="shared" si="66"/>
        <v>1203389.8</v>
      </c>
      <c r="L749" s="68">
        <f t="shared" si="67"/>
        <v>60762.942504109575</v>
      </c>
      <c r="M749" s="68">
        <f t="shared" si="68"/>
        <v>1142626.8574958905</v>
      </c>
      <c r="N749" s="45">
        <v>0.05</v>
      </c>
      <c r="O749" s="68">
        <f t="shared" si="69"/>
        <v>1085495.514621096</v>
      </c>
    </row>
    <row r="750" spans="1:15" x14ac:dyDescent="0.25">
      <c r="A750" s="120">
        <v>746</v>
      </c>
      <c r="B750" s="103" t="s">
        <v>2601</v>
      </c>
      <c r="C750" s="134">
        <v>44286</v>
      </c>
      <c r="D750" s="98">
        <v>44424</v>
      </c>
      <c r="E750" s="117">
        <f t="shared" si="70"/>
        <v>0.37808219178082192</v>
      </c>
      <c r="F750" s="46">
        <v>25</v>
      </c>
      <c r="G750" s="72">
        <v>0.05</v>
      </c>
      <c r="H750" s="91">
        <f t="shared" si="71"/>
        <v>3.7999999999999999E-2</v>
      </c>
      <c r="I750" s="135">
        <v>1418478.02</v>
      </c>
      <c r="J750" s="45">
        <v>0</v>
      </c>
      <c r="K750" s="50">
        <f t="shared" si="66"/>
        <v>1418478.02</v>
      </c>
      <c r="L750" s="68">
        <f t="shared" si="67"/>
        <v>20379.448594191781</v>
      </c>
      <c r="M750" s="68">
        <f t="shared" si="68"/>
        <v>1398098.5714058082</v>
      </c>
      <c r="N750" s="45">
        <v>0.05</v>
      </c>
      <c r="O750" s="68">
        <f t="shared" si="69"/>
        <v>1328193.6428355176</v>
      </c>
    </row>
    <row r="751" spans="1:15" x14ac:dyDescent="0.25">
      <c r="A751" s="120">
        <v>747</v>
      </c>
      <c r="B751" s="103" t="s">
        <v>2604</v>
      </c>
      <c r="C751" s="134">
        <v>44286</v>
      </c>
      <c r="D751" s="98">
        <v>44424</v>
      </c>
      <c r="E751" s="117">
        <f t="shared" si="70"/>
        <v>0.37808219178082192</v>
      </c>
      <c r="F751" s="46">
        <v>25</v>
      </c>
      <c r="G751" s="72">
        <v>0.05</v>
      </c>
      <c r="H751" s="91">
        <f t="shared" si="71"/>
        <v>3.7999999999999999E-2</v>
      </c>
      <c r="I751" s="135">
        <v>2656543.41</v>
      </c>
      <c r="J751" s="45">
        <v>0</v>
      </c>
      <c r="K751" s="50">
        <f t="shared" si="66"/>
        <v>2656543.41</v>
      </c>
      <c r="L751" s="68">
        <f t="shared" si="67"/>
        <v>38166.88669052055</v>
      </c>
      <c r="M751" s="68">
        <f t="shared" si="68"/>
        <v>2618376.5233094795</v>
      </c>
      <c r="N751" s="45">
        <v>0.05</v>
      </c>
      <c r="O751" s="68">
        <f t="shared" si="69"/>
        <v>2487457.6971440054</v>
      </c>
    </row>
    <row r="752" spans="1:15" x14ac:dyDescent="0.25">
      <c r="A752" s="120">
        <v>748</v>
      </c>
      <c r="B752" s="103" t="s">
        <v>2605</v>
      </c>
      <c r="C752" s="134">
        <v>44286</v>
      </c>
      <c r="D752" s="98">
        <v>44424</v>
      </c>
      <c r="E752" s="117">
        <f t="shared" si="70"/>
        <v>0.37808219178082192</v>
      </c>
      <c r="F752" s="46">
        <v>25</v>
      </c>
      <c r="G752" s="72">
        <v>0.05</v>
      </c>
      <c r="H752" s="91">
        <f t="shared" si="71"/>
        <v>3.7999999999999999E-2</v>
      </c>
      <c r="I752" s="135">
        <v>556649.07999999996</v>
      </c>
      <c r="J752" s="45">
        <v>0</v>
      </c>
      <c r="K752" s="50">
        <f t="shared" si="66"/>
        <v>556649.07999999996</v>
      </c>
      <c r="L752" s="68">
        <f t="shared" si="67"/>
        <v>7997.445960328766</v>
      </c>
      <c r="M752" s="68">
        <f t="shared" si="68"/>
        <v>548651.63403967116</v>
      </c>
      <c r="N752" s="45">
        <v>0.05</v>
      </c>
      <c r="O752" s="68">
        <f t="shared" si="69"/>
        <v>521219.05233768758</v>
      </c>
    </row>
    <row r="753" spans="1:15" x14ac:dyDescent="0.25">
      <c r="A753" s="120">
        <v>749</v>
      </c>
      <c r="B753" s="103" t="s">
        <v>2606</v>
      </c>
      <c r="C753" s="134">
        <v>44195</v>
      </c>
      <c r="D753" s="98">
        <v>44424</v>
      </c>
      <c r="E753" s="117">
        <f t="shared" si="70"/>
        <v>0.62739726027397258</v>
      </c>
      <c r="F753" s="46">
        <v>6</v>
      </c>
      <c r="G753" s="72">
        <v>0.05</v>
      </c>
      <c r="H753" s="91">
        <f t="shared" si="71"/>
        <v>0.15833333333333333</v>
      </c>
      <c r="I753" s="135">
        <v>145252.43</v>
      </c>
      <c r="J753" s="45">
        <v>0</v>
      </c>
      <c r="K753" s="50">
        <f t="shared" si="66"/>
        <v>145252.43</v>
      </c>
      <c r="L753" s="68">
        <f t="shared" si="67"/>
        <v>14429.071299771687</v>
      </c>
      <c r="M753" s="68">
        <f t="shared" si="68"/>
        <v>130823.3587002283</v>
      </c>
      <c r="N753" s="45">
        <v>0.05</v>
      </c>
      <c r="O753" s="68">
        <f t="shared" si="69"/>
        <v>124282.19076521689</v>
      </c>
    </row>
    <row r="754" spans="1:15" x14ac:dyDescent="0.25">
      <c r="A754" s="120">
        <v>750</v>
      </c>
      <c r="B754" s="103" t="s">
        <v>2607</v>
      </c>
      <c r="C754" s="134">
        <v>44286</v>
      </c>
      <c r="D754" s="98">
        <v>44424</v>
      </c>
      <c r="E754" s="117">
        <f t="shared" si="70"/>
        <v>0.37808219178082192</v>
      </c>
      <c r="F754" s="46">
        <v>25</v>
      </c>
      <c r="G754" s="72">
        <v>0.05</v>
      </c>
      <c r="H754" s="91">
        <f t="shared" si="71"/>
        <v>3.7999999999999999E-2</v>
      </c>
      <c r="I754" s="135">
        <v>15057073.640000001</v>
      </c>
      <c r="J754" s="45">
        <v>0</v>
      </c>
      <c r="K754" s="50">
        <f t="shared" si="66"/>
        <v>15057073.640000001</v>
      </c>
      <c r="L754" s="68">
        <f t="shared" si="67"/>
        <v>216326.83333742467</v>
      </c>
      <c r="M754" s="68">
        <f t="shared" si="68"/>
        <v>14840746.806662576</v>
      </c>
      <c r="N754" s="45">
        <v>0.05</v>
      </c>
      <c r="O754" s="68">
        <f t="shared" si="69"/>
        <v>14098709.466329446</v>
      </c>
    </row>
    <row r="755" spans="1:15" x14ac:dyDescent="0.25">
      <c r="A755" s="120">
        <v>751</v>
      </c>
      <c r="B755" s="103" t="s">
        <v>2609</v>
      </c>
      <c r="C755" s="134">
        <v>44286</v>
      </c>
      <c r="D755" s="98">
        <v>44424</v>
      </c>
      <c r="E755" s="117">
        <f t="shared" si="70"/>
        <v>0.37808219178082192</v>
      </c>
      <c r="F755" s="46">
        <v>8</v>
      </c>
      <c r="G755" s="72">
        <v>0.05</v>
      </c>
      <c r="H755" s="91">
        <f t="shared" si="71"/>
        <v>0.11874999999999999</v>
      </c>
      <c r="I755" s="135">
        <v>589434.69999999995</v>
      </c>
      <c r="J755" s="45">
        <v>0</v>
      </c>
      <c r="K755" s="50">
        <f t="shared" si="66"/>
        <v>589434.69999999995</v>
      </c>
      <c r="L755" s="68">
        <f t="shared" si="67"/>
        <v>26464.003140410958</v>
      </c>
      <c r="M755" s="68">
        <f t="shared" si="68"/>
        <v>562970.69685958896</v>
      </c>
      <c r="N755" s="45">
        <v>0.05</v>
      </c>
      <c r="O755" s="68">
        <f t="shared" si="69"/>
        <v>534822.16201660945</v>
      </c>
    </row>
    <row r="756" spans="1:15" x14ac:dyDescent="0.25">
      <c r="A756" s="120">
        <v>752</v>
      </c>
      <c r="B756" s="103" t="s">
        <v>2202</v>
      </c>
      <c r="C756" s="134">
        <v>44286</v>
      </c>
      <c r="D756" s="98">
        <v>44424</v>
      </c>
      <c r="E756" s="117">
        <f t="shared" si="70"/>
        <v>0.37808219178082192</v>
      </c>
      <c r="F756" s="46">
        <v>25</v>
      </c>
      <c r="G756" s="72">
        <v>0.05</v>
      </c>
      <c r="H756" s="91">
        <f t="shared" si="71"/>
        <v>3.7999999999999999E-2</v>
      </c>
      <c r="I756" s="135">
        <v>19707035.370000001</v>
      </c>
      <c r="J756" s="72">
        <v>0</v>
      </c>
      <c r="K756" s="50">
        <f t="shared" si="66"/>
        <v>19707035.370000001</v>
      </c>
      <c r="L756" s="68">
        <f t="shared" si="67"/>
        <v>283133.40679528768</v>
      </c>
      <c r="M756" s="68">
        <f t="shared" si="68"/>
        <v>19423901.963204712</v>
      </c>
      <c r="N756" s="45">
        <v>0.05</v>
      </c>
      <c r="O756" s="68">
        <f t="shared" si="69"/>
        <v>18452706.865044475</v>
      </c>
    </row>
    <row r="757" spans="1:15" x14ac:dyDescent="0.25">
      <c r="A757" s="120">
        <v>753</v>
      </c>
      <c r="B757" s="103" t="s">
        <v>2610</v>
      </c>
      <c r="C757" s="134">
        <v>44229</v>
      </c>
      <c r="D757" s="98">
        <v>44424</v>
      </c>
      <c r="E757" s="117">
        <f t="shared" si="70"/>
        <v>0.53424657534246578</v>
      </c>
      <c r="F757" s="46">
        <v>25</v>
      </c>
      <c r="G757" s="72">
        <v>0.05</v>
      </c>
      <c r="H757" s="91">
        <f t="shared" si="71"/>
        <v>3.7999999999999999E-2</v>
      </c>
      <c r="I757" s="135">
        <v>24701.79</v>
      </c>
      <c r="J757" s="45">
        <v>0</v>
      </c>
      <c r="K757" s="50">
        <f t="shared" si="66"/>
        <v>24701.79</v>
      </c>
      <c r="L757" s="68">
        <f t="shared" si="67"/>
        <v>501.48017506849317</v>
      </c>
      <c r="M757" s="68">
        <f t="shared" si="68"/>
        <v>24200.309824931508</v>
      </c>
      <c r="N757" s="45">
        <v>0.05</v>
      </c>
      <c r="O757" s="68">
        <f t="shared" si="69"/>
        <v>22990.294333684931</v>
      </c>
    </row>
    <row r="758" spans="1:15" x14ac:dyDescent="0.25">
      <c r="A758" s="120">
        <v>754</v>
      </c>
      <c r="B758" s="103" t="s">
        <v>2618</v>
      </c>
      <c r="C758" s="134">
        <v>44225</v>
      </c>
      <c r="D758" s="98">
        <v>44424</v>
      </c>
      <c r="E758" s="117">
        <f t="shared" si="70"/>
        <v>0.54520547945205478</v>
      </c>
      <c r="F758" s="46">
        <v>12</v>
      </c>
      <c r="G758" s="72">
        <v>0.05</v>
      </c>
      <c r="H758" s="91">
        <f t="shared" si="71"/>
        <v>7.9166666666666663E-2</v>
      </c>
      <c r="I758" s="135">
        <v>3671687.15</v>
      </c>
      <c r="J758" s="45">
        <v>0</v>
      </c>
      <c r="K758" s="50">
        <f t="shared" si="66"/>
        <v>3671687.15</v>
      </c>
      <c r="L758" s="68">
        <f t="shared" si="67"/>
        <v>158477.72961358444</v>
      </c>
      <c r="M758" s="68">
        <f t="shared" si="68"/>
        <v>3513209.4203864154</v>
      </c>
      <c r="N758" s="45">
        <v>0.05</v>
      </c>
      <c r="O758" s="68">
        <f t="shared" si="69"/>
        <v>3337548.9493670943</v>
      </c>
    </row>
    <row r="759" spans="1:15" x14ac:dyDescent="0.25">
      <c r="A759" s="120">
        <v>755</v>
      </c>
      <c r="B759" s="103" t="s">
        <v>2619</v>
      </c>
      <c r="C759" s="134">
        <v>44177</v>
      </c>
      <c r="D759" s="98">
        <v>44424</v>
      </c>
      <c r="E759" s="117">
        <f t="shared" si="70"/>
        <v>0.67671232876712328</v>
      </c>
      <c r="F759" s="46">
        <v>6</v>
      </c>
      <c r="G759" s="72">
        <v>0.05</v>
      </c>
      <c r="H759" s="91">
        <f t="shared" si="71"/>
        <v>0.15833333333333333</v>
      </c>
      <c r="I759" s="135">
        <v>1133736</v>
      </c>
      <c r="J759" s="45">
        <v>0</v>
      </c>
      <c r="K759" s="50">
        <f t="shared" si="66"/>
        <v>1133736</v>
      </c>
      <c r="L759" s="68">
        <f t="shared" si="67"/>
        <v>121475.41205479451</v>
      </c>
      <c r="M759" s="68">
        <f t="shared" si="68"/>
        <v>1012260.5879452055</v>
      </c>
      <c r="N759" s="45">
        <v>0.05</v>
      </c>
      <c r="O759" s="68">
        <f t="shared" si="69"/>
        <v>961647.55854794523</v>
      </c>
    </row>
    <row r="760" spans="1:15" x14ac:dyDescent="0.25">
      <c r="A760" s="120">
        <v>756</v>
      </c>
      <c r="B760" s="103" t="s">
        <v>2625</v>
      </c>
      <c r="C760" s="134">
        <v>44286</v>
      </c>
      <c r="D760" s="98">
        <v>44424</v>
      </c>
      <c r="E760" s="117">
        <f t="shared" si="70"/>
        <v>0.37808219178082192</v>
      </c>
      <c r="F760" s="46">
        <v>8</v>
      </c>
      <c r="G760" s="72">
        <v>0.05</v>
      </c>
      <c r="H760" s="91">
        <f t="shared" si="71"/>
        <v>0.11874999999999999</v>
      </c>
      <c r="I760" s="135">
        <v>2287783.16</v>
      </c>
      <c r="J760" s="45">
        <v>0</v>
      </c>
      <c r="K760" s="50">
        <f t="shared" si="66"/>
        <v>2287783.16</v>
      </c>
      <c r="L760" s="68">
        <f t="shared" si="67"/>
        <v>102715.1959849315</v>
      </c>
      <c r="M760" s="68">
        <f t="shared" si="68"/>
        <v>2185067.9640150685</v>
      </c>
      <c r="N760" s="45">
        <v>0.05</v>
      </c>
      <c r="O760" s="68">
        <f t="shared" si="69"/>
        <v>2075814.5658143149</v>
      </c>
    </row>
    <row r="761" spans="1:15" x14ac:dyDescent="0.25">
      <c r="A761" s="120">
        <v>757</v>
      </c>
      <c r="B761" s="103" t="s">
        <v>2630</v>
      </c>
      <c r="C761" s="134">
        <v>44286</v>
      </c>
      <c r="D761" s="98">
        <v>44424</v>
      </c>
      <c r="E761" s="117">
        <f t="shared" si="70"/>
        <v>0.37808219178082192</v>
      </c>
      <c r="F761" s="46">
        <v>10</v>
      </c>
      <c r="G761" s="72">
        <v>0.05</v>
      </c>
      <c r="H761" s="91">
        <f t="shared" si="71"/>
        <v>9.5000000000000001E-2</v>
      </c>
      <c r="I761" s="135">
        <v>3718679.91</v>
      </c>
      <c r="J761" s="45">
        <v>0</v>
      </c>
      <c r="K761" s="50">
        <f t="shared" si="66"/>
        <v>3718679.91</v>
      </c>
      <c r="L761" s="68">
        <f t="shared" si="67"/>
        <v>133566.83183589042</v>
      </c>
      <c r="M761" s="68">
        <f t="shared" si="68"/>
        <v>3585113.07816411</v>
      </c>
      <c r="N761" s="45">
        <v>0.05</v>
      </c>
      <c r="O761" s="68">
        <f t="shared" si="69"/>
        <v>3405857.4242559043</v>
      </c>
    </row>
    <row r="762" spans="1:15" x14ac:dyDescent="0.25">
      <c r="A762" s="120">
        <v>758</v>
      </c>
      <c r="B762" s="103" t="s">
        <v>2632</v>
      </c>
      <c r="C762" s="134">
        <v>44053</v>
      </c>
      <c r="D762" s="98">
        <v>44424</v>
      </c>
      <c r="E762" s="117">
        <f t="shared" si="70"/>
        <v>1.0164383561643835</v>
      </c>
      <c r="F762" s="46">
        <v>6</v>
      </c>
      <c r="G762" s="72">
        <v>0.05</v>
      </c>
      <c r="H762" s="91">
        <f t="shared" si="71"/>
        <v>0.15833333333333333</v>
      </c>
      <c r="I762" s="135">
        <v>71570</v>
      </c>
      <c r="J762" s="45">
        <v>0</v>
      </c>
      <c r="K762" s="50">
        <f t="shared" si="66"/>
        <v>71570</v>
      </c>
      <c r="L762" s="68">
        <f t="shared" si="67"/>
        <v>11518.194748858446</v>
      </c>
      <c r="M762" s="68">
        <f t="shared" si="68"/>
        <v>60051.805251141552</v>
      </c>
      <c r="N762" s="45">
        <v>0.05</v>
      </c>
      <c r="O762" s="68">
        <f t="shared" si="69"/>
        <v>57049.21498858447</v>
      </c>
    </row>
    <row r="763" spans="1:15" x14ac:dyDescent="0.25">
      <c r="A763" s="120">
        <v>759</v>
      </c>
      <c r="B763" s="103" t="s">
        <v>2634</v>
      </c>
      <c r="C763" s="134">
        <v>44195</v>
      </c>
      <c r="D763" s="98">
        <v>44424</v>
      </c>
      <c r="E763" s="117">
        <f t="shared" si="70"/>
        <v>0.62739726027397258</v>
      </c>
      <c r="F763" s="46">
        <v>15</v>
      </c>
      <c r="G763" s="72">
        <v>0.05</v>
      </c>
      <c r="H763" s="91">
        <f t="shared" si="71"/>
        <v>6.3333333333333325E-2</v>
      </c>
      <c r="I763" s="135">
        <v>10082.64</v>
      </c>
      <c r="J763" s="45">
        <v>0</v>
      </c>
      <c r="K763" s="50">
        <f t="shared" si="66"/>
        <v>10082.64</v>
      </c>
      <c r="L763" s="68">
        <f t="shared" si="67"/>
        <v>400.63531178082178</v>
      </c>
      <c r="M763" s="68">
        <f t="shared" si="68"/>
        <v>9682.0046882191782</v>
      </c>
      <c r="N763" s="45">
        <v>0.05</v>
      </c>
      <c r="O763" s="68">
        <f t="shared" si="69"/>
        <v>9197.904453808218</v>
      </c>
    </row>
    <row r="764" spans="1:15" x14ac:dyDescent="0.25">
      <c r="A764" s="120">
        <v>760</v>
      </c>
      <c r="B764" s="103" t="s">
        <v>2648</v>
      </c>
      <c r="C764" s="97">
        <v>41214</v>
      </c>
      <c r="D764" s="98">
        <v>44424</v>
      </c>
      <c r="E764" s="117">
        <f t="shared" si="70"/>
        <v>8.794520547945206</v>
      </c>
      <c r="F764" s="46">
        <v>6</v>
      </c>
      <c r="G764" s="72">
        <v>0.05</v>
      </c>
      <c r="H764" s="91">
        <f t="shared" si="71"/>
        <v>0.15833333333333333</v>
      </c>
      <c r="I764" s="135">
        <v>2968.68</v>
      </c>
      <c r="J764" s="45">
        <f>VLOOKUP(YEAR(C764),WPI!$J$25:$L$33,3,0)</f>
        <v>0.17168949771689507</v>
      </c>
      <c r="K764" s="50">
        <f t="shared" si="66"/>
        <v>3478.3711780821918</v>
      </c>
      <c r="L764" s="68">
        <f t="shared" si="67"/>
        <v>4843.5127431788324</v>
      </c>
      <c r="M764" s="68">
        <f t="shared" si="68"/>
        <v>0</v>
      </c>
      <c r="N764" s="45">
        <v>0.05</v>
      </c>
      <c r="O764" s="68">
        <f t="shared" si="69"/>
        <v>173.9185589041096</v>
      </c>
    </row>
    <row r="765" spans="1:15" x14ac:dyDescent="0.25">
      <c r="A765" s="120">
        <v>761</v>
      </c>
      <c r="B765" s="103" t="s">
        <v>2648</v>
      </c>
      <c r="C765" s="97">
        <v>41214</v>
      </c>
      <c r="D765" s="98">
        <v>44424</v>
      </c>
      <c r="E765" s="117">
        <f t="shared" si="70"/>
        <v>8.794520547945206</v>
      </c>
      <c r="F765" s="46">
        <v>6</v>
      </c>
      <c r="G765" s="72">
        <v>0.05</v>
      </c>
      <c r="H765" s="91">
        <f t="shared" si="71"/>
        <v>0.15833333333333333</v>
      </c>
      <c r="I765" s="135">
        <v>4523.5</v>
      </c>
      <c r="J765" s="45">
        <f>VLOOKUP(YEAR(C765),WPI!$J$25:$L$33,3,0)</f>
        <v>0.17168949771689507</v>
      </c>
      <c r="K765" s="50">
        <f t="shared" si="66"/>
        <v>5300.1374429223742</v>
      </c>
      <c r="L765" s="68">
        <f t="shared" si="67"/>
        <v>7380.2598777131416</v>
      </c>
      <c r="M765" s="68">
        <f t="shared" si="68"/>
        <v>0</v>
      </c>
      <c r="N765" s="45">
        <v>0.05</v>
      </c>
      <c r="O765" s="68">
        <f t="shared" si="69"/>
        <v>265.00687214611872</v>
      </c>
    </row>
    <row r="766" spans="1:15" x14ac:dyDescent="0.25">
      <c r="A766" s="120">
        <v>762</v>
      </c>
      <c r="B766" s="103" t="s">
        <v>2649</v>
      </c>
      <c r="C766" s="97">
        <v>41214</v>
      </c>
      <c r="D766" s="98">
        <v>44424</v>
      </c>
      <c r="E766" s="117">
        <f t="shared" si="70"/>
        <v>8.794520547945206</v>
      </c>
      <c r="F766" s="46">
        <v>6</v>
      </c>
      <c r="G766" s="72">
        <v>0.05</v>
      </c>
      <c r="H766" s="91">
        <f t="shared" si="71"/>
        <v>0.15833333333333333</v>
      </c>
      <c r="I766" s="135">
        <v>1099.8</v>
      </c>
      <c r="J766" s="45">
        <v>0</v>
      </c>
      <c r="K766" s="50">
        <f t="shared" si="66"/>
        <v>1099.8</v>
      </c>
      <c r="L766" s="68">
        <f t="shared" si="67"/>
        <v>1531.4338356164383</v>
      </c>
      <c r="M766" s="68">
        <f t="shared" si="68"/>
        <v>0</v>
      </c>
      <c r="N766" s="45">
        <v>0.05</v>
      </c>
      <c r="O766" s="68">
        <f t="shared" si="69"/>
        <v>54.99</v>
      </c>
    </row>
    <row r="767" spans="1:15" x14ac:dyDescent="0.25">
      <c r="A767" s="120">
        <v>763</v>
      </c>
      <c r="B767" s="103" t="s">
        <v>2650</v>
      </c>
      <c r="C767" s="97">
        <v>41214</v>
      </c>
      <c r="D767" s="98">
        <v>44424</v>
      </c>
      <c r="E767" s="117">
        <f t="shared" si="70"/>
        <v>8.794520547945206</v>
      </c>
      <c r="F767" s="46">
        <v>6</v>
      </c>
      <c r="G767" s="72">
        <v>0.05</v>
      </c>
      <c r="H767" s="91">
        <f t="shared" si="71"/>
        <v>0.15833333333333333</v>
      </c>
      <c r="I767" s="135">
        <v>440.98</v>
      </c>
      <c r="J767" s="45">
        <f>VLOOKUP(YEAR(C767),WPI!$J$25:$L$33,3,0)</f>
        <v>0.17168949771689507</v>
      </c>
      <c r="K767" s="50">
        <f t="shared" si="66"/>
        <v>516.69163470319643</v>
      </c>
      <c r="L767" s="68">
        <f t="shared" si="67"/>
        <v>719.47540640520435</v>
      </c>
      <c r="M767" s="68">
        <f t="shared" si="68"/>
        <v>0</v>
      </c>
      <c r="N767" s="45">
        <v>0.05</v>
      </c>
      <c r="O767" s="68">
        <f t="shared" si="69"/>
        <v>25.834581735159823</v>
      </c>
    </row>
    <row r="768" spans="1:15" x14ac:dyDescent="0.25">
      <c r="A768" s="120">
        <v>764</v>
      </c>
      <c r="B768" s="103" t="s">
        <v>2651</v>
      </c>
      <c r="C768" s="97">
        <v>41214</v>
      </c>
      <c r="D768" s="98">
        <v>44424</v>
      </c>
      <c r="E768" s="117">
        <f t="shared" si="70"/>
        <v>8.794520547945206</v>
      </c>
      <c r="F768" s="46">
        <v>6</v>
      </c>
      <c r="G768" s="72">
        <v>0.05</v>
      </c>
      <c r="H768" s="91">
        <f t="shared" si="71"/>
        <v>0.15833333333333333</v>
      </c>
      <c r="I768" s="135">
        <v>1000.36</v>
      </c>
      <c r="J768" s="45">
        <f>VLOOKUP(YEAR(C768),WPI!$J$25:$L$33,3,0)</f>
        <v>0.17168949771689507</v>
      </c>
      <c r="K768" s="50">
        <f t="shared" si="66"/>
        <v>1172.1113059360732</v>
      </c>
      <c r="L768" s="68">
        <f t="shared" si="67"/>
        <v>1632.1248527178336</v>
      </c>
      <c r="M768" s="68">
        <f t="shared" si="68"/>
        <v>0</v>
      </c>
      <c r="N768" s="45">
        <v>0.05</v>
      </c>
      <c r="O768" s="68">
        <f t="shared" si="69"/>
        <v>58.605565296803661</v>
      </c>
    </row>
    <row r="769" spans="1:15" x14ac:dyDescent="0.25">
      <c r="A769" s="120">
        <v>765</v>
      </c>
      <c r="B769" s="103" t="s">
        <v>2652</v>
      </c>
      <c r="C769" s="97">
        <v>41214</v>
      </c>
      <c r="D769" s="98">
        <v>44424</v>
      </c>
      <c r="E769" s="117">
        <f t="shared" si="70"/>
        <v>8.794520547945206</v>
      </c>
      <c r="F769" s="46">
        <v>8</v>
      </c>
      <c r="G769" s="72">
        <v>0.05</v>
      </c>
      <c r="H769" s="91">
        <f t="shared" si="71"/>
        <v>0.11874999999999999</v>
      </c>
      <c r="I769" s="135">
        <v>10315</v>
      </c>
      <c r="J769" s="45">
        <f>VLOOKUP(YEAR(C769),WPI!$J$25:$L$33,3,0)</f>
        <v>0.17168949771689507</v>
      </c>
      <c r="K769" s="50">
        <f t="shared" si="66"/>
        <v>12085.977168949772</v>
      </c>
      <c r="L769" s="68">
        <f t="shared" si="67"/>
        <v>12621.981978326139</v>
      </c>
      <c r="M769" s="68">
        <f t="shared" si="68"/>
        <v>0</v>
      </c>
      <c r="N769" s="45">
        <v>0.05</v>
      </c>
      <c r="O769" s="68">
        <f t="shared" si="69"/>
        <v>604.29885844748867</v>
      </c>
    </row>
    <row r="770" spans="1:15" x14ac:dyDescent="0.25">
      <c r="A770" s="120">
        <v>766</v>
      </c>
      <c r="B770" s="103" t="s">
        <v>2653</v>
      </c>
      <c r="C770" s="97">
        <v>41214</v>
      </c>
      <c r="D770" s="98">
        <v>44424</v>
      </c>
      <c r="E770" s="117">
        <f t="shared" si="70"/>
        <v>8.794520547945206</v>
      </c>
      <c r="F770" s="46">
        <v>8</v>
      </c>
      <c r="G770" s="72">
        <v>0.05</v>
      </c>
      <c r="H770" s="91">
        <f t="shared" si="71"/>
        <v>0.11874999999999999</v>
      </c>
      <c r="I770" s="135">
        <v>5554</v>
      </c>
      <c r="J770" s="45">
        <f>VLOOKUP(YEAR(C770),WPI!$J$25:$L$33,3,0)</f>
        <v>0.17168949771689507</v>
      </c>
      <c r="K770" s="50">
        <f t="shared" si="66"/>
        <v>6507.5634703196347</v>
      </c>
      <c r="L770" s="68">
        <f t="shared" si="67"/>
        <v>6796.1694529930573</v>
      </c>
      <c r="M770" s="68">
        <f t="shared" si="68"/>
        <v>0</v>
      </c>
      <c r="N770" s="45">
        <v>0.05</v>
      </c>
      <c r="O770" s="68">
        <f t="shared" si="69"/>
        <v>325.37817351598176</v>
      </c>
    </row>
    <row r="771" spans="1:15" x14ac:dyDescent="0.25">
      <c r="A771" s="120">
        <v>767</v>
      </c>
      <c r="B771" s="103" t="s">
        <v>2654</v>
      </c>
      <c r="C771" s="97">
        <v>41214</v>
      </c>
      <c r="D771" s="98">
        <v>44424</v>
      </c>
      <c r="E771" s="117">
        <f t="shared" si="70"/>
        <v>8.794520547945206</v>
      </c>
      <c r="F771" s="46">
        <v>6</v>
      </c>
      <c r="G771" s="72">
        <v>0.05</v>
      </c>
      <c r="H771" s="91">
        <f t="shared" si="71"/>
        <v>0.15833333333333333</v>
      </c>
      <c r="I771" s="135">
        <v>24400</v>
      </c>
      <c r="J771" s="45">
        <v>0</v>
      </c>
      <c r="K771" s="50">
        <f t="shared" si="66"/>
        <v>24400</v>
      </c>
      <c r="L771" s="68">
        <f t="shared" si="67"/>
        <v>33976.164383561641</v>
      </c>
      <c r="M771" s="68">
        <f t="shared" si="68"/>
        <v>0</v>
      </c>
      <c r="N771" s="45">
        <v>0.05</v>
      </c>
      <c r="O771" s="68">
        <f t="shared" si="69"/>
        <v>1220</v>
      </c>
    </row>
    <row r="772" spans="1:15" x14ac:dyDescent="0.25">
      <c r="A772" s="120">
        <v>768</v>
      </c>
      <c r="B772" s="103" t="s">
        <v>2655</v>
      </c>
      <c r="C772" s="97">
        <v>41214</v>
      </c>
      <c r="D772" s="98">
        <v>44424</v>
      </c>
      <c r="E772" s="117">
        <f t="shared" si="70"/>
        <v>8.794520547945206</v>
      </c>
      <c r="F772" s="46">
        <v>6</v>
      </c>
      <c r="G772" s="72">
        <v>0.05</v>
      </c>
      <c r="H772" s="91">
        <f t="shared" si="71"/>
        <v>0.15833333333333333</v>
      </c>
      <c r="I772" s="135">
        <v>17959.63</v>
      </c>
      <c r="J772" s="45">
        <v>0</v>
      </c>
      <c r="K772" s="50">
        <f t="shared" si="66"/>
        <v>17959.63</v>
      </c>
      <c r="L772" s="68">
        <f t="shared" si="67"/>
        <v>25008.169719178084</v>
      </c>
      <c r="M772" s="68">
        <f t="shared" si="68"/>
        <v>0</v>
      </c>
      <c r="N772" s="45">
        <v>0.05</v>
      </c>
      <c r="O772" s="68">
        <f t="shared" si="69"/>
        <v>897.9815000000001</v>
      </c>
    </row>
    <row r="773" spans="1:15" x14ac:dyDescent="0.25">
      <c r="A773" s="120">
        <v>769</v>
      </c>
      <c r="B773" s="103" t="s">
        <v>2656</v>
      </c>
      <c r="C773" s="97">
        <v>41214</v>
      </c>
      <c r="D773" s="98">
        <v>44424</v>
      </c>
      <c r="E773" s="117">
        <f t="shared" si="70"/>
        <v>8.794520547945206</v>
      </c>
      <c r="F773" s="46">
        <v>5</v>
      </c>
      <c r="G773" s="72">
        <v>0.05</v>
      </c>
      <c r="H773" s="91">
        <f t="shared" si="71"/>
        <v>0.19</v>
      </c>
      <c r="I773" s="135">
        <v>28905.97</v>
      </c>
      <c r="J773" s="45">
        <f>VLOOKUP(YEAR(C773),WPI!$J$25:$L$33,3,0)</f>
        <v>0.17168949771689507</v>
      </c>
      <c r="K773" s="50">
        <f t="shared" ref="K773:K836" si="72">I773*(1+J773)</f>
        <v>33868.821470319635</v>
      </c>
      <c r="L773" s="68">
        <f t="shared" ref="L773:L836" si="73">K773*H773*E773</f>
        <v>56593.40880752862</v>
      </c>
      <c r="M773" s="68">
        <f t="shared" ref="M773:M836" si="74">MAX(K773-L773,0)</f>
        <v>0</v>
      </c>
      <c r="N773" s="45">
        <v>0.05</v>
      </c>
      <c r="O773" s="68">
        <f t="shared" ref="O773:O836" si="75">IF(I773&lt;=0,0,IF(M773&lt;=G773*K773,K773*G773,M773*(1-N773)))</f>
        <v>1693.4410735159818</v>
      </c>
    </row>
    <row r="774" spans="1:15" x14ac:dyDescent="0.25">
      <c r="A774" s="120">
        <v>770</v>
      </c>
      <c r="B774" s="103" t="s">
        <v>2657</v>
      </c>
      <c r="C774" s="97">
        <v>41214</v>
      </c>
      <c r="D774" s="98">
        <v>44424</v>
      </c>
      <c r="E774" s="117">
        <f t="shared" ref="E774:E837" si="76">(D774-C774)/(EDATE(D774,12)-D774)</f>
        <v>8.794520547945206</v>
      </c>
      <c r="F774" s="46">
        <v>6</v>
      </c>
      <c r="G774" s="72">
        <v>0.05</v>
      </c>
      <c r="H774" s="91">
        <f t="shared" ref="H774:H837" si="77">(1-G774)/F774</f>
        <v>0.15833333333333333</v>
      </c>
      <c r="I774" s="135">
        <v>5359.53</v>
      </c>
      <c r="J774" s="45">
        <v>0</v>
      </c>
      <c r="K774" s="50">
        <f t="shared" si="72"/>
        <v>5359.53</v>
      </c>
      <c r="L774" s="68">
        <f t="shared" si="73"/>
        <v>7462.9619794520549</v>
      </c>
      <c r="M774" s="68">
        <f t="shared" si="74"/>
        <v>0</v>
      </c>
      <c r="N774" s="45">
        <v>0.05</v>
      </c>
      <c r="O774" s="68">
        <f t="shared" si="75"/>
        <v>267.97649999999999</v>
      </c>
    </row>
    <row r="775" spans="1:15" x14ac:dyDescent="0.25">
      <c r="A775" s="120">
        <v>771</v>
      </c>
      <c r="B775" s="103" t="s">
        <v>2658</v>
      </c>
      <c r="C775" s="97">
        <v>41214</v>
      </c>
      <c r="D775" s="98">
        <v>44424</v>
      </c>
      <c r="E775" s="117">
        <f t="shared" si="76"/>
        <v>8.794520547945206</v>
      </c>
      <c r="F775" s="46">
        <v>6</v>
      </c>
      <c r="G775" s="72">
        <v>0.05</v>
      </c>
      <c r="H775" s="91">
        <f t="shared" si="77"/>
        <v>0.15833333333333333</v>
      </c>
      <c r="I775" s="135">
        <v>16758</v>
      </c>
      <c r="J775" s="45">
        <v>0</v>
      </c>
      <c r="K775" s="50">
        <f t="shared" si="72"/>
        <v>16758</v>
      </c>
      <c r="L775" s="68">
        <f t="shared" si="73"/>
        <v>23334.941095890412</v>
      </c>
      <c r="M775" s="68">
        <f t="shared" si="74"/>
        <v>0</v>
      </c>
      <c r="N775" s="45">
        <v>0.05</v>
      </c>
      <c r="O775" s="68">
        <f t="shared" si="75"/>
        <v>837.90000000000009</v>
      </c>
    </row>
    <row r="776" spans="1:15" x14ac:dyDescent="0.25">
      <c r="A776" s="120">
        <v>772</v>
      </c>
      <c r="B776" s="103" t="s">
        <v>2659</v>
      </c>
      <c r="C776" s="97">
        <v>41214</v>
      </c>
      <c r="D776" s="98">
        <v>44424</v>
      </c>
      <c r="E776" s="117">
        <f t="shared" si="76"/>
        <v>8.794520547945206</v>
      </c>
      <c r="F776" s="46">
        <v>3</v>
      </c>
      <c r="G776" s="72">
        <v>0.05</v>
      </c>
      <c r="H776" s="91">
        <f t="shared" si="77"/>
        <v>0.31666666666666665</v>
      </c>
      <c r="I776" s="135">
        <v>23654.15</v>
      </c>
      <c r="J776" s="45">
        <f>VLOOKUP(YEAR(C776),WPI!$J$25:$L$33,3,0)</f>
        <v>0.17168949771689507</v>
      </c>
      <c r="K776" s="50">
        <f t="shared" si="72"/>
        <v>27715.319132420093</v>
      </c>
      <c r="L776" s="68">
        <f t="shared" si="73"/>
        <v>77185.265474260334</v>
      </c>
      <c r="M776" s="68">
        <f t="shared" si="74"/>
        <v>0</v>
      </c>
      <c r="N776" s="45">
        <v>0.05</v>
      </c>
      <c r="O776" s="68">
        <f t="shared" si="75"/>
        <v>1385.7659566210048</v>
      </c>
    </row>
    <row r="777" spans="1:15" x14ac:dyDescent="0.25">
      <c r="A777" s="120">
        <v>773</v>
      </c>
      <c r="B777" s="103" t="s">
        <v>2660</v>
      </c>
      <c r="C777" s="97">
        <v>41214</v>
      </c>
      <c r="D777" s="98">
        <v>44424</v>
      </c>
      <c r="E777" s="117">
        <f t="shared" si="76"/>
        <v>8.794520547945206</v>
      </c>
      <c r="F777" s="46">
        <v>6</v>
      </c>
      <c r="G777" s="72">
        <v>0.05</v>
      </c>
      <c r="H777" s="91">
        <f t="shared" si="77"/>
        <v>0.15833333333333333</v>
      </c>
      <c r="I777" s="135">
        <v>346.85</v>
      </c>
      <c r="J777" s="45">
        <f>VLOOKUP(YEAR(C777),WPI!$J$25:$L$33,3,0)</f>
        <v>0.17168949771689507</v>
      </c>
      <c r="K777" s="50">
        <f t="shared" si="72"/>
        <v>406.40050228310508</v>
      </c>
      <c r="L777" s="68">
        <f t="shared" si="73"/>
        <v>565.89878160380317</v>
      </c>
      <c r="M777" s="68">
        <f t="shared" si="74"/>
        <v>0</v>
      </c>
      <c r="N777" s="45">
        <v>0.05</v>
      </c>
      <c r="O777" s="68">
        <f t="shared" si="75"/>
        <v>20.320025114155257</v>
      </c>
    </row>
    <row r="778" spans="1:15" x14ac:dyDescent="0.25">
      <c r="A778" s="120">
        <v>774</v>
      </c>
      <c r="B778" s="103" t="s">
        <v>2661</v>
      </c>
      <c r="C778" s="97">
        <v>41214</v>
      </c>
      <c r="D778" s="98">
        <v>44424</v>
      </c>
      <c r="E778" s="117">
        <f t="shared" si="76"/>
        <v>8.794520547945206</v>
      </c>
      <c r="F778" s="46">
        <v>6</v>
      </c>
      <c r="G778" s="72">
        <v>0.05</v>
      </c>
      <c r="H778" s="91">
        <f t="shared" si="77"/>
        <v>0.15833333333333333</v>
      </c>
      <c r="I778" s="135">
        <v>38304</v>
      </c>
      <c r="J778" s="45">
        <v>0</v>
      </c>
      <c r="K778" s="50">
        <f t="shared" si="72"/>
        <v>38304</v>
      </c>
      <c r="L778" s="68">
        <f t="shared" si="73"/>
        <v>53337.008219178082</v>
      </c>
      <c r="M778" s="68">
        <f t="shared" si="74"/>
        <v>0</v>
      </c>
      <c r="N778" s="45">
        <v>0.05</v>
      </c>
      <c r="O778" s="68">
        <f t="shared" si="75"/>
        <v>1915.2</v>
      </c>
    </row>
    <row r="779" spans="1:15" x14ac:dyDescent="0.25">
      <c r="A779" s="120">
        <v>775</v>
      </c>
      <c r="B779" s="103" t="s">
        <v>2662</v>
      </c>
      <c r="C779" s="97">
        <v>41274</v>
      </c>
      <c r="D779" s="98">
        <v>44424</v>
      </c>
      <c r="E779" s="117">
        <f t="shared" si="76"/>
        <v>8.6301369863013697</v>
      </c>
      <c r="F779" s="46">
        <v>8</v>
      </c>
      <c r="G779" s="72">
        <v>0.05</v>
      </c>
      <c r="H779" s="91">
        <f t="shared" si="77"/>
        <v>0.11874999999999999</v>
      </c>
      <c r="I779" s="135">
        <v>529949</v>
      </c>
      <c r="J779" s="45">
        <f>VLOOKUP(YEAR(C779),WPI!$J$25:$L$33,3,0)</f>
        <v>0.17168949771689507</v>
      </c>
      <c r="K779" s="50">
        <f t="shared" si="72"/>
        <v>620935.6776255708</v>
      </c>
      <c r="L779" s="68">
        <f t="shared" si="73"/>
        <v>636352.7449638769</v>
      </c>
      <c r="M779" s="68">
        <f t="shared" si="74"/>
        <v>0</v>
      </c>
      <c r="N779" s="45">
        <v>0.05</v>
      </c>
      <c r="O779" s="68">
        <f t="shared" si="75"/>
        <v>31046.783881278541</v>
      </c>
    </row>
    <row r="780" spans="1:15" x14ac:dyDescent="0.25">
      <c r="A780" s="120">
        <v>776</v>
      </c>
      <c r="B780" s="103" t="s">
        <v>2662</v>
      </c>
      <c r="C780" s="97">
        <v>41274</v>
      </c>
      <c r="D780" s="98">
        <v>44424</v>
      </c>
      <c r="E780" s="117">
        <f t="shared" si="76"/>
        <v>8.6301369863013697</v>
      </c>
      <c r="F780" s="46">
        <v>8</v>
      </c>
      <c r="G780" s="72">
        <v>0.05</v>
      </c>
      <c r="H780" s="91">
        <f t="shared" si="77"/>
        <v>0.11874999999999999</v>
      </c>
      <c r="I780" s="135">
        <v>126540</v>
      </c>
      <c r="J780" s="45">
        <f>VLOOKUP(YEAR(C780),WPI!$J$25:$L$33,3,0)</f>
        <v>0.17168949771689507</v>
      </c>
      <c r="K780" s="50">
        <f t="shared" si="72"/>
        <v>148265.5890410959</v>
      </c>
      <c r="L780" s="68">
        <f t="shared" si="73"/>
        <v>151946.84082379434</v>
      </c>
      <c r="M780" s="68">
        <f t="shared" si="74"/>
        <v>0</v>
      </c>
      <c r="N780" s="45">
        <v>0.05</v>
      </c>
      <c r="O780" s="68">
        <f t="shared" si="75"/>
        <v>7413.279452054795</v>
      </c>
    </row>
    <row r="781" spans="1:15" x14ac:dyDescent="0.25">
      <c r="A781" s="120">
        <v>777</v>
      </c>
      <c r="B781" s="103" t="s">
        <v>2663</v>
      </c>
      <c r="C781" s="97">
        <v>41274</v>
      </c>
      <c r="D781" s="98">
        <v>44424</v>
      </c>
      <c r="E781" s="117">
        <f t="shared" si="76"/>
        <v>8.6301369863013697</v>
      </c>
      <c r="F781" s="46">
        <v>6</v>
      </c>
      <c r="G781" s="72">
        <v>0.05</v>
      </c>
      <c r="H781" s="91">
        <f t="shared" si="77"/>
        <v>0.15833333333333333</v>
      </c>
      <c r="I781" s="135">
        <v>17784</v>
      </c>
      <c r="J781" s="45">
        <f>VLOOKUP(YEAR(C781),WPI!$J$25:$L$33,3,0)</f>
        <v>0.17168949771689507</v>
      </c>
      <c r="K781" s="50">
        <f t="shared" si="72"/>
        <v>20837.326027397259</v>
      </c>
      <c r="L781" s="68">
        <f t="shared" si="73"/>
        <v>28472.92152373803</v>
      </c>
      <c r="M781" s="68">
        <f t="shared" si="74"/>
        <v>0</v>
      </c>
      <c r="N781" s="45">
        <v>0.05</v>
      </c>
      <c r="O781" s="68">
        <f t="shared" si="75"/>
        <v>1041.8663013698631</v>
      </c>
    </row>
    <row r="782" spans="1:15" x14ac:dyDescent="0.25">
      <c r="A782" s="120">
        <v>778</v>
      </c>
      <c r="B782" s="103" t="s">
        <v>2664</v>
      </c>
      <c r="C782" s="97">
        <v>41267</v>
      </c>
      <c r="D782" s="98">
        <v>44424</v>
      </c>
      <c r="E782" s="117">
        <f t="shared" si="76"/>
        <v>8.6493150684931503</v>
      </c>
      <c r="F782" s="46">
        <v>6</v>
      </c>
      <c r="G782" s="72">
        <v>0.05</v>
      </c>
      <c r="H782" s="91">
        <f t="shared" si="77"/>
        <v>0.15833333333333333</v>
      </c>
      <c r="I782" s="135">
        <v>1144229</v>
      </c>
      <c r="J782" s="45">
        <v>0</v>
      </c>
      <c r="K782" s="50">
        <f t="shared" si="72"/>
        <v>1144229</v>
      </c>
      <c r="L782" s="68">
        <f t="shared" si="73"/>
        <v>1566992.879155251</v>
      </c>
      <c r="M782" s="68">
        <f t="shared" si="74"/>
        <v>0</v>
      </c>
      <c r="N782" s="45">
        <v>0.05</v>
      </c>
      <c r="O782" s="68">
        <f t="shared" si="75"/>
        <v>57211.450000000004</v>
      </c>
    </row>
    <row r="783" spans="1:15" x14ac:dyDescent="0.25">
      <c r="A783" s="120">
        <v>779</v>
      </c>
      <c r="B783" s="103" t="s">
        <v>2665</v>
      </c>
      <c r="C783" s="97">
        <v>41271</v>
      </c>
      <c r="D783" s="98">
        <v>44424</v>
      </c>
      <c r="E783" s="117">
        <f t="shared" si="76"/>
        <v>8.6383561643835609</v>
      </c>
      <c r="F783" s="46">
        <v>8</v>
      </c>
      <c r="G783" s="72">
        <v>0.05</v>
      </c>
      <c r="H783" s="91">
        <f t="shared" si="77"/>
        <v>0.11874999999999999</v>
      </c>
      <c r="I783" s="135">
        <v>639831</v>
      </c>
      <c r="J783" s="45">
        <f>VLOOKUP(YEAR(C783),WPI!$J$25:$L$33,3,0)</f>
        <v>0.17168949771689507</v>
      </c>
      <c r="K783" s="50">
        <f t="shared" si="72"/>
        <v>749683.26301369863</v>
      </c>
      <c r="L783" s="68">
        <f t="shared" si="73"/>
        <v>769028.68557126098</v>
      </c>
      <c r="M783" s="68">
        <f t="shared" si="74"/>
        <v>0</v>
      </c>
      <c r="N783" s="45">
        <v>0.05</v>
      </c>
      <c r="O783" s="68">
        <f t="shared" si="75"/>
        <v>37484.16315068493</v>
      </c>
    </row>
    <row r="784" spans="1:15" x14ac:dyDescent="0.25">
      <c r="A784" s="120">
        <v>780</v>
      </c>
      <c r="B784" s="103" t="s">
        <v>2666</v>
      </c>
      <c r="C784" s="97">
        <v>41271</v>
      </c>
      <c r="D784" s="98">
        <v>44424</v>
      </c>
      <c r="E784" s="117">
        <f t="shared" si="76"/>
        <v>8.6383561643835609</v>
      </c>
      <c r="F784" s="46">
        <v>6</v>
      </c>
      <c r="G784" s="72">
        <v>0.05</v>
      </c>
      <c r="H784" s="91">
        <f t="shared" si="77"/>
        <v>0.15833333333333333</v>
      </c>
      <c r="I784" s="135">
        <v>164023</v>
      </c>
      <c r="J784" s="45">
        <v>0</v>
      </c>
      <c r="K784" s="50">
        <f t="shared" si="72"/>
        <v>164023</v>
      </c>
      <c r="L784" s="68">
        <f t="shared" si="73"/>
        <v>224340.77308219174</v>
      </c>
      <c r="M784" s="68">
        <f t="shared" si="74"/>
        <v>0</v>
      </c>
      <c r="N784" s="45">
        <v>0.05</v>
      </c>
      <c r="O784" s="68">
        <f t="shared" si="75"/>
        <v>8201.15</v>
      </c>
    </row>
    <row r="785" spans="1:15" x14ac:dyDescent="0.25">
      <c r="A785" s="120">
        <v>781</v>
      </c>
      <c r="B785" s="103" t="s">
        <v>2663</v>
      </c>
      <c r="C785" s="97">
        <v>41271</v>
      </c>
      <c r="D785" s="98">
        <v>44424</v>
      </c>
      <c r="E785" s="117">
        <f t="shared" si="76"/>
        <v>8.6383561643835609</v>
      </c>
      <c r="F785" s="46">
        <v>6</v>
      </c>
      <c r="G785" s="72">
        <v>0.05</v>
      </c>
      <c r="H785" s="91">
        <f t="shared" si="77"/>
        <v>0.15833333333333333</v>
      </c>
      <c r="I785" s="135">
        <v>20007</v>
      </c>
      <c r="J785" s="45">
        <f>VLOOKUP(YEAR(C785),WPI!$J$25:$L$33,3,0)</f>
        <v>0.17168949771689507</v>
      </c>
      <c r="K785" s="50">
        <f t="shared" si="72"/>
        <v>23441.991780821918</v>
      </c>
      <c r="L785" s="68">
        <f t="shared" si="73"/>
        <v>32062.543415837867</v>
      </c>
      <c r="M785" s="68">
        <f t="shared" si="74"/>
        <v>0</v>
      </c>
      <c r="N785" s="45">
        <v>0.05</v>
      </c>
      <c r="O785" s="68">
        <f t="shared" si="75"/>
        <v>1172.0995890410959</v>
      </c>
    </row>
    <row r="786" spans="1:15" x14ac:dyDescent="0.25">
      <c r="A786" s="120">
        <v>782</v>
      </c>
      <c r="B786" s="103" t="s">
        <v>2667</v>
      </c>
      <c r="C786" s="97">
        <v>41274</v>
      </c>
      <c r="D786" s="98">
        <v>44424</v>
      </c>
      <c r="E786" s="117">
        <f t="shared" si="76"/>
        <v>8.6301369863013697</v>
      </c>
      <c r="F786" s="46">
        <v>6</v>
      </c>
      <c r="G786" s="72">
        <v>0.05</v>
      </c>
      <c r="H786" s="91">
        <f t="shared" si="77"/>
        <v>0.15833333333333333</v>
      </c>
      <c r="I786" s="135">
        <v>62370</v>
      </c>
      <c r="J786" s="45">
        <v>0</v>
      </c>
      <c r="K786" s="50">
        <f t="shared" si="72"/>
        <v>62370</v>
      </c>
      <c r="L786" s="68">
        <f t="shared" si="73"/>
        <v>85224.760273972599</v>
      </c>
      <c r="M786" s="68">
        <f t="shared" si="74"/>
        <v>0</v>
      </c>
      <c r="N786" s="45">
        <v>0.05</v>
      </c>
      <c r="O786" s="68">
        <f t="shared" si="75"/>
        <v>3118.5</v>
      </c>
    </row>
    <row r="787" spans="1:15" x14ac:dyDescent="0.25">
      <c r="A787" s="120">
        <v>783</v>
      </c>
      <c r="B787" s="103" t="s">
        <v>2668</v>
      </c>
      <c r="C787" s="97">
        <v>41328</v>
      </c>
      <c r="D787" s="98">
        <v>44424</v>
      </c>
      <c r="E787" s="117">
        <f t="shared" si="76"/>
        <v>8.4821917808219176</v>
      </c>
      <c r="F787" s="46">
        <v>25</v>
      </c>
      <c r="G787" s="72">
        <v>0.05</v>
      </c>
      <c r="H787" s="91">
        <f t="shared" si="77"/>
        <v>3.7999999999999999E-2</v>
      </c>
      <c r="I787" s="135">
        <v>128090</v>
      </c>
      <c r="J787" s="45">
        <f>VLOOKUP(YEAR(C787),WPI!$J$25:$L$33,3,0)</f>
        <v>8.8210347752332524E-2</v>
      </c>
      <c r="K787" s="50">
        <f t="shared" si="72"/>
        <v>139388.86344359629</v>
      </c>
      <c r="L787" s="68">
        <f t="shared" si="73"/>
        <v>44928.276729896483</v>
      </c>
      <c r="M787" s="68">
        <f t="shared" si="74"/>
        <v>94460.586713699799</v>
      </c>
      <c r="N787" s="45">
        <v>0.05</v>
      </c>
      <c r="O787" s="68">
        <f t="shared" si="75"/>
        <v>89737.557378014812</v>
      </c>
    </row>
    <row r="788" spans="1:15" x14ac:dyDescent="0.25">
      <c r="A788" s="120">
        <v>784</v>
      </c>
      <c r="B788" s="103" t="s">
        <v>2669</v>
      </c>
      <c r="C788" s="97">
        <v>41328</v>
      </c>
      <c r="D788" s="98">
        <v>44424</v>
      </c>
      <c r="E788" s="117">
        <f t="shared" si="76"/>
        <v>8.4821917808219176</v>
      </c>
      <c r="F788" s="46">
        <v>25</v>
      </c>
      <c r="G788" s="72">
        <v>0.05</v>
      </c>
      <c r="H788" s="91">
        <f t="shared" si="77"/>
        <v>3.7999999999999999E-2</v>
      </c>
      <c r="I788" s="135">
        <v>281799</v>
      </c>
      <c r="J788" s="45">
        <f>VLOOKUP(YEAR(C788),WPI!$J$25:$L$33,3,0)</f>
        <v>8.8210347752332524E-2</v>
      </c>
      <c r="K788" s="50">
        <f t="shared" si="72"/>
        <v>306656.5877862596</v>
      </c>
      <c r="L788" s="68">
        <f t="shared" si="73"/>
        <v>98842.559561309215</v>
      </c>
      <c r="M788" s="68">
        <f t="shared" si="74"/>
        <v>207814.02822495037</v>
      </c>
      <c r="N788" s="45">
        <v>0.05</v>
      </c>
      <c r="O788" s="68">
        <f t="shared" si="75"/>
        <v>197423.32681370285</v>
      </c>
    </row>
    <row r="789" spans="1:15" x14ac:dyDescent="0.25">
      <c r="A789" s="120">
        <v>785</v>
      </c>
      <c r="B789" s="103" t="s">
        <v>2669</v>
      </c>
      <c r="C789" s="97">
        <v>41363</v>
      </c>
      <c r="D789" s="98">
        <v>44424</v>
      </c>
      <c r="E789" s="117">
        <f t="shared" si="76"/>
        <v>8.3863013698630144</v>
      </c>
      <c r="F789" s="46">
        <v>25</v>
      </c>
      <c r="G789" s="72">
        <v>0.05</v>
      </c>
      <c r="H789" s="91">
        <f t="shared" si="77"/>
        <v>3.7999999999999999E-2</v>
      </c>
      <c r="I789" s="135">
        <v>1350</v>
      </c>
      <c r="J789" s="45">
        <f>VLOOKUP(YEAR(C789),WPI!$J$25:$L$33,3,0)</f>
        <v>8.8210347752332524E-2</v>
      </c>
      <c r="K789" s="50">
        <f t="shared" si="72"/>
        <v>1469.083969465649</v>
      </c>
      <c r="L789" s="68">
        <f t="shared" si="73"/>
        <v>468.16687441179556</v>
      </c>
      <c r="M789" s="68">
        <f t="shared" si="74"/>
        <v>1000.9170950538535</v>
      </c>
      <c r="N789" s="45">
        <v>0.05</v>
      </c>
      <c r="O789" s="68">
        <f t="shared" si="75"/>
        <v>950.87124030116081</v>
      </c>
    </row>
    <row r="790" spans="1:15" x14ac:dyDescent="0.25">
      <c r="A790" s="120">
        <v>786</v>
      </c>
      <c r="B790" s="103" t="s">
        <v>2665</v>
      </c>
      <c r="C790" s="97">
        <v>41417</v>
      </c>
      <c r="D790" s="98">
        <v>44424</v>
      </c>
      <c r="E790" s="117">
        <f t="shared" si="76"/>
        <v>8.2383561643835623</v>
      </c>
      <c r="F790" s="46">
        <v>8</v>
      </c>
      <c r="G790" s="72">
        <v>0.05</v>
      </c>
      <c r="H790" s="91">
        <f t="shared" si="77"/>
        <v>0.11874999999999999</v>
      </c>
      <c r="I790" s="135">
        <v>314448.49</v>
      </c>
      <c r="J790" s="45">
        <f>VLOOKUP(YEAR(C790),WPI!$J$25:$L$33,3,0)</f>
        <v>8.8210347752332524E-2</v>
      </c>
      <c r="K790" s="50">
        <f t="shared" si="72"/>
        <v>342186.10065309587</v>
      </c>
      <c r="L790" s="68">
        <f t="shared" si="73"/>
        <v>334762.30288721452</v>
      </c>
      <c r="M790" s="68">
        <f t="shared" si="74"/>
        <v>7423.797765881347</v>
      </c>
      <c r="N790" s="45">
        <v>0.05</v>
      </c>
      <c r="O790" s="68">
        <f t="shared" si="75"/>
        <v>17109.305032654793</v>
      </c>
    </row>
    <row r="791" spans="1:15" x14ac:dyDescent="0.25">
      <c r="A791" s="120">
        <v>787</v>
      </c>
      <c r="B791" s="103" t="s">
        <v>2666</v>
      </c>
      <c r="C791" s="97">
        <v>41417</v>
      </c>
      <c r="D791" s="98">
        <v>44424</v>
      </c>
      <c r="E791" s="117">
        <f t="shared" si="76"/>
        <v>8.2383561643835623</v>
      </c>
      <c r="F791" s="46">
        <v>6</v>
      </c>
      <c r="G791" s="72">
        <v>0.05</v>
      </c>
      <c r="H791" s="91">
        <f t="shared" si="77"/>
        <v>0.15833333333333333</v>
      </c>
      <c r="I791" s="135">
        <v>89727.02</v>
      </c>
      <c r="J791" s="45">
        <v>0</v>
      </c>
      <c r="K791" s="50">
        <f t="shared" si="72"/>
        <v>89727.02</v>
      </c>
      <c r="L791" s="68">
        <f t="shared" si="73"/>
        <v>117040.49848538815</v>
      </c>
      <c r="M791" s="68">
        <f t="shared" si="74"/>
        <v>0</v>
      </c>
      <c r="N791" s="45">
        <v>0.05</v>
      </c>
      <c r="O791" s="68">
        <f t="shared" si="75"/>
        <v>4486.3510000000006</v>
      </c>
    </row>
    <row r="792" spans="1:15" x14ac:dyDescent="0.25">
      <c r="A792" s="120">
        <v>788</v>
      </c>
      <c r="B792" s="103" t="s">
        <v>2663</v>
      </c>
      <c r="C792" s="97">
        <v>41417</v>
      </c>
      <c r="D792" s="98">
        <v>44424</v>
      </c>
      <c r="E792" s="117">
        <f t="shared" si="76"/>
        <v>8.2383561643835623</v>
      </c>
      <c r="F792" s="46">
        <v>6</v>
      </c>
      <c r="G792" s="72">
        <v>0.05</v>
      </c>
      <c r="H792" s="91">
        <f t="shared" si="77"/>
        <v>0.15833333333333333</v>
      </c>
      <c r="I792" s="135">
        <v>9728.49</v>
      </c>
      <c r="J792" s="45">
        <f>VLOOKUP(YEAR(C792),WPI!$J$25:$L$33,3,0)</f>
        <v>8.8210347752332524E-2</v>
      </c>
      <c r="K792" s="50">
        <f t="shared" si="72"/>
        <v>10586.64348600509</v>
      </c>
      <c r="L792" s="68">
        <f t="shared" si="73"/>
        <v>13809.28544031801</v>
      </c>
      <c r="M792" s="68">
        <f t="shared" si="74"/>
        <v>0</v>
      </c>
      <c r="N792" s="45">
        <v>0.05</v>
      </c>
      <c r="O792" s="68">
        <f t="shared" si="75"/>
        <v>529.33217430025456</v>
      </c>
    </row>
    <row r="793" spans="1:15" x14ac:dyDescent="0.25">
      <c r="A793" s="120">
        <v>789</v>
      </c>
      <c r="B793" s="103" t="s">
        <v>2670</v>
      </c>
      <c r="C793" s="97">
        <v>42094</v>
      </c>
      <c r="D793" s="98">
        <v>44424</v>
      </c>
      <c r="E793" s="117">
        <f t="shared" si="76"/>
        <v>6.3835616438356162</v>
      </c>
      <c r="F793" s="46">
        <v>6</v>
      </c>
      <c r="G793" s="72">
        <v>0.05</v>
      </c>
      <c r="H793" s="91">
        <f t="shared" si="77"/>
        <v>0.15833333333333333</v>
      </c>
      <c r="I793" s="135">
        <v>1601</v>
      </c>
      <c r="J793" s="45">
        <v>0</v>
      </c>
      <c r="K793" s="50">
        <f t="shared" si="72"/>
        <v>1601</v>
      </c>
      <c r="L793" s="68">
        <f t="shared" si="73"/>
        <v>1618.1796803652967</v>
      </c>
      <c r="M793" s="68">
        <f t="shared" si="74"/>
        <v>0</v>
      </c>
      <c r="N793" s="45">
        <v>0.05</v>
      </c>
      <c r="O793" s="68">
        <f t="shared" si="75"/>
        <v>80.050000000000011</v>
      </c>
    </row>
    <row r="794" spans="1:15" x14ac:dyDescent="0.25">
      <c r="A794" s="120">
        <v>790</v>
      </c>
      <c r="B794" s="103" t="s">
        <v>2671</v>
      </c>
      <c r="C794" s="97">
        <v>42370</v>
      </c>
      <c r="D794" s="98">
        <v>44424</v>
      </c>
      <c r="E794" s="117">
        <f t="shared" si="76"/>
        <v>5.6273972602739724</v>
      </c>
      <c r="F794" s="46">
        <v>25</v>
      </c>
      <c r="G794" s="72">
        <v>0.05</v>
      </c>
      <c r="H794" s="91">
        <f t="shared" si="77"/>
        <v>3.7999999999999999E-2</v>
      </c>
      <c r="I794" s="135">
        <v>3301.2</v>
      </c>
      <c r="J794" s="45">
        <f>VLOOKUP(YEAR(C794),WPI!$F$25:$H$33,3,0)</f>
        <v>0.18172690763052218</v>
      </c>
      <c r="K794" s="50">
        <f t="shared" si="72"/>
        <v>3901.1168674698793</v>
      </c>
      <c r="L794" s="68">
        <f t="shared" si="73"/>
        <v>834.2191061363261</v>
      </c>
      <c r="M794" s="68">
        <f t="shared" si="74"/>
        <v>3066.8977613335533</v>
      </c>
      <c r="N794" s="45">
        <v>0.05</v>
      </c>
      <c r="O794" s="68">
        <f t="shared" si="75"/>
        <v>2913.5528732668754</v>
      </c>
    </row>
    <row r="795" spans="1:15" x14ac:dyDescent="0.25">
      <c r="A795" s="120">
        <v>791</v>
      </c>
      <c r="B795" s="103" t="s">
        <v>2672</v>
      </c>
      <c r="C795" s="97">
        <v>42370</v>
      </c>
      <c r="D795" s="98">
        <v>44424</v>
      </c>
      <c r="E795" s="117">
        <f t="shared" si="76"/>
        <v>5.6273972602739724</v>
      </c>
      <c r="F795" s="46">
        <v>6</v>
      </c>
      <c r="G795" s="72">
        <v>0.05</v>
      </c>
      <c r="H795" s="91">
        <f t="shared" si="77"/>
        <v>0.15833333333333333</v>
      </c>
      <c r="I795" s="135">
        <v>2936.1099999999997</v>
      </c>
      <c r="J795" s="45">
        <v>0</v>
      </c>
      <c r="K795" s="50">
        <f t="shared" si="72"/>
        <v>2936.1099999999997</v>
      </c>
      <c r="L795" s="68">
        <f t="shared" si="73"/>
        <v>2616.0874168949767</v>
      </c>
      <c r="M795" s="68">
        <f t="shared" si="74"/>
        <v>320.02258310502293</v>
      </c>
      <c r="N795" s="45">
        <v>0.05</v>
      </c>
      <c r="O795" s="68">
        <f t="shared" si="75"/>
        <v>304.0214539497718</v>
      </c>
    </row>
    <row r="796" spans="1:15" x14ac:dyDescent="0.25">
      <c r="A796" s="120">
        <v>792</v>
      </c>
      <c r="B796" s="103" t="s">
        <v>2673</v>
      </c>
      <c r="C796" s="97">
        <v>42370</v>
      </c>
      <c r="D796" s="98">
        <v>44424</v>
      </c>
      <c r="E796" s="117">
        <f t="shared" si="76"/>
        <v>5.6273972602739724</v>
      </c>
      <c r="F796" s="46">
        <v>25</v>
      </c>
      <c r="G796" s="72">
        <v>0.05</v>
      </c>
      <c r="H796" s="91">
        <f t="shared" si="77"/>
        <v>3.7999999999999999E-2</v>
      </c>
      <c r="I796" s="135">
        <v>186778</v>
      </c>
      <c r="J796" s="45">
        <f>VLOOKUP(YEAR(C796),WPI!$J$25:$L$33,3,0)</f>
        <v>3.1350482315112588E-2</v>
      </c>
      <c r="K796" s="50">
        <f t="shared" si="72"/>
        <v>192633.58038585208</v>
      </c>
      <c r="L796" s="68">
        <f t="shared" si="73"/>
        <v>41192.975935004179</v>
      </c>
      <c r="M796" s="68">
        <f t="shared" si="74"/>
        <v>151440.6044508479</v>
      </c>
      <c r="N796" s="45">
        <v>0.05</v>
      </c>
      <c r="O796" s="68">
        <f t="shared" si="75"/>
        <v>143868.57422830549</v>
      </c>
    </row>
    <row r="797" spans="1:15" x14ac:dyDescent="0.25">
      <c r="A797" s="120">
        <v>793</v>
      </c>
      <c r="B797" s="103" t="s">
        <v>2674</v>
      </c>
      <c r="C797" s="97">
        <v>42370</v>
      </c>
      <c r="D797" s="98">
        <v>44424</v>
      </c>
      <c r="E797" s="117">
        <f t="shared" si="76"/>
        <v>5.6273972602739724</v>
      </c>
      <c r="F797" s="46">
        <v>6</v>
      </c>
      <c r="G797" s="72">
        <v>0.05</v>
      </c>
      <c r="H797" s="91">
        <f t="shared" si="77"/>
        <v>0.15833333333333333</v>
      </c>
      <c r="I797" s="135">
        <v>336098.05</v>
      </c>
      <c r="J797" s="45">
        <f>VLOOKUP(YEAR(C797),WPI!$J$25:$L$33,3,0)</f>
        <v>3.1350482315112588E-2</v>
      </c>
      <c r="K797" s="50">
        <f t="shared" si="72"/>
        <v>346634.88597266877</v>
      </c>
      <c r="L797" s="68">
        <f t="shared" si="73"/>
        <v>308853.26620934636</v>
      </c>
      <c r="M797" s="68">
        <f t="shared" si="74"/>
        <v>37781.619763322407</v>
      </c>
      <c r="N797" s="45">
        <v>0.05</v>
      </c>
      <c r="O797" s="68">
        <f t="shared" si="75"/>
        <v>35892.538775156288</v>
      </c>
    </row>
    <row r="798" spans="1:15" x14ac:dyDescent="0.25">
      <c r="A798" s="120">
        <v>794</v>
      </c>
      <c r="B798" s="103" t="s">
        <v>2675</v>
      </c>
      <c r="C798" s="97">
        <v>42370</v>
      </c>
      <c r="D798" s="98">
        <v>44424</v>
      </c>
      <c r="E798" s="117">
        <f t="shared" si="76"/>
        <v>5.6273972602739724</v>
      </c>
      <c r="F798" s="46">
        <v>6</v>
      </c>
      <c r="G798" s="72">
        <v>0.05</v>
      </c>
      <c r="H798" s="91">
        <f t="shared" si="77"/>
        <v>0.15833333333333333</v>
      </c>
      <c r="I798" s="135">
        <v>747456</v>
      </c>
      <c r="J798" s="45">
        <v>0</v>
      </c>
      <c r="K798" s="50">
        <f t="shared" si="72"/>
        <v>747456</v>
      </c>
      <c r="L798" s="68">
        <f t="shared" si="73"/>
        <v>665986.7090410958</v>
      </c>
      <c r="M798" s="68">
        <f t="shared" si="74"/>
        <v>81469.290958904196</v>
      </c>
      <c r="N798" s="45">
        <v>0.05</v>
      </c>
      <c r="O798" s="68">
        <f t="shared" si="75"/>
        <v>77395.82641095898</v>
      </c>
    </row>
    <row r="799" spans="1:15" x14ac:dyDescent="0.25">
      <c r="A799" s="120">
        <v>795</v>
      </c>
      <c r="B799" s="103" t="s">
        <v>2676</v>
      </c>
      <c r="C799" s="97">
        <v>42370</v>
      </c>
      <c r="D799" s="98">
        <v>44424</v>
      </c>
      <c r="E799" s="117">
        <f t="shared" si="76"/>
        <v>5.6273972602739724</v>
      </c>
      <c r="F799" s="46">
        <v>6</v>
      </c>
      <c r="G799" s="72">
        <v>0.05</v>
      </c>
      <c r="H799" s="91">
        <f t="shared" si="77"/>
        <v>0.15833333333333333</v>
      </c>
      <c r="I799" s="135">
        <v>19639</v>
      </c>
      <c r="J799" s="45">
        <v>0</v>
      </c>
      <c r="K799" s="50">
        <f t="shared" si="72"/>
        <v>19639</v>
      </c>
      <c r="L799" s="68">
        <f t="shared" si="73"/>
        <v>17498.438675799087</v>
      </c>
      <c r="M799" s="68">
        <f t="shared" si="74"/>
        <v>2140.5613242009131</v>
      </c>
      <c r="N799" s="45">
        <v>0.05</v>
      </c>
      <c r="O799" s="68">
        <f t="shared" si="75"/>
        <v>2033.5332579908672</v>
      </c>
    </row>
    <row r="800" spans="1:15" x14ac:dyDescent="0.25">
      <c r="A800" s="120">
        <v>796</v>
      </c>
      <c r="B800" s="103" t="s">
        <v>2677</v>
      </c>
      <c r="C800" s="97">
        <v>42370</v>
      </c>
      <c r="D800" s="98">
        <v>44424</v>
      </c>
      <c r="E800" s="117">
        <f t="shared" si="76"/>
        <v>5.6273972602739724</v>
      </c>
      <c r="F800" s="46">
        <v>3</v>
      </c>
      <c r="G800" s="72">
        <v>0.05</v>
      </c>
      <c r="H800" s="91">
        <f t="shared" si="77"/>
        <v>0.31666666666666665</v>
      </c>
      <c r="I800" s="135">
        <v>142298.47</v>
      </c>
      <c r="J800" s="45">
        <f>VLOOKUP(YEAR(C800),WPI!$J$25:$L$33,3,0)</f>
        <v>3.1350482315112588E-2</v>
      </c>
      <c r="K800" s="50">
        <f t="shared" si="72"/>
        <v>146759.59566720258</v>
      </c>
      <c r="L800" s="68">
        <f t="shared" si="73"/>
        <v>261526.93974923503</v>
      </c>
      <c r="M800" s="68">
        <f t="shared" si="74"/>
        <v>0</v>
      </c>
      <c r="N800" s="45">
        <v>0.05</v>
      </c>
      <c r="O800" s="68">
        <f t="shared" si="75"/>
        <v>7337.9797833601297</v>
      </c>
    </row>
    <row r="801" spans="1:15" x14ac:dyDescent="0.25">
      <c r="A801" s="120">
        <v>797</v>
      </c>
      <c r="B801" s="103" t="s">
        <v>2678</v>
      </c>
      <c r="C801" s="97">
        <v>42370</v>
      </c>
      <c r="D801" s="98">
        <v>44424</v>
      </c>
      <c r="E801" s="117">
        <f t="shared" si="76"/>
        <v>5.6273972602739724</v>
      </c>
      <c r="F801" s="46">
        <v>3</v>
      </c>
      <c r="G801" s="72">
        <v>0.05</v>
      </c>
      <c r="H801" s="91">
        <f t="shared" si="77"/>
        <v>0.31666666666666665</v>
      </c>
      <c r="I801" s="135">
        <v>976897.9</v>
      </c>
      <c r="J801" s="45">
        <f>VLOOKUP(YEAR(C801),WPI!$J$25:$L$33,3,0)</f>
        <v>3.1350482315112588E-2</v>
      </c>
      <c r="K801" s="50">
        <f t="shared" si="72"/>
        <v>1007524.1203376206</v>
      </c>
      <c r="L801" s="68">
        <f t="shared" si="73"/>
        <v>1795417.1835751587</v>
      </c>
      <c r="M801" s="68">
        <f t="shared" si="74"/>
        <v>0</v>
      </c>
      <c r="N801" s="45">
        <v>0.05</v>
      </c>
      <c r="O801" s="68">
        <f t="shared" si="75"/>
        <v>50376.206016881035</v>
      </c>
    </row>
    <row r="802" spans="1:15" x14ac:dyDescent="0.25">
      <c r="A802" s="120">
        <v>798</v>
      </c>
      <c r="B802" s="103" t="s">
        <v>2679</v>
      </c>
      <c r="C802" s="97">
        <v>42370</v>
      </c>
      <c r="D802" s="98">
        <v>44424</v>
      </c>
      <c r="E802" s="117">
        <f t="shared" si="76"/>
        <v>5.6273972602739724</v>
      </c>
      <c r="F802" s="46">
        <v>6</v>
      </c>
      <c r="G802" s="72">
        <v>0.05</v>
      </c>
      <c r="H802" s="91">
        <f t="shared" si="77"/>
        <v>0.15833333333333333</v>
      </c>
      <c r="I802" s="135">
        <v>459613</v>
      </c>
      <c r="J802" s="45">
        <v>0</v>
      </c>
      <c r="K802" s="50">
        <f t="shared" si="72"/>
        <v>459613</v>
      </c>
      <c r="L802" s="68">
        <f t="shared" si="73"/>
        <v>409517.2816894977</v>
      </c>
      <c r="M802" s="68">
        <f t="shared" si="74"/>
        <v>50095.7183105023</v>
      </c>
      <c r="N802" s="45">
        <v>0.05</v>
      </c>
      <c r="O802" s="68">
        <f t="shared" si="75"/>
        <v>47590.932394977179</v>
      </c>
    </row>
    <row r="803" spans="1:15" x14ac:dyDescent="0.25">
      <c r="A803" s="120">
        <v>799</v>
      </c>
      <c r="B803" s="103" t="s">
        <v>2680</v>
      </c>
      <c r="C803" s="97">
        <v>42370</v>
      </c>
      <c r="D803" s="98">
        <v>44424</v>
      </c>
      <c r="E803" s="117">
        <f t="shared" si="76"/>
        <v>5.6273972602739724</v>
      </c>
      <c r="F803" s="46">
        <v>6</v>
      </c>
      <c r="G803" s="72">
        <v>0.05</v>
      </c>
      <c r="H803" s="91">
        <f t="shared" si="77"/>
        <v>0.15833333333333333</v>
      </c>
      <c r="I803" s="135">
        <v>995909.77</v>
      </c>
      <c r="J803" s="45">
        <v>0</v>
      </c>
      <c r="K803" s="50">
        <f t="shared" si="72"/>
        <v>995909.77</v>
      </c>
      <c r="L803" s="68">
        <f t="shared" si="73"/>
        <v>887360.15260319633</v>
      </c>
      <c r="M803" s="68">
        <f t="shared" si="74"/>
        <v>108549.61739680369</v>
      </c>
      <c r="N803" s="45">
        <v>0.05</v>
      </c>
      <c r="O803" s="68">
        <f t="shared" si="75"/>
        <v>103122.1365269635</v>
      </c>
    </row>
    <row r="804" spans="1:15" x14ac:dyDescent="0.25">
      <c r="A804" s="120">
        <v>800</v>
      </c>
      <c r="B804" s="103" t="s">
        <v>2681</v>
      </c>
      <c r="C804" s="97">
        <v>42370</v>
      </c>
      <c r="D804" s="98">
        <v>44424</v>
      </c>
      <c r="E804" s="117">
        <f t="shared" si="76"/>
        <v>5.6273972602739724</v>
      </c>
      <c r="F804" s="46">
        <v>6</v>
      </c>
      <c r="G804" s="72">
        <v>0.05</v>
      </c>
      <c r="H804" s="91">
        <f t="shared" si="77"/>
        <v>0.15833333333333333</v>
      </c>
      <c r="I804" s="135">
        <v>213988.83</v>
      </c>
      <c r="J804" s="45">
        <v>0</v>
      </c>
      <c r="K804" s="50">
        <f t="shared" si="72"/>
        <v>213988.83</v>
      </c>
      <c r="L804" s="68">
        <f t="shared" si="73"/>
        <v>190665.02464794519</v>
      </c>
      <c r="M804" s="68">
        <f t="shared" si="74"/>
        <v>23323.805352054798</v>
      </c>
      <c r="N804" s="45">
        <v>0.05</v>
      </c>
      <c r="O804" s="68">
        <f t="shared" si="75"/>
        <v>22157.615084452056</v>
      </c>
    </row>
    <row r="805" spans="1:15" x14ac:dyDescent="0.25">
      <c r="A805" s="120">
        <v>801</v>
      </c>
      <c r="B805" s="103" t="s">
        <v>2682</v>
      </c>
      <c r="C805" s="97">
        <v>42370</v>
      </c>
      <c r="D805" s="98">
        <v>44424</v>
      </c>
      <c r="E805" s="117">
        <f t="shared" si="76"/>
        <v>5.6273972602739724</v>
      </c>
      <c r="F805" s="46">
        <v>6</v>
      </c>
      <c r="G805" s="72">
        <v>0.05</v>
      </c>
      <c r="H805" s="91">
        <f t="shared" si="77"/>
        <v>0.15833333333333333</v>
      </c>
      <c r="I805" s="135">
        <v>28854</v>
      </c>
      <c r="J805" s="45">
        <v>0</v>
      </c>
      <c r="K805" s="50">
        <f t="shared" si="72"/>
        <v>28854</v>
      </c>
      <c r="L805" s="68">
        <f t="shared" si="73"/>
        <v>25709.045753424656</v>
      </c>
      <c r="M805" s="68">
        <f t="shared" si="74"/>
        <v>3144.9542465753439</v>
      </c>
      <c r="N805" s="45">
        <v>0.05</v>
      </c>
      <c r="O805" s="68">
        <f t="shared" si="75"/>
        <v>2987.7065342465767</v>
      </c>
    </row>
    <row r="806" spans="1:15" x14ac:dyDescent="0.25">
      <c r="A806" s="120">
        <v>802</v>
      </c>
      <c r="B806" s="103" t="s">
        <v>2683</v>
      </c>
      <c r="C806" s="97">
        <v>42370</v>
      </c>
      <c r="D806" s="98">
        <v>44424</v>
      </c>
      <c r="E806" s="117">
        <f t="shared" si="76"/>
        <v>5.6273972602739724</v>
      </c>
      <c r="F806" s="46">
        <v>6</v>
      </c>
      <c r="G806" s="72">
        <v>0.05</v>
      </c>
      <c r="H806" s="91">
        <f t="shared" si="77"/>
        <v>0.15833333333333333</v>
      </c>
      <c r="I806" s="135">
        <v>45738</v>
      </c>
      <c r="J806" s="45">
        <v>0</v>
      </c>
      <c r="K806" s="50">
        <f t="shared" si="72"/>
        <v>45738</v>
      </c>
      <c r="L806" s="68">
        <f t="shared" si="73"/>
        <v>40752.766849315063</v>
      </c>
      <c r="M806" s="68">
        <f t="shared" si="74"/>
        <v>4985.2331506849368</v>
      </c>
      <c r="N806" s="45">
        <v>0.05</v>
      </c>
      <c r="O806" s="68">
        <f t="shared" si="75"/>
        <v>4735.9714931506896</v>
      </c>
    </row>
    <row r="807" spans="1:15" x14ac:dyDescent="0.25">
      <c r="A807" s="120">
        <v>803</v>
      </c>
      <c r="B807" s="103" t="s">
        <v>2684</v>
      </c>
      <c r="C807" s="97">
        <v>42501</v>
      </c>
      <c r="D807" s="98">
        <v>44424</v>
      </c>
      <c r="E807" s="117">
        <f t="shared" si="76"/>
        <v>5.2684931506849315</v>
      </c>
      <c r="F807" s="46">
        <v>6</v>
      </c>
      <c r="G807" s="72">
        <v>0.05</v>
      </c>
      <c r="H807" s="91">
        <f t="shared" si="77"/>
        <v>0.15833333333333333</v>
      </c>
      <c r="I807" s="135">
        <v>1167831.5</v>
      </c>
      <c r="J807" s="45">
        <v>0</v>
      </c>
      <c r="K807" s="50">
        <f t="shared" si="72"/>
        <v>1167831.5</v>
      </c>
      <c r="L807" s="68">
        <f t="shared" si="73"/>
        <v>974179.44099315058</v>
      </c>
      <c r="M807" s="68">
        <f t="shared" si="74"/>
        <v>193652.05900684942</v>
      </c>
      <c r="N807" s="45">
        <v>0.05</v>
      </c>
      <c r="O807" s="68">
        <f t="shared" si="75"/>
        <v>183969.45605650696</v>
      </c>
    </row>
    <row r="808" spans="1:15" x14ac:dyDescent="0.25">
      <c r="A808" s="120">
        <v>804</v>
      </c>
      <c r="B808" s="103" t="s">
        <v>2684</v>
      </c>
      <c r="C808" s="97">
        <v>42569</v>
      </c>
      <c r="D808" s="98">
        <v>44424</v>
      </c>
      <c r="E808" s="117">
        <f t="shared" si="76"/>
        <v>5.0821917808219181</v>
      </c>
      <c r="F808" s="46">
        <v>6</v>
      </c>
      <c r="G808" s="72">
        <v>0.05</v>
      </c>
      <c r="H808" s="91">
        <f t="shared" si="77"/>
        <v>0.15833333333333333</v>
      </c>
      <c r="I808" s="135">
        <v>271365</v>
      </c>
      <c r="J808" s="45">
        <v>0</v>
      </c>
      <c r="K808" s="50">
        <f t="shared" si="72"/>
        <v>271365</v>
      </c>
      <c r="L808" s="68">
        <f t="shared" si="73"/>
        <v>218362.08732876714</v>
      </c>
      <c r="M808" s="68">
        <f t="shared" si="74"/>
        <v>53002.912671232858</v>
      </c>
      <c r="N808" s="45">
        <v>0.05</v>
      </c>
      <c r="O808" s="68">
        <f t="shared" si="75"/>
        <v>50352.767037671212</v>
      </c>
    </row>
    <row r="809" spans="1:15" x14ac:dyDescent="0.25">
      <c r="A809" s="120">
        <v>805</v>
      </c>
      <c r="B809" s="103" t="s">
        <v>2684</v>
      </c>
      <c r="C809" s="97">
        <v>42607</v>
      </c>
      <c r="D809" s="98">
        <v>44424</v>
      </c>
      <c r="E809" s="117">
        <f t="shared" si="76"/>
        <v>4.978082191780822</v>
      </c>
      <c r="F809" s="46">
        <v>6</v>
      </c>
      <c r="G809" s="72">
        <v>0.05</v>
      </c>
      <c r="H809" s="91">
        <f t="shared" si="77"/>
        <v>0.15833333333333333</v>
      </c>
      <c r="I809" s="135">
        <v>65074</v>
      </c>
      <c r="J809" s="45">
        <v>0</v>
      </c>
      <c r="K809" s="50">
        <f t="shared" si="72"/>
        <v>65074</v>
      </c>
      <c r="L809" s="68">
        <f t="shared" si="73"/>
        <v>51291.089086757995</v>
      </c>
      <c r="M809" s="68">
        <f t="shared" si="74"/>
        <v>13782.910913242005</v>
      </c>
      <c r="N809" s="45">
        <v>0.05</v>
      </c>
      <c r="O809" s="68">
        <f t="shared" si="75"/>
        <v>13093.765367579905</v>
      </c>
    </row>
    <row r="810" spans="1:15" x14ac:dyDescent="0.25">
      <c r="A810" s="120">
        <v>806</v>
      </c>
      <c r="B810" s="103" t="s">
        <v>2685</v>
      </c>
      <c r="C810" s="97">
        <v>42527</v>
      </c>
      <c r="D810" s="98">
        <v>44424</v>
      </c>
      <c r="E810" s="117">
        <f t="shared" si="76"/>
        <v>5.1972602739726028</v>
      </c>
      <c r="F810" s="46">
        <v>6</v>
      </c>
      <c r="G810" s="72">
        <v>0.05</v>
      </c>
      <c r="H810" s="91">
        <f t="shared" si="77"/>
        <v>0.15833333333333333</v>
      </c>
      <c r="I810" s="135">
        <v>1298407.5</v>
      </c>
      <c r="J810" s="45">
        <v>0</v>
      </c>
      <c r="K810" s="50">
        <f t="shared" si="72"/>
        <v>1298407.5</v>
      </c>
      <c r="L810" s="68">
        <f t="shared" si="73"/>
        <v>1068458.9388698631</v>
      </c>
      <c r="M810" s="68">
        <f t="shared" si="74"/>
        <v>229948.56113013695</v>
      </c>
      <c r="N810" s="45">
        <v>0.05</v>
      </c>
      <c r="O810" s="68">
        <f t="shared" si="75"/>
        <v>218451.1330736301</v>
      </c>
    </row>
    <row r="811" spans="1:15" x14ac:dyDescent="0.25">
      <c r="A811" s="120">
        <v>807</v>
      </c>
      <c r="B811" s="103" t="s">
        <v>2684</v>
      </c>
      <c r="C811" s="97">
        <v>42870</v>
      </c>
      <c r="D811" s="98">
        <v>44424</v>
      </c>
      <c r="E811" s="117">
        <f t="shared" si="76"/>
        <v>4.2575342465753421</v>
      </c>
      <c r="F811" s="46">
        <v>6</v>
      </c>
      <c r="G811" s="72">
        <v>0.05</v>
      </c>
      <c r="H811" s="91">
        <f t="shared" si="77"/>
        <v>0.15833333333333333</v>
      </c>
      <c r="I811" s="135">
        <v>83950</v>
      </c>
      <c r="J811" s="45">
        <v>0</v>
      </c>
      <c r="K811" s="50">
        <f t="shared" si="72"/>
        <v>83950</v>
      </c>
      <c r="L811" s="68">
        <f t="shared" si="73"/>
        <v>56591.499999999993</v>
      </c>
      <c r="M811" s="68">
        <f t="shared" si="74"/>
        <v>27358.500000000007</v>
      </c>
      <c r="N811" s="45">
        <v>0.05</v>
      </c>
      <c r="O811" s="68">
        <f t="shared" si="75"/>
        <v>25990.575000000004</v>
      </c>
    </row>
    <row r="812" spans="1:15" x14ac:dyDescent="0.25">
      <c r="A812" s="120">
        <v>808</v>
      </c>
      <c r="B812" s="103" t="s">
        <v>2664</v>
      </c>
      <c r="C812" s="97">
        <v>43131</v>
      </c>
      <c r="D812" s="98">
        <v>44424</v>
      </c>
      <c r="E812" s="117">
        <f t="shared" si="76"/>
        <v>3.5424657534246577</v>
      </c>
      <c r="F812" s="46">
        <v>6</v>
      </c>
      <c r="G812" s="72">
        <v>0.05</v>
      </c>
      <c r="H812" s="91">
        <f t="shared" si="77"/>
        <v>0.15833333333333333</v>
      </c>
      <c r="I812" s="135">
        <v>1886000</v>
      </c>
      <c r="J812" s="45">
        <v>0</v>
      </c>
      <c r="K812" s="50">
        <f t="shared" si="72"/>
        <v>1886000</v>
      </c>
      <c r="L812" s="68">
        <f t="shared" si="73"/>
        <v>1057839.3150684931</v>
      </c>
      <c r="M812" s="68">
        <f t="shared" si="74"/>
        <v>828160.68493150687</v>
      </c>
      <c r="N812" s="45">
        <v>0.05</v>
      </c>
      <c r="O812" s="68">
        <f t="shared" si="75"/>
        <v>786752.65068493143</v>
      </c>
    </row>
    <row r="813" spans="1:15" x14ac:dyDescent="0.25">
      <c r="A813" s="120">
        <v>809</v>
      </c>
      <c r="B813" s="103" t="s">
        <v>2686</v>
      </c>
      <c r="C813" s="97">
        <v>44133</v>
      </c>
      <c r="D813" s="98">
        <v>44424</v>
      </c>
      <c r="E813" s="117">
        <f t="shared" si="76"/>
        <v>0.79726027397260268</v>
      </c>
      <c r="F813" s="46">
        <v>6</v>
      </c>
      <c r="G813" s="72">
        <v>0.05</v>
      </c>
      <c r="H813" s="91">
        <f t="shared" si="77"/>
        <v>0.15833333333333333</v>
      </c>
      <c r="I813" s="135">
        <v>1132000</v>
      </c>
      <c r="J813" s="45">
        <v>0</v>
      </c>
      <c r="K813" s="50">
        <f t="shared" si="72"/>
        <v>1132000</v>
      </c>
      <c r="L813" s="68">
        <f t="shared" si="73"/>
        <v>142895.61643835614</v>
      </c>
      <c r="M813" s="68">
        <f t="shared" si="74"/>
        <v>989104.38356164389</v>
      </c>
      <c r="N813" s="45">
        <v>0.05</v>
      </c>
      <c r="O813" s="68">
        <f t="shared" si="75"/>
        <v>939649.1643835617</v>
      </c>
    </row>
    <row r="814" spans="1:15" x14ac:dyDescent="0.25">
      <c r="A814" s="120">
        <v>810</v>
      </c>
      <c r="B814" s="103" t="s">
        <v>2687</v>
      </c>
      <c r="C814" s="97">
        <v>44133</v>
      </c>
      <c r="D814" s="98">
        <v>44424</v>
      </c>
      <c r="E814" s="117">
        <f t="shared" si="76"/>
        <v>0.79726027397260268</v>
      </c>
      <c r="F814" s="46">
        <v>6</v>
      </c>
      <c r="G814" s="72">
        <v>0.05</v>
      </c>
      <c r="H814" s="91">
        <f t="shared" si="77"/>
        <v>0.15833333333333333</v>
      </c>
      <c r="I814" s="135">
        <v>357600</v>
      </c>
      <c r="J814" s="45">
        <v>0</v>
      </c>
      <c r="K814" s="50">
        <f t="shared" si="72"/>
        <v>357600</v>
      </c>
      <c r="L814" s="68">
        <f t="shared" si="73"/>
        <v>45140.876712328762</v>
      </c>
      <c r="M814" s="68">
        <f t="shared" si="74"/>
        <v>312459.12328767125</v>
      </c>
      <c r="N814" s="45">
        <v>0.05</v>
      </c>
      <c r="O814" s="68">
        <f t="shared" si="75"/>
        <v>296836.16712328768</v>
      </c>
    </row>
    <row r="815" spans="1:15" x14ac:dyDescent="0.25">
      <c r="A815" s="120">
        <v>811</v>
      </c>
      <c r="B815" s="103" t="s">
        <v>2688</v>
      </c>
      <c r="C815" s="97">
        <v>44133</v>
      </c>
      <c r="D815" s="98">
        <v>44424</v>
      </c>
      <c r="E815" s="117">
        <f t="shared" si="76"/>
        <v>0.79726027397260268</v>
      </c>
      <c r="F815" s="46">
        <v>6</v>
      </c>
      <c r="G815" s="72">
        <v>0.05</v>
      </c>
      <c r="H815" s="91">
        <f t="shared" si="77"/>
        <v>0.15833333333333333</v>
      </c>
      <c r="I815" s="135">
        <v>224000</v>
      </c>
      <c r="J815" s="45">
        <v>0</v>
      </c>
      <c r="K815" s="50">
        <f t="shared" si="72"/>
        <v>224000</v>
      </c>
      <c r="L815" s="68">
        <f t="shared" si="73"/>
        <v>28276.164383561641</v>
      </c>
      <c r="M815" s="68">
        <f t="shared" si="74"/>
        <v>195723.83561643836</v>
      </c>
      <c r="N815" s="45">
        <v>0.05</v>
      </c>
      <c r="O815" s="68">
        <f t="shared" si="75"/>
        <v>185937.64383561644</v>
      </c>
    </row>
    <row r="816" spans="1:15" x14ac:dyDescent="0.25">
      <c r="A816" s="120">
        <v>812</v>
      </c>
      <c r="B816" s="103" t="s">
        <v>2689</v>
      </c>
      <c r="C816" s="97">
        <v>44135</v>
      </c>
      <c r="D816" s="98">
        <v>44424</v>
      </c>
      <c r="E816" s="117">
        <f t="shared" si="76"/>
        <v>0.79178082191780819</v>
      </c>
      <c r="F816" s="46">
        <v>6</v>
      </c>
      <c r="G816" s="72">
        <v>0.05</v>
      </c>
      <c r="H816" s="91">
        <f t="shared" si="77"/>
        <v>0.15833333333333333</v>
      </c>
      <c r="I816" s="135">
        <v>283000</v>
      </c>
      <c r="J816" s="45">
        <v>0</v>
      </c>
      <c r="K816" s="50">
        <f t="shared" si="72"/>
        <v>283000</v>
      </c>
      <c r="L816" s="68">
        <f t="shared" si="73"/>
        <v>35478.378995433784</v>
      </c>
      <c r="M816" s="68">
        <f t="shared" si="74"/>
        <v>247521.6210045662</v>
      </c>
      <c r="N816" s="45">
        <v>0.05</v>
      </c>
      <c r="O816" s="68">
        <f t="shared" si="75"/>
        <v>235145.53995433787</v>
      </c>
    </row>
    <row r="817" spans="1:15" x14ac:dyDescent="0.25">
      <c r="A817" s="120">
        <v>813</v>
      </c>
      <c r="B817" s="103" t="s">
        <v>2690</v>
      </c>
      <c r="C817" s="97">
        <v>44071</v>
      </c>
      <c r="D817" s="98">
        <v>44424</v>
      </c>
      <c r="E817" s="117">
        <f t="shared" si="76"/>
        <v>0.9671232876712329</v>
      </c>
      <c r="F817" s="46">
        <v>10</v>
      </c>
      <c r="G817" s="72">
        <v>0.05</v>
      </c>
      <c r="H817" s="91">
        <f t="shared" si="77"/>
        <v>9.5000000000000001E-2</v>
      </c>
      <c r="I817" s="135">
        <v>2001991.44</v>
      </c>
      <c r="J817" s="45">
        <v>0</v>
      </c>
      <c r="K817" s="50">
        <f t="shared" si="72"/>
        <v>2001991.44</v>
      </c>
      <c r="L817" s="68">
        <f t="shared" si="73"/>
        <v>183936.39161753425</v>
      </c>
      <c r="M817" s="68">
        <f t="shared" si="74"/>
        <v>1818055.0483824657</v>
      </c>
      <c r="N817" s="45">
        <v>0.05</v>
      </c>
      <c r="O817" s="68">
        <f t="shared" si="75"/>
        <v>1727152.2959633423</v>
      </c>
    </row>
    <row r="818" spans="1:15" x14ac:dyDescent="0.25">
      <c r="A818" s="120">
        <v>814</v>
      </c>
      <c r="B818" s="103" t="s">
        <v>2691</v>
      </c>
      <c r="C818" s="133">
        <v>42370</v>
      </c>
      <c r="D818" s="98">
        <v>44424</v>
      </c>
      <c r="E818" s="117">
        <f t="shared" si="76"/>
        <v>5.6273972602739724</v>
      </c>
      <c r="F818" s="46">
        <v>25</v>
      </c>
      <c r="G818" s="72">
        <v>0.05</v>
      </c>
      <c r="H818" s="91">
        <f t="shared" si="77"/>
        <v>3.7999999999999999E-2</v>
      </c>
      <c r="I818" s="135">
        <v>377843154.22578269</v>
      </c>
      <c r="J818" s="45">
        <f>VLOOKUP(YEAR(C818),WPI!$F$25:$H$33,3,0)</f>
        <v>0.18172690763052218</v>
      </c>
      <c r="K818" s="50">
        <f t="shared" si="72"/>
        <v>446507422.21259665</v>
      </c>
      <c r="L818" s="68">
        <f t="shared" si="73"/>
        <v>95481636.489144102</v>
      </c>
      <c r="M818" s="68">
        <f t="shared" si="74"/>
        <v>351025785.72345257</v>
      </c>
      <c r="N818" s="45">
        <v>0.05</v>
      </c>
      <c r="O818" s="68">
        <f t="shared" si="75"/>
        <v>333474496.43727994</v>
      </c>
    </row>
    <row r="819" spans="1:15" x14ac:dyDescent="0.25">
      <c r="A819" s="120">
        <v>815</v>
      </c>
      <c r="B819" s="103" t="s">
        <v>2691</v>
      </c>
      <c r="C819" s="133">
        <v>42461</v>
      </c>
      <c r="D819" s="98">
        <v>44424</v>
      </c>
      <c r="E819" s="117">
        <f t="shared" si="76"/>
        <v>5.3780821917808215</v>
      </c>
      <c r="F819" s="46">
        <v>25</v>
      </c>
      <c r="G819" s="72">
        <v>0.05</v>
      </c>
      <c r="H819" s="91">
        <f t="shared" si="77"/>
        <v>3.7999999999999999E-2</v>
      </c>
      <c r="I819" s="135">
        <v>23950376.055286042</v>
      </c>
      <c r="J819" s="45">
        <f>VLOOKUP(YEAR(C819),WPI!$F$25:$H$33,3,0)</f>
        <v>0.18172690763052218</v>
      </c>
      <c r="K819" s="50">
        <f t="shared" si="72"/>
        <v>28302803.832401279</v>
      </c>
      <c r="L819" s="68">
        <f t="shared" si="73"/>
        <v>5784162.6002031248</v>
      </c>
      <c r="M819" s="68">
        <f t="shared" si="74"/>
        <v>22518641.232198156</v>
      </c>
      <c r="N819" s="45">
        <v>0.05</v>
      </c>
      <c r="O819" s="68">
        <f t="shared" si="75"/>
        <v>21392709.170588247</v>
      </c>
    </row>
    <row r="820" spans="1:15" x14ac:dyDescent="0.25">
      <c r="A820" s="120">
        <v>816</v>
      </c>
      <c r="B820" s="103" t="s">
        <v>2691</v>
      </c>
      <c r="C820" s="133">
        <v>42837</v>
      </c>
      <c r="D820" s="98">
        <v>44424</v>
      </c>
      <c r="E820" s="117">
        <f t="shared" si="76"/>
        <v>4.3479452054794523</v>
      </c>
      <c r="F820" s="46">
        <v>25</v>
      </c>
      <c r="G820" s="72">
        <v>0.05</v>
      </c>
      <c r="H820" s="91">
        <f t="shared" si="77"/>
        <v>3.7999999999999999E-2</v>
      </c>
      <c r="I820" s="135">
        <v>818000</v>
      </c>
      <c r="J820" s="45">
        <f>VLOOKUP(YEAR(C820),WPI!$F$25:$H$33,3,0)</f>
        <v>0.10000000000000003</v>
      </c>
      <c r="K820" s="50">
        <f t="shared" si="72"/>
        <v>899800.00000000012</v>
      </c>
      <c r="L820" s="68">
        <f t="shared" si="73"/>
        <v>148666.68164383562</v>
      </c>
      <c r="M820" s="68">
        <f t="shared" si="74"/>
        <v>751133.3183561645</v>
      </c>
      <c r="N820" s="45">
        <v>0.05</v>
      </c>
      <c r="O820" s="68">
        <f t="shared" si="75"/>
        <v>713576.65243835619</v>
      </c>
    </row>
    <row r="821" spans="1:15" x14ac:dyDescent="0.25">
      <c r="A821" s="120">
        <v>817</v>
      </c>
      <c r="B821" s="103" t="s">
        <v>2691</v>
      </c>
      <c r="C821" s="133">
        <v>42837</v>
      </c>
      <c r="D821" s="98">
        <v>44424</v>
      </c>
      <c r="E821" s="117">
        <f t="shared" si="76"/>
        <v>4.3479452054794523</v>
      </c>
      <c r="F821" s="46">
        <v>25</v>
      </c>
      <c r="G821" s="72">
        <v>0.05</v>
      </c>
      <c r="H821" s="91">
        <f t="shared" si="77"/>
        <v>3.7999999999999999E-2</v>
      </c>
      <c r="I821" s="135">
        <v>0</v>
      </c>
      <c r="J821" s="45">
        <f>VLOOKUP(YEAR(C821),WPI!$F$25:$H$33,3,0)</f>
        <v>0.10000000000000003</v>
      </c>
      <c r="K821" s="50">
        <f t="shared" si="72"/>
        <v>0</v>
      </c>
      <c r="L821" s="68">
        <f t="shared" si="73"/>
        <v>0</v>
      </c>
      <c r="M821" s="68">
        <f t="shared" si="74"/>
        <v>0</v>
      </c>
      <c r="N821" s="45">
        <v>0.05</v>
      </c>
      <c r="O821" s="68">
        <f t="shared" si="75"/>
        <v>0</v>
      </c>
    </row>
    <row r="822" spans="1:15" x14ac:dyDescent="0.25">
      <c r="A822" s="120">
        <v>818</v>
      </c>
      <c r="B822" s="103" t="s">
        <v>2691</v>
      </c>
      <c r="C822" s="133">
        <v>43190</v>
      </c>
      <c r="D822" s="98">
        <v>44424</v>
      </c>
      <c r="E822" s="117">
        <f t="shared" si="76"/>
        <v>3.3808219178082193</v>
      </c>
      <c r="F822" s="46">
        <v>25</v>
      </c>
      <c r="G822" s="72">
        <v>0.05</v>
      </c>
      <c r="H822" s="91">
        <f t="shared" si="77"/>
        <v>3.7999999999999999E-2</v>
      </c>
      <c r="I822" s="135">
        <v>63000</v>
      </c>
      <c r="J822" s="45">
        <f>VLOOKUP(YEAR(C822),WPI!$F$25:$H$33,3,0)</f>
        <v>4.2515500442869766E-2</v>
      </c>
      <c r="K822" s="50">
        <f t="shared" si="72"/>
        <v>65678.476527900784</v>
      </c>
      <c r="L822" s="68">
        <f t="shared" si="73"/>
        <v>8437.7948530036265</v>
      </c>
      <c r="M822" s="68">
        <f t="shared" si="74"/>
        <v>57240.681674897161</v>
      </c>
      <c r="N822" s="45">
        <v>0.05</v>
      </c>
      <c r="O822" s="68">
        <f t="shared" si="75"/>
        <v>54378.647591152301</v>
      </c>
    </row>
    <row r="823" spans="1:15" x14ac:dyDescent="0.25">
      <c r="A823" s="120">
        <v>819</v>
      </c>
      <c r="B823" s="103" t="s">
        <v>2691</v>
      </c>
      <c r="C823" s="133">
        <v>43190</v>
      </c>
      <c r="D823" s="98">
        <v>44424</v>
      </c>
      <c r="E823" s="117">
        <f t="shared" si="76"/>
        <v>3.3808219178082193</v>
      </c>
      <c r="F823" s="46">
        <v>25</v>
      </c>
      <c r="G823" s="72">
        <v>0.05</v>
      </c>
      <c r="H823" s="91">
        <f t="shared" si="77"/>
        <v>3.7999999999999999E-2</v>
      </c>
      <c r="I823" s="135">
        <v>11614969.880000001</v>
      </c>
      <c r="J823" s="45">
        <f>VLOOKUP(YEAR(C823),WPI!$F$25:$H$33,3,0)</f>
        <v>4.2515500442869766E-2</v>
      </c>
      <c r="K823" s="50">
        <f t="shared" si="72"/>
        <v>12108786.13707706</v>
      </c>
      <c r="L823" s="68">
        <f t="shared" si="73"/>
        <v>1555630.6836707329</v>
      </c>
      <c r="M823" s="68">
        <f t="shared" si="74"/>
        <v>10553155.453406326</v>
      </c>
      <c r="N823" s="45">
        <v>0.05</v>
      </c>
      <c r="O823" s="68">
        <f t="shared" si="75"/>
        <v>10025497.680736009</v>
      </c>
    </row>
    <row r="824" spans="1:15" x14ac:dyDescent="0.25">
      <c r="A824" s="120">
        <v>820</v>
      </c>
      <c r="B824" s="103" t="s">
        <v>2691</v>
      </c>
      <c r="C824" s="133">
        <v>43218</v>
      </c>
      <c r="D824" s="98">
        <v>44424</v>
      </c>
      <c r="E824" s="117">
        <f t="shared" si="76"/>
        <v>3.3041095890410959</v>
      </c>
      <c r="F824" s="46">
        <v>25</v>
      </c>
      <c r="G824" s="72">
        <v>0.05</v>
      </c>
      <c r="H824" s="91">
        <f t="shared" si="77"/>
        <v>3.7999999999999999E-2</v>
      </c>
      <c r="I824" s="135">
        <v>679370</v>
      </c>
      <c r="J824" s="45">
        <f>VLOOKUP(YEAR(C824),WPI!$F$25:$H$33,3,0)</f>
        <v>4.2515500442869766E-2</v>
      </c>
      <c r="K824" s="50">
        <f t="shared" si="72"/>
        <v>708253.75553587242</v>
      </c>
      <c r="L824" s="68">
        <f t="shared" si="73"/>
        <v>88925.624955336869</v>
      </c>
      <c r="M824" s="68">
        <f t="shared" si="74"/>
        <v>619328.13058053551</v>
      </c>
      <c r="N824" s="45">
        <v>0.05</v>
      </c>
      <c r="O824" s="68">
        <f t="shared" si="75"/>
        <v>588361.7240515087</v>
      </c>
    </row>
    <row r="825" spans="1:15" x14ac:dyDescent="0.25">
      <c r="A825" s="120">
        <v>821</v>
      </c>
      <c r="B825" s="103" t="s">
        <v>2692</v>
      </c>
      <c r="C825" s="133">
        <v>43836</v>
      </c>
      <c r="D825" s="98">
        <v>44424</v>
      </c>
      <c r="E825" s="117">
        <f t="shared" si="76"/>
        <v>1.6109589041095891</v>
      </c>
      <c r="F825" s="46">
        <v>25</v>
      </c>
      <c r="G825" s="72">
        <v>0.05</v>
      </c>
      <c r="H825" s="91">
        <f t="shared" si="77"/>
        <v>3.7999999999999999E-2</v>
      </c>
      <c r="I825" s="135">
        <v>243620035</v>
      </c>
      <c r="J825" s="45">
        <f>VLOOKUP(YEAR(C825),WPI!$F$25:$H$33,3,0)</f>
        <v>0</v>
      </c>
      <c r="K825" s="50">
        <f t="shared" si="72"/>
        <v>243620035</v>
      </c>
      <c r="L825" s="68">
        <f t="shared" si="73"/>
        <v>14913550.85490411</v>
      </c>
      <c r="M825" s="68">
        <f t="shared" si="74"/>
        <v>228706484.14509588</v>
      </c>
      <c r="N825" s="45">
        <v>0.05</v>
      </c>
      <c r="O825" s="68">
        <f t="shared" si="75"/>
        <v>217271159.93784109</v>
      </c>
    </row>
    <row r="826" spans="1:15" x14ac:dyDescent="0.25">
      <c r="A826" s="120">
        <v>822</v>
      </c>
      <c r="B826" s="103" t="s">
        <v>2693</v>
      </c>
      <c r="C826" s="134">
        <v>44286</v>
      </c>
      <c r="D826" s="98">
        <v>44424</v>
      </c>
      <c r="E826" s="117">
        <f t="shared" si="76"/>
        <v>0.37808219178082192</v>
      </c>
      <c r="F826" s="46">
        <v>25</v>
      </c>
      <c r="G826" s="72">
        <v>0.05</v>
      </c>
      <c r="H826" s="91">
        <f t="shared" si="77"/>
        <v>3.7999999999999999E-2</v>
      </c>
      <c r="I826" s="135">
        <v>573053</v>
      </c>
      <c r="J826" s="45">
        <v>0</v>
      </c>
      <c r="K826" s="50">
        <f t="shared" si="72"/>
        <v>573053</v>
      </c>
      <c r="L826" s="68">
        <f t="shared" si="73"/>
        <v>8233.1231013698634</v>
      </c>
      <c r="M826" s="68">
        <f t="shared" si="74"/>
        <v>564819.87689863017</v>
      </c>
      <c r="N826" s="45">
        <v>0.05</v>
      </c>
      <c r="O826" s="68">
        <f t="shared" si="75"/>
        <v>536578.88305369869</v>
      </c>
    </row>
    <row r="827" spans="1:15" x14ac:dyDescent="0.25">
      <c r="A827" s="120">
        <v>823</v>
      </c>
      <c r="B827" s="128" t="s">
        <v>2694</v>
      </c>
      <c r="C827" s="127">
        <v>41214</v>
      </c>
      <c r="D827" s="98">
        <v>44424</v>
      </c>
      <c r="E827" s="117">
        <f t="shared" si="76"/>
        <v>8.794520547945206</v>
      </c>
      <c r="F827" s="46">
        <v>12</v>
      </c>
      <c r="G827" s="72">
        <v>0.05</v>
      </c>
      <c r="H827" s="91">
        <f t="shared" si="77"/>
        <v>7.9166666666666663E-2</v>
      </c>
      <c r="I827" s="135">
        <v>102934</v>
      </c>
      <c r="J827" s="45">
        <v>0.1</v>
      </c>
      <c r="K827" s="50">
        <f t="shared" si="72"/>
        <v>113227.40000000001</v>
      </c>
      <c r="L827" s="68">
        <f t="shared" si="73"/>
        <v>78832.638424657547</v>
      </c>
      <c r="M827" s="68">
        <f t="shared" si="74"/>
        <v>34394.761575342462</v>
      </c>
      <c r="N827" s="45">
        <v>0.05</v>
      </c>
      <c r="O827" s="68">
        <f t="shared" si="75"/>
        <v>32675.023496575337</v>
      </c>
    </row>
    <row r="828" spans="1:15" x14ac:dyDescent="0.25">
      <c r="A828" s="120">
        <v>824</v>
      </c>
      <c r="B828" s="128" t="s">
        <v>2695</v>
      </c>
      <c r="C828" s="127">
        <v>41214</v>
      </c>
      <c r="D828" s="98">
        <v>44424</v>
      </c>
      <c r="E828" s="117">
        <f t="shared" si="76"/>
        <v>8.794520547945206</v>
      </c>
      <c r="F828" s="46">
        <v>6</v>
      </c>
      <c r="G828" s="72">
        <v>0.05</v>
      </c>
      <c r="H828" s="91">
        <f t="shared" si="77"/>
        <v>0.15833333333333333</v>
      </c>
      <c r="I828" s="135">
        <v>8262</v>
      </c>
      <c r="J828" s="45">
        <f>VLOOKUP(YEAR(C828),WPI!$J$25:$L$33,3,0)</f>
        <v>0.17168949771689507</v>
      </c>
      <c r="K828" s="50">
        <f t="shared" si="72"/>
        <v>9680.4986301369863</v>
      </c>
      <c r="L828" s="68">
        <f t="shared" si="73"/>
        <v>13479.762818540064</v>
      </c>
      <c r="M828" s="68">
        <f t="shared" si="74"/>
        <v>0</v>
      </c>
      <c r="N828" s="45">
        <v>0.05</v>
      </c>
      <c r="O828" s="68">
        <f t="shared" si="75"/>
        <v>484.02493150684933</v>
      </c>
    </row>
    <row r="829" spans="1:15" x14ac:dyDescent="0.25">
      <c r="A829" s="120">
        <v>825</v>
      </c>
      <c r="B829" s="128" t="s">
        <v>2696</v>
      </c>
      <c r="C829" s="127">
        <v>41214</v>
      </c>
      <c r="D829" s="98">
        <v>44424</v>
      </c>
      <c r="E829" s="117">
        <f t="shared" si="76"/>
        <v>8.794520547945206</v>
      </c>
      <c r="F829" s="46">
        <v>12</v>
      </c>
      <c r="G829" s="72">
        <v>0.05</v>
      </c>
      <c r="H829" s="91">
        <f t="shared" si="77"/>
        <v>7.9166666666666663E-2</v>
      </c>
      <c r="I829" s="135">
        <v>7152799</v>
      </c>
      <c r="J829" s="45">
        <v>0</v>
      </c>
      <c r="K829" s="50">
        <f t="shared" si="72"/>
        <v>7152799</v>
      </c>
      <c r="L829" s="68">
        <f t="shared" si="73"/>
        <v>4980013.8243150683</v>
      </c>
      <c r="M829" s="68">
        <f t="shared" si="74"/>
        <v>2172785.1756849317</v>
      </c>
      <c r="N829" s="45">
        <v>0.05</v>
      </c>
      <c r="O829" s="68">
        <f t="shared" si="75"/>
        <v>2064145.9169006851</v>
      </c>
    </row>
    <row r="830" spans="1:15" x14ac:dyDescent="0.25">
      <c r="A830" s="120">
        <v>826</v>
      </c>
      <c r="B830" s="128" t="s">
        <v>2697</v>
      </c>
      <c r="C830" s="127">
        <v>41214</v>
      </c>
      <c r="D830" s="98">
        <v>44424</v>
      </c>
      <c r="E830" s="117">
        <f t="shared" si="76"/>
        <v>8.794520547945206</v>
      </c>
      <c r="F830" s="46">
        <v>10</v>
      </c>
      <c r="G830" s="72">
        <v>0.05</v>
      </c>
      <c r="H830" s="91">
        <f t="shared" si="77"/>
        <v>9.5000000000000001E-2</v>
      </c>
      <c r="I830" s="135">
        <v>16083621</v>
      </c>
      <c r="J830" s="45">
        <v>0</v>
      </c>
      <c r="K830" s="50">
        <f t="shared" si="72"/>
        <v>16083621</v>
      </c>
      <c r="L830" s="68">
        <f t="shared" si="73"/>
        <v>13437534.860136988</v>
      </c>
      <c r="M830" s="68">
        <f t="shared" si="74"/>
        <v>2646086.1398630124</v>
      </c>
      <c r="N830" s="45">
        <v>0.05</v>
      </c>
      <c r="O830" s="68">
        <f t="shared" si="75"/>
        <v>2513781.8328698617</v>
      </c>
    </row>
    <row r="831" spans="1:15" x14ac:dyDescent="0.25">
      <c r="A831" s="120">
        <v>827</v>
      </c>
      <c r="B831" s="128" t="s">
        <v>2698</v>
      </c>
      <c r="C831" s="127">
        <v>41214</v>
      </c>
      <c r="D831" s="98">
        <v>44424</v>
      </c>
      <c r="E831" s="117">
        <f t="shared" si="76"/>
        <v>8.794520547945206</v>
      </c>
      <c r="F831" s="46">
        <v>10</v>
      </c>
      <c r="G831" s="72">
        <v>0.05</v>
      </c>
      <c r="H831" s="91">
        <f t="shared" si="77"/>
        <v>9.5000000000000001E-2</v>
      </c>
      <c r="I831" s="135">
        <v>14371910</v>
      </c>
      <c r="J831" s="45">
        <v>0</v>
      </c>
      <c r="K831" s="50">
        <f t="shared" si="72"/>
        <v>14371910</v>
      </c>
      <c r="L831" s="68">
        <f t="shared" si="73"/>
        <v>12007435.491780823</v>
      </c>
      <c r="M831" s="68">
        <f t="shared" si="74"/>
        <v>2364474.5082191769</v>
      </c>
      <c r="N831" s="45">
        <v>0.05</v>
      </c>
      <c r="O831" s="68">
        <f t="shared" si="75"/>
        <v>2246250.7828082182</v>
      </c>
    </row>
    <row r="832" spans="1:15" x14ac:dyDescent="0.25">
      <c r="A832" s="120">
        <v>828</v>
      </c>
      <c r="B832" s="128" t="s">
        <v>2699</v>
      </c>
      <c r="C832" s="127">
        <v>41214</v>
      </c>
      <c r="D832" s="98">
        <v>44424</v>
      </c>
      <c r="E832" s="117">
        <f t="shared" si="76"/>
        <v>8.794520547945206</v>
      </c>
      <c r="F832" s="46">
        <v>25</v>
      </c>
      <c r="G832" s="72">
        <v>0.05</v>
      </c>
      <c r="H832" s="91">
        <f t="shared" si="77"/>
        <v>3.7999999999999999E-2</v>
      </c>
      <c r="I832" s="135">
        <v>135895269</v>
      </c>
      <c r="J832" s="45">
        <v>0</v>
      </c>
      <c r="K832" s="50">
        <f t="shared" si="72"/>
        <v>135895269</v>
      </c>
      <c r="L832" s="68">
        <f t="shared" si="73"/>
        <v>45415081.952383563</v>
      </c>
      <c r="M832" s="68">
        <f t="shared" si="74"/>
        <v>90480187.047616437</v>
      </c>
      <c r="N832" s="45">
        <v>0.05</v>
      </c>
      <c r="O832" s="68">
        <f t="shared" si="75"/>
        <v>85956177.69523561</v>
      </c>
    </row>
    <row r="833" spans="1:15" x14ac:dyDescent="0.25">
      <c r="A833" s="120">
        <v>829</v>
      </c>
      <c r="B833" s="128" t="s">
        <v>2700</v>
      </c>
      <c r="C833" s="127">
        <v>41214</v>
      </c>
      <c r="D833" s="98">
        <v>44424</v>
      </c>
      <c r="E833" s="117">
        <f t="shared" si="76"/>
        <v>8.794520547945206</v>
      </c>
      <c r="F833" s="46">
        <v>6</v>
      </c>
      <c r="G833" s="72">
        <v>0.05</v>
      </c>
      <c r="H833" s="91">
        <f t="shared" si="77"/>
        <v>0.15833333333333333</v>
      </c>
      <c r="I833" s="135">
        <v>42954</v>
      </c>
      <c r="J833" s="45">
        <f>VLOOKUP(YEAR(C833),WPI!$J$25:$L$33,3,0)</f>
        <v>0.17168949771689507</v>
      </c>
      <c r="K833" s="50">
        <f t="shared" si="72"/>
        <v>50328.75068493151</v>
      </c>
      <c r="L833" s="68">
        <f t="shared" si="73"/>
        <v>70081.061741414902</v>
      </c>
      <c r="M833" s="68">
        <f t="shared" si="74"/>
        <v>0</v>
      </c>
      <c r="N833" s="45">
        <v>0.05</v>
      </c>
      <c r="O833" s="68">
        <f t="shared" si="75"/>
        <v>2516.4375342465755</v>
      </c>
    </row>
    <row r="834" spans="1:15" x14ac:dyDescent="0.25">
      <c r="A834" s="120">
        <v>830</v>
      </c>
      <c r="B834" s="128" t="s">
        <v>2701</v>
      </c>
      <c r="C834" s="127">
        <v>41214</v>
      </c>
      <c r="D834" s="98">
        <v>44424</v>
      </c>
      <c r="E834" s="117">
        <f t="shared" si="76"/>
        <v>8.794520547945206</v>
      </c>
      <c r="F834" s="46">
        <v>25</v>
      </c>
      <c r="G834" s="72">
        <v>0.05</v>
      </c>
      <c r="H834" s="91">
        <f t="shared" si="77"/>
        <v>3.7999999999999999E-2</v>
      </c>
      <c r="I834" s="135">
        <v>76923935</v>
      </c>
      <c r="J834" s="45">
        <v>0</v>
      </c>
      <c r="K834" s="50">
        <f t="shared" si="72"/>
        <v>76923935</v>
      </c>
      <c r="L834" s="68">
        <f t="shared" si="73"/>
        <v>25707346.825479452</v>
      </c>
      <c r="M834" s="68">
        <f t="shared" si="74"/>
        <v>51216588.174520552</v>
      </c>
      <c r="N834" s="45">
        <v>0.05</v>
      </c>
      <c r="O834" s="68">
        <f t="shared" si="75"/>
        <v>48655758.765794523</v>
      </c>
    </row>
    <row r="835" spans="1:15" x14ac:dyDescent="0.25">
      <c r="A835" s="120">
        <v>831</v>
      </c>
      <c r="B835" s="128" t="s">
        <v>2702</v>
      </c>
      <c r="C835" s="127">
        <v>41214</v>
      </c>
      <c r="D835" s="98">
        <v>44424</v>
      </c>
      <c r="E835" s="117">
        <f t="shared" si="76"/>
        <v>8.794520547945206</v>
      </c>
      <c r="F835" s="46">
        <v>10</v>
      </c>
      <c r="G835" s="72">
        <v>0.05</v>
      </c>
      <c r="H835" s="91">
        <f t="shared" si="77"/>
        <v>9.5000000000000001E-2</v>
      </c>
      <c r="I835" s="135">
        <v>4447564</v>
      </c>
      <c r="J835" s="45">
        <v>0</v>
      </c>
      <c r="K835" s="50">
        <f t="shared" si="72"/>
        <v>4447564</v>
      </c>
      <c r="L835" s="68">
        <f t="shared" si="73"/>
        <v>3715848.3336986303</v>
      </c>
      <c r="M835" s="68">
        <f t="shared" si="74"/>
        <v>731715.66630136967</v>
      </c>
      <c r="N835" s="45">
        <v>0.05</v>
      </c>
      <c r="O835" s="68">
        <f t="shared" si="75"/>
        <v>695129.88298630121</v>
      </c>
    </row>
    <row r="836" spans="1:15" x14ac:dyDescent="0.25">
      <c r="A836" s="120">
        <v>832</v>
      </c>
      <c r="B836" s="128" t="s">
        <v>2703</v>
      </c>
      <c r="C836" s="127">
        <v>41214</v>
      </c>
      <c r="D836" s="98">
        <v>44424</v>
      </c>
      <c r="E836" s="117">
        <f t="shared" si="76"/>
        <v>8.794520547945206</v>
      </c>
      <c r="F836" s="46">
        <v>10</v>
      </c>
      <c r="G836" s="72">
        <v>0.05</v>
      </c>
      <c r="H836" s="91">
        <f t="shared" si="77"/>
        <v>9.5000000000000001E-2</v>
      </c>
      <c r="I836" s="135">
        <v>6701816</v>
      </c>
      <c r="J836" s="45">
        <f>VLOOKUP(YEAR(C836),WPI!$J$25:$L$33,3,0)</f>
        <v>0.17168949771689507</v>
      </c>
      <c r="K836" s="50">
        <f t="shared" si="72"/>
        <v>7852447.4228310501</v>
      </c>
      <c r="L836" s="68">
        <f t="shared" si="73"/>
        <v>6560558.470115969</v>
      </c>
      <c r="M836" s="68">
        <f t="shared" si="74"/>
        <v>1291888.9527150812</v>
      </c>
      <c r="N836" s="45">
        <v>0.05</v>
      </c>
      <c r="O836" s="68">
        <f t="shared" si="75"/>
        <v>1227294.5050793272</v>
      </c>
    </row>
    <row r="837" spans="1:15" x14ac:dyDescent="0.25">
      <c r="A837" s="120">
        <v>833</v>
      </c>
      <c r="B837" s="128" t="s">
        <v>2704</v>
      </c>
      <c r="C837" s="127">
        <v>41214</v>
      </c>
      <c r="D837" s="98">
        <v>44424</v>
      </c>
      <c r="E837" s="117">
        <f t="shared" si="76"/>
        <v>8.794520547945206</v>
      </c>
      <c r="F837" s="46">
        <v>6</v>
      </c>
      <c r="G837" s="72">
        <v>0.05</v>
      </c>
      <c r="H837" s="91">
        <f t="shared" si="77"/>
        <v>0.15833333333333333</v>
      </c>
      <c r="I837" s="135">
        <v>1598263</v>
      </c>
      <c r="J837" s="45">
        <f>VLOOKUP(YEAR(C837),WPI!$J$25:$L$33,3,0)</f>
        <v>0.17168949771689507</v>
      </c>
      <c r="K837" s="50">
        <f t="shared" ref="K837:K900" si="78">I837*(1+J837)</f>
        <v>1872667.9716894978</v>
      </c>
      <c r="L837" s="68">
        <f t="shared" ref="L837:L900" si="79">K837*H837*E837</f>
        <v>2607626.018112842</v>
      </c>
      <c r="M837" s="68">
        <f t="shared" ref="M837:M900" si="80">MAX(K837-L837,0)</f>
        <v>0</v>
      </c>
      <c r="N837" s="45">
        <v>0.05</v>
      </c>
      <c r="O837" s="68">
        <f t="shared" ref="O837:O900" si="81">IF(I837&lt;=0,0,IF(M837&lt;=G837*K837,K837*G837,M837*(1-N837)))</f>
        <v>93633.398584474897</v>
      </c>
    </row>
    <row r="838" spans="1:15" x14ac:dyDescent="0.25">
      <c r="A838" s="120">
        <v>834</v>
      </c>
      <c r="B838" s="128" t="s">
        <v>2705</v>
      </c>
      <c r="C838" s="127">
        <v>41214</v>
      </c>
      <c r="D838" s="98">
        <v>44424</v>
      </c>
      <c r="E838" s="117">
        <f t="shared" ref="E838:E901" si="82">(D838-C838)/(EDATE(D838,12)-D838)</f>
        <v>8.794520547945206</v>
      </c>
      <c r="F838" s="46">
        <v>6</v>
      </c>
      <c r="G838" s="72">
        <v>0.05</v>
      </c>
      <c r="H838" s="91">
        <f t="shared" ref="H838:H901" si="83">(1-G838)/F838</f>
        <v>0.15833333333333333</v>
      </c>
      <c r="I838" s="135">
        <v>1765400</v>
      </c>
      <c r="J838" s="45">
        <f>VLOOKUP(YEAR(C838),WPI!$J$25:$L$33,3,0)</f>
        <v>0.17168949771689507</v>
      </c>
      <c r="K838" s="50">
        <f t="shared" si="78"/>
        <v>2068500.6392694064</v>
      </c>
      <c r="L838" s="68">
        <f t="shared" si="79"/>
        <v>2880316.3011196596</v>
      </c>
      <c r="M838" s="68">
        <f t="shared" si="80"/>
        <v>0</v>
      </c>
      <c r="N838" s="45">
        <v>0.05</v>
      </c>
      <c r="O838" s="68">
        <f t="shared" si="81"/>
        <v>103425.03196347033</v>
      </c>
    </row>
    <row r="839" spans="1:15" x14ac:dyDescent="0.25">
      <c r="A839" s="120">
        <v>835</v>
      </c>
      <c r="B839" s="128" t="s">
        <v>2706</v>
      </c>
      <c r="C839" s="127">
        <v>41214</v>
      </c>
      <c r="D839" s="98">
        <v>44424</v>
      </c>
      <c r="E839" s="117">
        <f t="shared" si="82"/>
        <v>8.794520547945206</v>
      </c>
      <c r="F839" s="46">
        <v>15</v>
      </c>
      <c r="G839" s="72">
        <v>0.05</v>
      </c>
      <c r="H839" s="91">
        <f t="shared" si="83"/>
        <v>6.3333333333333325E-2</v>
      </c>
      <c r="I839" s="135">
        <v>1668524</v>
      </c>
      <c r="J839" s="45">
        <v>0.12</v>
      </c>
      <c r="K839" s="50">
        <f t="shared" si="78"/>
        <v>1868746.8800000001</v>
      </c>
      <c r="L839" s="68">
        <f t="shared" si="79"/>
        <v>1040866.4128876713</v>
      </c>
      <c r="M839" s="68">
        <f t="shared" si="80"/>
        <v>827880.46711232886</v>
      </c>
      <c r="N839" s="45">
        <v>0.05</v>
      </c>
      <c r="O839" s="68">
        <f t="shared" si="81"/>
        <v>786486.44375671237</v>
      </c>
    </row>
    <row r="840" spans="1:15" x14ac:dyDescent="0.25">
      <c r="A840" s="120">
        <v>836</v>
      </c>
      <c r="B840" s="128" t="s">
        <v>2707</v>
      </c>
      <c r="C840" s="127">
        <v>41214</v>
      </c>
      <c r="D840" s="98">
        <v>44424</v>
      </c>
      <c r="E840" s="117">
        <f t="shared" si="82"/>
        <v>8.794520547945206</v>
      </c>
      <c r="F840" s="46">
        <v>8</v>
      </c>
      <c r="G840" s="72">
        <v>0.05</v>
      </c>
      <c r="H840" s="91">
        <f t="shared" si="83"/>
        <v>0.11874999999999999</v>
      </c>
      <c r="I840" s="135">
        <v>626406</v>
      </c>
      <c r="J840" s="45">
        <v>0</v>
      </c>
      <c r="K840" s="50">
        <f t="shared" si="78"/>
        <v>626406</v>
      </c>
      <c r="L840" s="68">
        <f t="shared" si="79"/>
        <v>654186.67705479451</v>
      </c>
      <c r="M840" s="68">
        <f t="shared" si="80"/>
        <v>0</v>
      </c>
      <c r="N840" s="45">
        <v>0.05</v>
      </c>
      <c r="O840" s="68">
        <f t="shared" si="81"/>
        <v>31320.300000000003</v>
      </c>
    </row>
    <row r="841" spans="1:15" x14ac:dyDescent="0.25">
      <c r="A841" s="120">
        <v>837</v>
      </c>
      <c r="B841" s="128" t="s">
        <v>2708</v>
      </c>
      <c r="C841" s="127">
        <v>41214</v>
      </c>
      <c r="D841" s="98">
        <v>44424</v>
      </c>
      <c r="E841" s="117">
        <f t="shared" si="82"/>
        <v>8.794520547945206</v>
      </c>
      <c r="F841" s="46">
        <v>8</v>
      </c>
      <c r="G841" s="72">
        <v>0.05</v>
      </c>
      <c r="H841" s="91">
        <f t="shared" si="83"/>
        <v>0.11874999999999999</v>
      </c>
      <c r="I841" s="135">
        <v>3986365</v>
      </c>
      <c r="J841" s="45">
        <v>0</v>
      </c>
      <c r="K841" s="50">
        <f t="shared" si="78"/>
        <v>3986365</v>
      </c>
      <c r="L841" s="68">
        <f t="shared" si="79"/>
        <v>4163157.5573630137</v>
      </c>
      <c r="M841" s="68">
        <f t="shared" si="80"/>
        <v>0</v>
      </c>
      <c r="N841" s="45">
        <v>0.05</v>
      </c>
      <c r="O841" s="68">
        <f t="shared" si="81"/>
        <v>199318.25</v>
      </c>
    </row>
    <row r="842" spans="1:15" x14ac:dyDescent="0.25">
      <c r="A842" s="120">
        <v>838</v>
      </c>
      <c r="B842" s="128" t="s">
        <v>2709</v>
      </c>
      <c r="C842" s="127">
        <v>41214</v>
      </c>
      <c r="D842" s="98">
        <v>44424</v>
      </c>
      <c r="E842" s="117">
        <f t="shared" si="82"/>
        <v>8.794520547945206</v>
      </c>
      <c r="F842" s="46">
        <v>25</v>
      </c>
      <c r="G842" s="72">
        <v>0.05</v>
      </c>
      <c r="H842" s="91">
        <f t="shared" si="83"/>
        <v>3.7999999999999999E-2</v>
      </c>
      <c r="I842" s="135">
        <v>27448823</v>
      </c>
      <c r="J842" s="45">
        <f>VLOOKUP(YEAR(C842),WPI!$F$14:$H$22,3,0)</f>
        <v>0.244140625</v>
      </c>
      <c r="K842" s="50">
        <f t="shared" si="78"/>
        <v>34150195.802734375</v>
      </c>
      <c r="L842" s="68">
        <f t="shared" si="79"/>
        <v>11412714.750732984</v>
      </c>
      <c r="M842" s="68">
        <f t="shared" si="80"/>
        <v>22737481.052001391</v>
      </c>
      <c r="N842" s="45">
        <v>0.05</v>
      </c>
      <c r="O842" s="68">
        <f t="shared" si="81"/>
        <v>21600606.99940132</v>
      </c>
    </row>
    <row r="843" spans="1:15" x14ac:dyDescent="0.25">
      <c r="A843" s="120">
        <v>839</v>
      </c>
      <c r="B843" s="128" t="s">
        <v>2710</v>
      </c>
      <c r="C843" s="127">
        <v>41214</v>
      </c>
      <c r="D843" s="98">
        <v>44424</v>
      </c>
      <c r="E843" s="117">
        <f t="shared" si="82"/>
        <v>8.794520547945206</v>
      </c>
      <c r="F843" s="46">
        <v>6</v>
      </c>
      <c r="G843" s="72">
        <v>0.05</v>
      </c>
      <c r="H843" s="91">
        <f t="shared" si="83"/>
        <v>0.15833333333333333</v>
      </c>
      <c r="I843" s="135">
        <v>180000</v>
      </c>
      <c r="J843" s="45">
        <f>VLOOKUP(YEAR(C843),WPI!$J$25:$L$33,3,0)</f>
        <v>0.17168949771689507</v>
      </c>
      <c r="K843" s="50">
        <f t="shared" si="78"/>
        <v>210904.10958904109</v>
      </c>
      <c r="L843" s="68">
        <f t="shared" si="79"/>
        <v>293676.74985926063</v>
      </c>
      <c r="M843" s="68">
        <f t="shared" si="80"/>
        <v>0</v>
      </c>
      <c r="N843" s="45">
        <v>0.05</v>
      </c>
      <c r="O843" s="68">
        <f t="shared" si="81"/>
        <v>10545.205479452055</v>
      </c>
    </row>
    <row r="844" spans="1:15" x14ac:dyDescent="0.25">
      <c r="A844" s="120">
        <v>840</v>
      </c>
      <c r="B844" s="128" t="s">
        <v>2711</v>
      </c>
      <c r="C844" s="127">
        <v>41214</v>
      </c>
      <c r="D844" s="98">
        <v>44424</v>
      </c>
      <c r="E844" s="117">
        <f t="shared" si="82"/>
        <v>8.794520547945206</v>
      </c>
      <c r="F844" s="46">
        <v>6</v>
      </c>
      <c r="G844" s="72">
        <v>0.05</v>
      </c>
      <c r="H844" s="91">
        <f t="shared" si="83"/>
        <v>0.15833333333333333</v>
      </c>
      <c r="I844" s="135">
        <v>35000</v>
      </c>
      <c r="J844" s="45">
        <f>VLOOKUP(YEAR(C844),WPI!$J$25:$L$33,3,0)</f>
        <v>0.17168949771689507</v>
      </c>
      <c r="K844" s="50">
        <f t="shared" si="78"/>
        <v>41009.132420091322</v>
      </c>
      <c r="L844" s="68">
        <f t="shared" si="79"/>
        <v>57103.81247263401</v>
      </c>
      <c r="M844" s="68">
        <f t="shared" si="80"/>
        <v>0</v>
      </c>
      <c r="N844" s="45">
        <v>0.05</v>
      </c>
      <c r="O844" s="68">
        <f t="shared" si="81"/>
        <v>2050.4566210045664</v>
      </c>
    </row>
    <row r="845" spans="1:15" x14ac:dyDescent="0.25">
      <c r="A845" s="120">
        <v>841</v>
      </c>
      <c r="B845" s="128" t="s">
        <v>2712</v>
      </c>
      <c r="C845" s="127">
        <v>41214</v>
      </c>
      <c r="D845" s="98">
        <v>44424</v>
      </c>
      <c r="E845" s="117">
        <f t="shared" si="82"/>
        <v>8.794520547945206</v>
      </c>
      <c r="F845" s="46">
        <v>10</v>
      </c>
      <c r="G845" s="72">
        <v>0.05</v>
      </c>
      <c r="H845" s="91">
        <f t="shared" si="83"/>
        <v>9.5000000000000001E-2</v>
      </c>
      <c r="I845" s="135">
        <v>7817517</v>
      </c>
      <c r="J845" s="45">
        <v>0</v>
      </c>
      <c r="K845" s="50">
        <f t="shared" si="78"/>
        <v>7817517</v>
      </c>
      <c r="L845" s="68">
        <f t="shared" si="79"/>
        <v>6531374.8195890412</v>
      </c>
      <c r="M845" s="68">
        <f t="shared" si="80"/>
        <v>1286142.1804109588</v>
      </c>
      <c r="N845" s="45">
        <v>0.05</v>
      </c>
      <c r="O845" s="68">
        <f t="shared" si="81"/>
        <v>1221835.0713904109</v>
      </c>
    </row>
    <row r="846" spans="1:15" x14ac:dyDescent="0.25">
      <c r="A846" s="120">
        <v>842</v>
      </c>
      <c r="B846" s="128" t="s">
        <v>2713</v>
      </c>
      <c r="C846" s="127">
        <v>41214</v>
      </c>
      <c r="D846" s="98">
        <v>44424</v>
      </c>
      <c r="E846" s="117">
        <f t="shared" si="82"/>
        <v>8.794520547945206</v>
      </c>
      <c r="F846" s="46">
        <v>6</v>
      </c>
      <c r="G846" s="72">
        <v>0.05</v>
      </c>
      <c r="H846" s="91">
        <f t="shared" si="83"/>
        <v>0.15833333333333333</v>
      </c>
      <c r="I846" s="135">
        <v>39738</v>
      </c>
      <c r="J846" s="45">
        <v>0</v>
      </c>
      <c r="K846" s="50">
        <f t="shared" si="78"/>
        <v>39738</v>
      </c>
      <c r="L846" s="68">
        <f t="shared" si="79"/>
        <v>55333.804109589037</v>
      </c>
      <c r="M846" s="68">
        <f t="shared" si="80"/>
        <v>0</v>
      </c>
      <c r="N846" s="45">
        <v>0.05</v>
      </c>
      <c r="O846" s="68">
        <f t="shared" si="81"/>
        <v>1986.9</v>
      </c>
    </row>
    <row r="847" spans="1:15" x14ac:dyDescent="0.25">
      <c r="A847" s="120">
        <v>843</v>
      </c>
      <c r="B847" s="128" t="s">
        <v>2714</v>
      </c>
      <c r="C847" s="127">
        <v>41214</v>
      </c>
      <c r="D847" s="98">
        <v>44424</v>
      </c>
      <c r="E847" s="117">
        <f t="shared" si="82"/>
        <v>8.794520547945206</v>
      </c>
      <c r="F847" s="46">
        <v>10</v>
      </c>
      <c r="G847" s="72">
        <v>0.05</v>
      </c>
      <c r="H847" s="91">
        <f t="shared" si="83"/>
        <v>9.5000000000000001E-2</v>
      </c>
      <c r="I847" s="135">
        <v>5010000</v>
      </c>
      <c r="J847" s="45">
        <v>0</v>
      </c>
      <c r="K847" s="50">
        <f t="shared" si="78"/>
        <v>5010000</v>
      </c>
      <c r="L847" s="68">
        <f t="shared" si="79"/>
        <v>4185752.0547945206</v>
      </c>
      <c r="M847" s="68">
        <f t="shared" si="80"/>
        <v>824247.94520547939</v>
      </c>
      <c r="N847" s="45">
        <v>0.05</v>
      </c>
      <c r="O847" s="68">
        <f t="shared" si="81"/>
        <v>783035.54794520536</v>
      </c>
    </row>
    <row r="848" spans="1:15" x14ac:dyDescent="0.25">
      <c r="A848" s="120">
        <v>844</v>
      </c>
      <c r="B848" s="128" t="s">
        <v>2715</v>
      </c>
      <c r="C848" s="127">
        <v>41214</v>
      </c>
      <c r="D848" s="98">
        <v>44424</v>
      </c>
      <c r="E848" s="117">
        <f t="shared" si="82"/>
        <v>8.794520547945206</v>
      </c>
      <c r="F848" s="46">
        <v>6</v>
      </c>
      <c r="G848" s="72">
        <v>0.05</v>
      </c>
      <c r="H848" s="91">
        <f t="shared" si="83"/>
        <v>0.15833333333333333</v>
      </c>
      <c r="I848" s="135">
        <v>106966.8</v>
      </c>
      <c r="J848" s="45">
        <f>VLOOKUP(YEAR(C848),WPI!$J$25:$L$33,3,0)</f>
        <v>0.17168949771689507</v>
      </c>
      <c r="K848" s="50">
        <f t="shared" si="78"/>
        <v>125331.87616438358</v>
      </c>
      <c r="L848" s="68">
        <f t="shared" si="79"/>
        <v>174520.34537136427</v>
      </c>
      <c r="M848" s="68">
        <f t="shared" si="80"/>
        <v>0</v>
      </c>
      <c r="N848" s="45">
        <v>0.05</v>
      </c>
      <c r="O848" s="68">
        <f t="shared" si="81"/>
        <v>6266.5938082191788</v>
      </c>
    </row>
    <row r="849" spans="1:15" x14ac:dyDescent="0.25">
      <c r="A849" s="120">
        <v>845</v>
      </c>
      <c r="B849" s="128" t="s">
        <v>2716</v>
      </c>
      <c r="C849" s="127">
        <v>41214</v>
      </c>
      <c r="D849" s="98">
        <v>44424</v>
      </c>
      <c r="E849" s="117">
        <f t="shared" si="82"/>
        <v>8.794520547945206</v>
      </c>
      <c r="F849" s="46">
        <v>6</v>
      </c>
      <c r="G849" s="72">
        <v>0.05</v>
      </c>
      <c r="H849" s="91">
        <f t="shared" si="83"/>
        <v>0.15833333333333333</v>
      </c>
      <c r="I849" s="135">
        <v>71910</v>
      </c>
      <c r="J849" s="45">
        <f>VLOOKUP(YEAR(C849),WPI!$J$25:$L$33,3,0)</f>
        <v>0.17168949771689507</v>
      </c>
      <c r="K849" s="50">
        <f t="shared" si="78"/>
        <v>84256.191780821915</v>
      </c>
      <c r="L849" s="68">
        <f t="shared" si="79"/>
        <v>117323.86156877464</v>
      </c>
      <c r="M849" s="68">
        <f t="shared" si="80"/>
        <v>0</v>
      </c>
      <c r="N849" s="45">
        <v>0.05</v>
      </c>
      <c r="O849" s="68">
        <f t="shared" si="81"/>
        <v>4212.8095890410959</v>
      </c>
    </row>
    <row r="850" spans="1:15" x14ac:dyDescent="0.25">
      <c r="A850" s="120">
        <v>846</v>
      </c>
      <c r="B850" s="128" t="s">
        <v>2717</v>
      </c>
      <c r="C850" s="127">
        <v>41214</v>
      </c>
      <c r="D850" s="98">
        <v>44424</v>
      </c>
      <c r="E850" s="117">
        <f t="shared" si="82"/>
        <v>8.794520547945206</v>
      </c>
      <c r="F850" s="46">
        <v>10</v>
      </c>
      <c r="G850" s="72">
        <v>0.05</v>
      </c>
      <c r="H850" s="91">
        <f t="shared" si="83"/>
        <v>9.5000000000000001E-2</v>
      </c>
      <c r="I850" s="135">
        <v>408000</v>
      </c>
      <c r="J850" s="45">
        <f>VLOOKUP(YEAR(C850),WPI!$J$25:$L$33,3,0)</f>
        <v>0.17168949771689507</v>
      </c>
      <c r="K850" s="50">
        <f t="shared" si="78"/>
        <v>478049.31506849319</v>
      </c>
      <c r="L850" s="68">
        <f t="shared" si="79"/>
        <v>399400.37980859453</v>
      </c>
      <c r="M850" s="68">
        <f t="shared" si="80"/>
        <v>78648.935259898659</v>
      </c>
      <c r="N850" s="45">
        <v>0.05</v>
      </c>
      <c r="O850" s="68">
        <f t="shared" si="81"/>
        <v>74716.488496903723</v>
      </c>
    </row>
    <row r="851" spans="1:15" x14ac:dyDescent="0.25">
      <c r="A851" s="120">
        <v>847</v>
      </c>
      <c r="B851" s="128" t="s">
        <v>2718</v>
      </c>
      <c r="C851" s="127">
        <v>41752</v>
      </c>
      <c r="D851" s="98">
        <v>44424</v>
      </c>
      <c r="E851" s="117">
        <f t="shared" si="82"/>
        <v>7.3205479452054796</v>
      </c>
      <c r="F851" s="46">
        <v>10</v>
      </c>
      <c r="G851" s="72">
        <v>0.05</v>
      </c>
      <c r="H851" s="91">
        <f t="shared" si="83"/>
        <v>9.5000000000000001E-2</v>
      </c>
      <c r="I851" s="135">
        <v>2400437</v>
      </c>
      <c r="J851" s="45">
        <f>VLOOKUP(YEAR(C851),WPI!$J$25:$L$33,3,0)</f>
        <v>0</v>
      </c>
      <c r="K851" s="50">
        <f t="shared" si="78"/>
        <v>2400437</v>
      </c>
      <c r="L851" s="68">
        <f t="shared" si="79"/>
        <v>1669388.8440547946</v>
      </c>
      <c r="M851" s="68">
        <f t="shared" si="80"/>
        <v>731048.15594520536</v>
      </c>
      <c r="N851" s="45">
        <v>0.05</v>
      </c>
      <c r="O851" s="68">
        <f t="shared" si="81"/>
        <v>694495.74814794504</v>
      </c>
    </row>
    <row r="852" spans="1:15" x14ac:dyDescent="0.25">
      <c r="A852" s="120">
        <v>848</v>
      </c>
      <c r="B852" s="128" t="s">
        <v>2719</v>
      </c>
      <c r="C852" s="127">
        <v>41758</v>
      </c>
      <c r="D852" s="98">
        <v>44424</v>
      </c>
      <c r="E852" s="117">
        <f t="shared" si="82"/>
        <v>7.3041095890410963</v>
      </c>
      <c r="F852" s="46">
        <v>10</v>
      </c>
      <c r="G852" s="72">
        <v>0.05</v>
      </c>
      <c r="H852" s="91">
        <f t="shared" si="83"/>
        <v>9.5000000000000001E-2</v>
      </c>
      <c r="I852" s="135">
        <v>15739724</v>
      </c>
      <c r="J852" s="45">
        <v>0</v>
      </c>
      <c r="K852" s="50">
        <f t="shared" si="78"/>
        <v>15739724</v>
      </c>
      <c r="L852" s="68">
        <f t="shared" si="79"/>
        <v>10921643.554739727</v>
      </c>
      <c r="M852" s="68">
        <f t="shared" si="80"/>
        <v>4818080.4452602733</v>
      </c>
      <c r="N852" s="45">
        <v>0.05</v>
      </c>
      <c r="O852" s="68">
        <f t="shared" si="81"/>
        <v>4577176.4229972595</v>
      </c>
    </row>
    <row r="853" spans="1:15" x14ac:dyDescent="0.25">
      <c r="A853" s="120">
        <v>849</v>
      </c>
      <c r="B853" s="128" t="s">
        <v>2720</v>
      </c>
      <c r="C853" s="127">
        <v>41756</v>
      </c>
      <c r="D853" s="98">
        <v>44424</v>
      </c>
      <c r="E853" s="117">
        <f t="shared" si="82"/>
        <v>7.3095890410958901</v>
      </c>
      <c r="F853" s="46">
        <v>10</v>
      </c>
      <c r="G853" s="72">
        <v>0.05</v>
      </c>
      <c r="H853" s="91">
        <f t="shared" si="83"/>
        <v>9.5000000000000001E-2</v>
      </c>
      <c r="I853" s="135">
        <v>11939980</v>
      </c>
      <c r="J853" s="45">
        <v>0</v>
      </c>
      <c r="K853" s="50">
        <f t="shared" si="78"/>
        <v>11939980</v>
      </c>
      <c r="L853" s="68">
        <f t="shared" si="79"/>
        <v>8291252.961095891</v>
      </c>
      <c r="M853" s="68">
        <f t="shared" si="80"/>
        <v>3648727.038904109</v>
      </c>
      <c r="N853" s="45">
        <v>0.05</v>
      </c>
      <c r="O853" s="68">
        <f t="shared" si="81"/>
        <v>3466290.6869589034</v>
      </c>
    </row>
    <row r="854" spans="1:15" x14ac:dyDescent="0.25">
      <c r="A854" s="120">
        <v>850</v>
      </c>
      <c r="B854" s="128" t="s">
        <v>2721</v>
      </c>
      <c r="C854" s="127">
        <v>41758</v>
      </c>
      <c r="D854" s="98">
        <v>44424</v>
      </c>
      <c r="E854" s="117">
        <f t="shared" si="82"/>
        <v>7.3041095890410963</v>
      </c>
      <c r="F854" s="46">
        <v>6</v>
      </c>
      <c r="G854" s="72">
        <v>0.05</v>
      </c>
      <c r="H854" s="91">
        <f t="shared" si="83"/>
        <v>0.15833333333333333</v>
      </c>
      <c r="I854" s="135">
        <v>315000</v>
      </c>
      <c r="J854" s="45">
        <f>VLOOKUP(YEAR(C854),WPI!$J$25:$L$33,3,0)</f>
        <v>0</v>
      </c>
      <c r="K854" s="50">
        <f t="shared" si="78"/>
        <v>315000</v>
      </c>
      <c r="L854" s="68">
        <f t="shared" si="79"/>
        <v>364292.46575342468</v>
      </c>
      <c r="M854" s="68">
        <f t="shared" si="80"/>
        <v>0</v>
      </c>
      <c r="N854" s="45">
        <v>0.05</v>
      </c>
      <c r="O854" s="68">
        <f t="shared" si="81"/>
        <v>15750</v>
      </c>
    </row>
    <row r="855" spans="1:15" x14ac:dyDescent="0.25">
      <c r="A855" s="120">
        <v>851</v>
      </c>
      <c r="B855" s="128" t="s">
        <v>2722</v>
      </c>
      <c r="C855" s="127">
        <v>41758</v>
      </c>
      <c r="D855" s="98">
        <v>44424</v>
      </c>
      <c r="E855" s="117">
        <f t="shared" si="82"/>
        <v>7.3041095890410963</v>
      </c>
      <c r="F855" s="46">
        <v>10</v>
      </c>
      <c r="G855" s="72">
        <v>0.05</v>
      </c>
      <c r="H855" s="91">
        <f t="shared" si="83"/>
        <v>9.5000000000000001E-2</v>
      </c>
      <c r="I855" s="135">
        <v>2400000</v>
      </c>
      <c r="J855" s="45">
        <f>VLOOKUP(YEAR(C855),WPI!$J$25:$L$33,3,0)</f>
        <v>0</v>
      </c>
      <c r="K855" s="50">
        <f t="shared" si="78"/>
        <v>2400000</v>
      </c>
      <c r="L855" s="68">
        <f t="shared" si="79"/>
        <v>1665336.98630137</v>
      </c>
      <c r="M855" s="68">
        <f t="shared" si="80"/>
        <v>734663.01369863003</v>
      </c>
      <c r="N855" s="45">
        <v>0.05</v>
      </c>
      <c r="O855" s="68">
        <f t="shared" si="81"/>
        <v>697929.86301369849</v>
      </c>
    </row>
    <row r="856" spans="1:15" x14ac:dyDescent="0.25">
      <c r="A856" s="120">
        <v>852</v>
      </c>
      <c r="B856" s="128" t="s">
        <v>2723</v>
      </c>
      <c r="C856" s="127">
        <v>41828</v>
      </c>
      <c r="D856" s="98">
        <v>44424</v>
      </c>
      <c r="E856" s="117">
        <f t="shared" si="82"/>
        <v>7.1123287671232873</v>
      </c>
      <c r="F856" s="46">
        <v>8</v>
      </c>
      <c r="G856" s="72">
        <v>0.05</v>
      </c>
      <c r="H856" s="91">
        <f t="shared" si="83"/>
        <v>0.11874999999999999</v>
      </c>
      <c r="I856" s="135">
        <v>3704898</v>
      </c>
      <c r="J856" s="45">
        <f>VLOOKUP(YEAR(C856),WPI!$J$25:$L$33,3,0)</f>
        <v>0</v>
      </c>
      <c r="K856" s="50">
        <f t="shared" si="78"/>
        <v>3704898</v>
      </c>
      <c r="L856" s="68">
        <f t="shared" si="79"/>
        <v>3129116.2491780818</v>
      </c>
      <c r="M856" s="68">
        <f t="shared" si="80"/>
        <v>575781.75082191825</v>
      </c>
      <c r="N856" s="45">
        <v>0.05</v>
      </c>
      <c r="O856" s="68">
        <f t="shared" si="81"/>
        <v>546992.66328082234</v>
      </c>
    </row>
    <row r="857" spans="1:15" x14ac:dyDescent="0.25">
      <c r="A857" s="120">
        <v>853</v>
      </c>
      <c r="B857" s="128" t="s">
        <v>2724</v>
      </c>
      <c r="C857" s="127">
        <v>41989</v>
      </c>
      <c r="D857" s="98">
        <v>44424</v>
      </c>
      <c r="E857" s="117">
        <f t="shared" si="82"/>
        <v>6.6712328767123283</v>
      </c>
      <c r="F857" s="46">
        <v>10</v>
      </c>
      <c r="G857" s="72">
        <v>0.05</v>
      </c>
      <c r="H857" s="91">
        <f t="shared" si="83"/>
        <v>9.5000000000000001E-2</v>
      </c>
      <c r="I857" s="135">
        <v>22956047</v>
      </c>
      <c r="J857" s="45">
        <v>0</v>
      </c>
      <c r="K857" s="50">
        <f t="shared" si="78"/>
        <v>22956047</v>
      </c>
      <c r="L857" s="68">
        <f t="shared" si="79"/>
        <v>14548787.869246574</v>
      </c>
      <c r="M857" s="68">
        <f t="shared" si="80"/>
        <v>8407259.1307534259</v>
      </c>
      <c r="N857" s="45">
        <v>0.05</v>
      </c>
      <c r="O857" s="68">
        <f t="shared" si="81"/>
        <v>7986896.1742157545</v>
      </c>
    </row>
    <row r="858" spans="1:15" x14ac:dyDescent="0.25">
      <c r="A858" s="120">
        <v>854</v>
      </c>
      <c r="B858" s="128" t="s">
        <v>2725</v>
      </c>
      <c r="C858" s="127">
        <v>42179</v>
      </c>
      <c r="D858" s="98">
        <v>44424</v>
      </c>
      <c r="E858" s="117">
        <f t="shared" si="82"/>
        <v>6.1506849315068495</v>
      </c>
      <c r="F858" s="46">
        <v>10</v>
      </c>
      <c r="G858" s="72">
        <v>0.05</v>
      </c>
      <c r="H858" s="91">
        <f t="shared" si="83"/>
        <v>9.5000000000000001E-2</v>
      </c>
      <c r="I858" s="135">
        <v>46857832.5</v>
      </c>
      <c r="J858" s="45">
        <v>0</v>
      </c>
      <c r="K858" s="50">
        <f t="shared" si="78"/>
        <v>46857832.5</v>
      </c>
      <c r="L858" s="68">
        <f t="shared" si="79"/>
        <v>27379737.606678084</v>
      </c>
      <c r="M858" s="68">
        <f t="shared" si="80"/>
        <v>19478094.893321916</v>
      </c>
      <c r="N858" s="45">
        <v>0.05</v>
      </c>
      <c r="O858" s="68">
        <f t="shared" si="81"/>
        <v>18504190.148655821</v>
      </c>
    </row>
    <row r="859" spans="1:15" x14ac:dyDescent="0.25">
      <c r="A859" s="120">
        <v>855</v>
      </c>
      <c r="B859" s="128" t="s">
        <v>2726</v>
      </c>
      <c r="C859" s="127">
        <v>42359</v>
      </c>
      <c r="D859" s="98">
        <v>44424</v>
      </c>
      <c r="E859" s="117">
        <f t="shared" si="82"/>
        <v>5.6575342465753424</v>
      </c>
      <c r="F859" s="46">
        <v>10</v>
      </c>
      <c r="G859" s="72">
        <v>0.05</v>
      </c>
      <c r="H859" s="91">
        <f t="shared" si="83"/>
        <v>9.5000000000000001E-2</v>
      </c>
      <c r="I859" s="135">
        <v>22198524</v>
      </c>
      <c r="J859" s="45">
        <v>0</v>
      </c>
      <c r="K859" s="50">
        <f t="shared" si="78"/>
        <v>22198524</v>
      </c>
      <c r="L859" s="68">
        <f t="shared" si="79"/>
        <v>11930946.42657534</v>
      </c>
      <c r="M859" s="68">
        <f t="shared" si="80"/>
        <v>10267577.57342466</v>
      </c>
      <c r="N859" s="45">
        <v>0.05</v>
      </c>
      <c r="O859" s="68">
        <f t="shared" si="81"/>
        <v>9754198.6947534271</v>
      </c>
    </row>
    <row r="860" spans="1:15" x14ac:dyDescent="0.25">
      <c r="A860" s="120">
        <v>856</v>
      </c>
      <c r="B860" s="128" t="s">
        <v>2725</v>
      </c>
      <c r="C860" s="127">
        <v>42416</v>
      </c>
      <c r="D860" s="98">
        <v>44424</v>
      </c>
      <c r="E860" s="117">
        <f t="shared" si="82"/>
        <v>5.5013698630136982</v>
      </c>
      <c r="F860" s="46">
        <v>10</v>
      </c>
      <c r="G860" s="72">
        <v>0.05</v>
      </c>
      <c r="H860" s="91">
        <f t="shared" si="83"/>
        <v>9.5000000000000001E-2</v>
      </c>
      <c r="I860" s="135">
        <v>50879531</v>
      </c>
      <c r="J860" s="45">
        <v>0</v>
      </c>
      <c r="K860" s="50">
        <f t="shared" si="78"/>
        <v>50879531</v>
      </c>
      <c r="L860" s="68">
        <f t="shared" si="79"/>
        <v>26591176.256328765</v>
      </c>
      <c r="M860" s="68">
        <f t="shared" si="80"/>
        <v>24288354.743671235</v>
      </c>
      <c r="N860" s="45">
        <v>0.05</v>
      </c>
      <c r="O860" s="68">
        <f t="shared" si="81"/>
        <v>23073937.006487671</v>
      </c>
    </row>
    <row r="861" spans="1:15" x14ac:dyDescent="0.25">
      <c r="A861" s="120">
        <v>857</v>
      </c>
      <c r="B861" s="128" t="s">
        <v>2724</v>
      </c>
      <c r="C861" s="127">
        <v>42095</v>
      </c>
      <c r="D861" s="98">
        <v>44424</v>
      </c>
      <c r="E861" s="117">
        <f t="shared" si="82"/>
        <v>6.3808219178082188</v>
      </c>
      <c r="F861" s="46">
        <v>10</v>
      </c>
      <c r="G861" s="72">
        <v>0.05</v>
      </c>
      <c r="H861" s="91">
        <f t="shared" si="83"/>
        <v>9.5000000000000001E-2</v>
      </c>
      <c r="I861" s="135">
        <v>22960187</v>
      </c>
      <c r="J861" s="45">
        <v>0</v>
      </c>
      <c r="K861" s="50">
        <f t="shared" si="78"/>
        <v>22960187</v>
      </c>
      <c r="L861" s="68">
        <f t="shared" si="79"/>
        <v>13917962.122424658</v>
      </c>
      <c r="M861" s="68">
        <f t="shared" si="80"/>
        <v>9042224.8775753416</v>
      </c>
      <c r="N861" s="45">
        <v>0.05</v>
      </c>
      <c r="O861" s="68">
        <f t="shared" si="81"/>
        <v>8590113.6336965747</v>
      </c>
    </row>
    <row r="862" spans="1:15" x14ac:dyDescent="0.25">
      <c r="A862" s="120">
        <v>858</v>
      </c>
      <c r="B862" s="128" t="s">
        <v>2724</v>
      </c>
      <c r="C862" s="127">
        <v>42095</v>
      </c>
      <c r="D862" s="98">
        <v>44424</v>
      </c>
      <c r="E862" s="117">
        <f t="shared" si="82"/>
        <v>6.3808219178082188</v>
      </c>
      <c r="F862" s="46">
        <v>10</v>
      </c>
      <c r="G862" s="72">
        <v>0.05</v>
      </c>
      <c r="H862" s="91">
        <f t="shared" si="83"/>
        <v>9.5000000000000001E-2</v>
      </c>
      <c r="I862" s="135">
        <v>22960187</v>
      </c>
      <c r="J862" s="45">
        <v>0</v>
      </c>
      <c r="K862" s="50">
        <f t="shared" si="78"/>
        <v>22960187</v>
      </c>
      <c r="L862" s="68">
        <f t="shared" si="79"/>
        <v>13917962.122424658</v>
      </c>
      <c r="M862" s="68">
        <f t="shared" si="80"/>
        <v>9042224.8775753416</v>
      </c>
      <c r="N862" s="45">
        <v>0.05</v>
      </c>
      <c r="O862" s="68">
        <f t="shared" si="81"/>
        <v>8590113.6336965747</v>
      </c>
    </row>
    <row r="863" spans="1:15" x14ac:dyDescent="0.25">
      <c r="A863" s="120">
        <v>859</v>
      </c>
      <c r="B863" s="128" t="s">
        <v>2724</v>
      </c>
      <c r="C863" s="127">
        <v>42095</v>
      </c>
      <c r="D863" s="98">
        <v>44424</v>
      </c>
      <c r="E863" s="117">
        <f t="shared" si="82"/>
        <v>6.3808219178082188</v>
      </c>
      <c r="F863" s="46">
        <v>10</v>
      </c>
      <c r="G863" s="72">
        <v>0.05</v>
      </c>
      <c r="H863" s="91">
        <f t="shared" si="83"/>
        <v>9.5000000000000001E-2</v>
      </c>
      <c r="I863" s="135">
        <v>22960187</v>
      </c>
      <c r="J863" s="45">
        <v>0</v>
      </c>
      <c r="K863" s="50">
        <f t="shared" si="78"/>
        <v>22960187</v>
      </c>
      <c r="L863" s="68">
        <f t="shared" si="79"/>
        <v>13917962.122424658</v>
      </c>
      <c r="M863" s="68">
        <f t="shared" si="80"/>
        <v>9042224.8775753416</v>
      </c>
      <c r="N863" s="45">
        <v>0.05</v>
      </c>
      <c r="O863" s="68">
        <f t="shared" si="81"/>
        <v>8590113.6336965747</v>
      </c>
    </row>
    <row r="864" spans="1:15" x14ac:dyDescent="0.25">
      <c r="A864" s="120">
        <v>860</v>
      </c>
      <c r="B864" s="128" t="s">
        <v>2724</v>
      </c>
      <c r="C864" s="127">
        <v>42095</v>
      </c>
      <c r="D864" s="98">
        <v>44424</v>
      </c>
      <c r="E864" s="117">
        <f t="shared" si="82"/>
        <v>6.3808219178082188</v>
      </c>
      <c r="F864" s="46">
        <v>10</v>
      </c>
      <c r="G864" s="72">
        <v>0.05</v>
      </c>
      <c r="H864" s="91">
        <f t="shared" si="83"/>
        <v>9.5000000000000001E-2</v>
      </c>
      <c r="I864" s="135">
        <v>22960187</v>
      </c>
      <c r="J864" s="45">
        <v>0</v>
      </c>
      <c r="K864" s="50">
        <f t="shared" si="78"/>
        <v>22960187</v>
      </c>
      <c r="L864" s="68">
        <f t="shared" si="79"/>
        <v>13917962.122424658</v>
      </c>
      <c r="M864" s="68">
        <f t="shared" si="80"/>
        <v>9042224.8775753416</v>
      </c>
      <c r="N864" s="45">
        <v>0.05</v>
      </c>
      <c r="O864" s="68">
        <f t="shared" si="81"/>
        <v>8590113.6336965747</v>
      </c>
    </row>
    <row r="865" spans="1:15" x14ac:dyDescent="0.25">
      <c r="A865" s="120">
        <v>861</v>
      </c>
      <c r="B865" s="128" t="s">
        <v>2727</v>
      </c>
      <c r="C865" s="127">
        <v>42490</v>
      </c>
      <c r="D865" s="98">
        <v>44424</v>
      </c>
      <c r="E865" s="117">
        <f t="shared" si="82"/>
        <v>5.2986301369863016</v>
      </c>
      <c r="F865" s="46">
        <v>10</v>
      </c>
      <c r="G865" s="72">
        <v>0.05</v>
      </c>
      <c r="H865" s="91">
        <f t="shared" si="83"/>
        <v>9.5000000000000001E-2</v>
      </c>
      <c r="I865" s="135">
        <v>17714814</v>
      </c>
      <c r="J865" s="45">
        <v>0</v>
      </c>
      <c r="K865" s="50">
        <f t="shared" si="78"/>
        <v>17714814</v>
      </c>
      <c r="L865" s="68">
        <f t="shared" si="79"/>
        <v>8917103.4964931514</v>
      </c>
      <c r="M865" s="68">
        <f t="shared" si="80"/>
        <v>8797710.5035068486</v>
      </c>
      <c r="N865" s="45">
        <v>0.05</v>
      </c>
      <c r="O865" s="68">
        <f t="shared" si="81"/>
        <v>8357824.9783315053</v>
      </c>
    </row>
    <row r="866" spans="1:15" x14ac:dyDescent="0.25">
      <c r="A866" s="120">
        <v>862</v>
      </c>
      <c r="B866" s="128" t="s">
        <v>2728</v>
      </c>
      <c r="C866" s="127">
        <v>42551</v>
      </c>
      <c r="D866" s="98">
        <v>44424</v>
      </c>
      <c r="E866" s="117">
        <f t="shared" si="82"/>
        <v>5.1315068493150688</v>
      </c>
      <c r="F866" s="46">
        <v>8</v>
      </c>
      <c r="G866" s="72">
        <v>0.05</v>
      </c>
      <c r="H866" s="91">
        <f t="shared" si="83"/>
        <v>0.11874999999999999</v>
      </c>
      <c r="I866" s="135">
        <v>3285420</v>
      </c>
      <c r="J866" s="45">
        <v>0</v>
      </c>
      <c r="K866" s="50">
        <f t="shared" si="78"/>
        <v>3285420</v>
      </c>
      <c r="L866" s="68">
        <f t="shared" si="79"/>
        <v>2002024.6839041098</v>
      </c>
      <c r="M866" s="68">
        <f t="shared" si="80"/>
        <v>1283395.3160958902</v>
      </c>
      <c r="N866" s="45">
        <v>0.05</v>
      </c>
      <c r="O866" s="68">
        <f t="shared" si="81"/>
        <v>1219225.5502910956</v>
      </c>
    </row>
    <row r="867" spans="1:15" x14ac:dyDescent="0.25">
      <c r="A867" s="120">
        <v>863</v>
      </c>
      <c r="B867" s="128" t="s">
        <v>2728</v>
      </c>
      <c r="C867" s="127">
        <v>42551</v>
      </c>
      <c r="D867" s="98">
        <v>44424</v>
      </c>
      <c r="E867" s="117">
        <f t="shared" si="82"/>
        <v>5.1315068493150688</v>
      </c>
      <c r="F867" s="46">
        <v>8</v>
      </c>
      <c r="G867" s="72">
        <v>0.05</v>
      </c>
      <c r="H867" s="91">
        <f t="shared" si="83"/>
        <v>0.11874999999999999</v>
      </c>
      <c r="I867" s="135">
        <v>3285420</v>
      </c>
      <c r="J867" s="45">
        <v>0</v>
      </c>
      <c r="K867" s="50">
        <f t="shared" si="78"/>
        <v>3285420</v>
      </c>
      <c r="L867" s="68">
        <f t="shared" si="79"/>
        <v>2002024.6839041098</v>
      </c>
      <c r="M867" s="68">
        <f t="shared" si="80"/>
        <v>1283395.3160958902</v>
      </c>
      <c r="N867" s="45">
        <v>0.05</v>
      </c>
      <c r="O867" s="68">
        <f t="shared" si="81"/>
        <v>1219225.5502910956</v>
      </c>
    </row>
    <row r="868" spans="1:15" x14ac:dyDescent="0.25">
      <c r="A868" s="120">
        <v>864</v>
      </c>
      <c r="B868" s="128" t="s">
        <v>2728</v>
      </c>
      <c r="C868" s="127">
        <v>42674</v>
      </c>
      <c r="D868" s="98">
        <v>44424</v>
      </c>
      <c r="E868" s="117">
        <f t="shared" si="82"/>
        <v>4.7945205479452051</v>
      </c>
      <c r="F868" s="46">
        <v>8</v>
      </c>
      <c r="G868" s="72">
        <v>0.05</v>
      </c>
      <c r="H868" s="91">
        <f t="shared" si="83"/>
        <v>0.11874999999999999</v>
      </c>
      <c r="I868" s="135">
        <v>2932818</v>
      </c>
      <c r="J868" s="45">
        <v>0</v>
      </c>
      <c r="K868" s="50">
        <f t="shared" si="78"/>
        <v>2932818</v>
      </c>
      <c r="L868" s="68">
        <f t="shared" si="79"/>
        <v>1669797.9195205478</v>
      </c>
      <c r="M868" s="68">
        <f t="shared" si="80"/>
        <v>1263020.0804794522</v>
      </c>
      <c r="N868" s="45">
        <v>0.05</v>
      </c>
      <c r="O868" s="68">
        <f t="shared" si="81"/>
        <v>1199869.0764554795</v>
      </c>
    </row>
    <row r="869" spans="1:15" x14ac:dyDescent="0.25">
      <c r="A869" s="120">
        <v>865</v>
      </c>
      <c r="B869" s="128" t="s">
        <v>2728</v>
      </c>
      <c r="C869" s="127">
        <v>42674</v>
      </c>
      <c r="D869" s="98">
        <v>44424</v>
      </c>
      <c r="E869" s="117">
        <f t="shared" si="82"/>
        <v>4.7945205479452051</v>
      </c>
      <c r="F869" s="46">
        <v>8</v>
      </c>
      <c r="G869" s="72">
        <v>0.05</v>
      </c>
      <c r="H869" s="91">
        <f t="shared" si="83"/>
        <v>0.11874999999999999</v>
      </c>
      <c r="I869" s="135">
        <v>2932818</v>
      </c>
      <c r="J869" s="45">
        <v>0</v>
      </c>
      <c r="K869" s="50">
        <f t="shared" si="78"/>
        <v>2932818</v>
      </c>
      <c r="L869" s="68">
        <f t="shared" si="79"/>
        <v>1669797.9195205478</v>
      </c>
      <c r="M869" s="68">
        <f t="shared" si="80"/>
        <v>1263020.0804794522</v>
      </c>
      <c r="N869" s="45">
        <v>0.05</v>
      </c>
      <c r="O869" s="68">
        <f t="shared" si="81"/>
        <v>1199869.0764554795</v>
      </c>
    </row>
    <row r="870" spans="1:15" x14ac:dyDescent="0.25">
      <c r="A870" s="120">
        <v>866</v>
      </c>
      <c r="B870" s="128" t="s">
        <v>2728</v>
      </c>
      <c r="C870" s="127">
        <v>42674</v>
      </c>
      <c r="D870" s="98">
        <v>44424</v>
      </c>
      <c r="E870" s="117">
        <f t="shared" si="82"/>
        <v>4.7945205479452051</v>
      </c>
      <c r="F870" s="46">
        <v>8</v>
      </c>
      <c r="G870" s="72">
        <v>0.05</v>
      </c>
      <c r="H870" s="91">
        <f t="shared" si="83"/>
        <v>0.11874999999999999</v>
      </c>
      <c r="I870" s="135">
        <v>2932818</v>
      </c>
      <c r="J870" s="45">
        <v>0</v>
      </c>
      <c r="K870" s="50">
        <f t="shared" si="78"/>
        <v>2932818</v>
      </c>
      <c r="L870" s="68">
        <f t="shared" si="79"/>
        <v>1669797.9195205478</v>
      </c>
      <c r="M870" s="68">
        <f t="shared" si="80"/>
        <v>1263020.0804794522</v>
      </c>
      <c r="N870" s="45">
        <v>0.05</v>
      </c>
      <c r="O870" s="68">
        <f t="shared" si="81"/>
        <v>1199869.0764554795</v>
      </c>
    </row>
    <row r="871" spans="1:15" x14ac:dyDescent="0.25">
      <c r="A871" s="120">
        <v>867</v>
      </c>
      <c r="B871" s="128" t="s">
        <v>2728</v>
      </c>
      <c r="C871" s="127">
        <v>42674</v>
      </c>
      <c r="D871" s="98">
        <v>44424</v>
      </c>
      <c r="E871" s="117">
        <f t="shared" si="82"/>
        <v>4.7945205479452051</v>
      </c>
      <c r="F871" s="46">
        <v>8</v>
      </c>
      <c r="G871" s="72">
        <v>0.05</v>
      </c>
      <c r="H871" s="91">
        <f t="shared" si="83"/>
        <v>0.11874999999999999</v>
      </c>
      <c r="I871" s="135">
        <v>2932818</v>
      </c>
      <c r="J871" s="45">
        <v>0</v>
      </c>
      <c r="K871" s="50">
        <f t="shared" si="78"/>
        <v>2932818</v>
      </c>
      <c r="L871" s="68">
        <f t="shared" si="79"/>
        <v>1669797.9195205478</v>
      </c>
      <c r="M871" s="68">
        <f t="shared" si="80"/>
        <v>1263020.0804794522</v>
      </c>
      <c r="N871" s="45">
        <v>0.05</v>
      </c>
      <c r="O871" s="68">
        <f t="shared" si="81"/>
        <v>1199869.0764554795</v>
      </c>
    </row>
    <row r="872" spans="1:15" x14ac:dyDescent="0.25">
      <c r="A872" s="120">
        <v>868</v>
      </c>
      <c r="B872" s="128" t="s">
        <v>2729</v>
      </c>
      <c r="C872" s="127">
        <v>42735</v>
      </c>
      <c r="D872" s="98">
        <v>44424</v>
      </c>
      <c r="E872" s="117">
        <f t="shared" si="82"/>
        <v>4.6273972602739724</v>
      </c>
      <c r="F872" s="46">
        <v>8</v>
      </c>
      <c r="G872" s="72">
        <v>0.05</v>
      </c>
      <c r="H872" s="91">
        <f t="shared" si="83"/>
        <v>0.11874999999999999</v>
      </c>
      <c r="I872" s="135">
        <v>3609820</v>
      </c>
      <c r="J872" s="45">
        <v>0</v>
      </c>
      <c r="K872" s="50">
        <f t="shared" si="78"/>
        <v>3609820</v>
      </c>
      <c r="L872" s="68">
        <f t="shared" si="79"/>
        <v>1983608.4523972601</v>
      </c>
      <c r="M872" s="68">
        <f t="shared" si="80"/>
        <v>1626211.5476027399</v>
      </c>
      <c r="N872" s="45">
        <v>0.05</v>
      </c>
      <c r="O872" s="68">
        <f t="shared" si="81"/>
        <v>1544900.9702226028</v>
      </c>
    </row>
    <row r="873" spans="1:15" x14ac:dyDescent="0.25">
      <c r="A873" s="120">
        <v>869</v>
      </c>
      <c r="B873" s="128" t="s">
        <v>2725</v>
      </c>
      <c r="C873" s="127">
        <v>42825</v>
      </c>
      <c r="D873" s="98">
        <v>44424</v>
      </c>
      <c r="E873" s="117">
        <f t="shared" si="82"/>
        <v>4.3808219178082188</v>
      </c>
      <c r="F873" s="46">
        <v>8</v>
      </c>
      <c r="G873" s="72">
        <v>0.05</v>
      </c>
      <c r="H873" s="91">
        <f t="shared" si="83"/>
        <v>0.11874999999999999</v>
      </c>
      <c r="I873" s="135">
        <v>1860950</v>
      </c>
      <c r="J873" s="45">
        <v>0</v>
      </c>
      <c r="K873" s="50">
        <f t="shared" si="78"/>
        <v>1860950</v>
      </c>
      <c r="L873" s="68">
        <f t="shared" si="79"/>
        <v>968108.25256849313</v>
      </c>
      <c r="M873" s="68">
        <f t="shared" si="80"/>
        <v>892841.74743150687</v>
      </c>
      <c r="N873" s="45">
        <v>0.05</v>
      </c>
      <c r="O873" s="68">
        <f t="shared" si="81"/>
        <v>848199.66005993146</v>
      </c>
    </row>
    <row r="874" spans="1:15" x14ac:dyDescent="0.25">
      <c r="A874" s="120">
        <v>870</v>
      </c>
      <c r="B874" s="128" t="s">
        <v>2730</v>
      </c>
      <c r="C874" s="127">
        <v>42879</v>
      </c>
      <c r="D874" s="98">
        <v>44424</v>
      </c>
      <c r="E874" s="117">
        <f t="shared" si="82"/>
        <v>4.2328767123287667</v>
      </c>
      <c r="F874" s="46">
        <v>8</v>
      </c>
      <c r="G874" s="72">
        <v>0.05</v>
      </c>
      <c r="H874" s="91">
        <f t="shared" si="83"/>
        <v>0.11874999999999999</v>
      </c>
      <c r="I874" s="135">
        <v>9932148</v>
      </c>
      <c r="J874" s="45">
        <v>0</v>
      </c>
      <c r="K874" s="50">
        <f t="shared" si="78"/>
        <v>9932148</v>
      </c>
      <c r="L874" s="68">
        <f t="shared" si="79"/>
        <v>4992435.0092465747</v>
      </c>
      <c r="M874" s="68">
        <f t="shared" si="80"/>
        <v>4939712.9907534253</v>
      </c>
      <c r="N874" s="45">
        <v>0.05</v>
      </c>
      <c r="O874" s="68">
        <f t="shared" si="81"/>
        <v>4692727.3412157539</v>
      </c>
    </row>
    <row r="875" spans="1:15" x14ac:dyDescent="0.25">
      <c r="A875" s="120">
        <v>871</v>
      </c>
      <c r="B875" s="128" t="s">
        <v>2729</v>
      </c>
      <c r="C875" s="127">
        <v>42912</v>
      </c>
      <c r="D875" s="98">
        <v>44424</v>
      </c>
      <c r="E875" s="117">
        <f t="shared" si="82"/>
        <v>4.1424657534246574</v>
      </c>
      <c r="F875" s="46">
        <v>8</v>
      </c>
      <c r="G875" s="72">
        <v>0.05</v>
      </c>
      <c r="H875" s="91">
        <f t="shared" si="83"/>
        <v>0.11874999999999999</v>
      </c>
      <c r="I875" s="135">
        <v>361590</v>
      </c>
      <c r="J875" s="45">
        <v>0</v>
      </c>
      <c r="K875" s="50">
        <f t="shared" si="78"/>
        <v>361590</v>
      </c>
      <c r="L875" s="68">
        <f t="shared" si="79"/>
        <v>177872.5602739726</v>
      </c>
      <c r="M875" s="68">
        <f t="shared" si="80"/>
        <v>183717.4397260274</v>
      </c>
      <c r="N875" s="45">
        <v>0.05</v>
      </c>
      <c r="O875" s="68">
        <f t="shared" si="81"/>
        <v>174531.56773972602</v>
      </c>
    </row>
    <row r="876" spans="1:15" x14ac:dyDescent="0.25">
      <c r="A876" s="120">
        <v>872</v>
      </c>
      <c r="B876" s="128" t="s">
        <v>2731</v>
      </c>
      <c r="C876" s="127">
        <v>43021</v>
      </c>
      <c r="D876" s="98">
        <v>44424</v>
      </c>
      <c r="E876" s="117">
        <f t="shared" si="82"/>
        <v>3.8438356164383563</v>
      </c>
      <c r="F876" s="46">
        <v>10</v>
      </c>
      <c r="G876" s="72">
        <v>0.05</v>
      </c>
      <c r="H876" s="91">
        <f t="shared" si="83"/>
        <v>9.5000000000000001E-2</v>
      </c>
      <c r="I876" s="135">
        <v>27210181</v>
      </c>
      <c r="J876" s="45">
        <v>0</v>
      </c>
      <c r="K876" s="50">
        <f t="shared" si="78"/>
        <v>27210181</v>
      </c>
      <c r="L876" s="68">
        <f t="shared" si="79"/>
        <v>9936188.9714657534</v>
      </c>
      <c r="M876" s="68">
        <f t="shared" si="80"/>
        <v>17273992.028534248</v>
      </c>
      <c r="N876" s="45">
        <v>0.05</v>
      </c>
      <c r="O876" s="68">
        <f t="shared" si="81"/>
        <v>16410292.427107535</v>
      </c>
    </row>
    <row r="877" spans="1:15" x14ac:dyDescent="0.25">
      <c r="A877" s="120">
        <v>873</v>
      </c>
      <c r="B877" s="128" t="s">
        <v>2731</v>
      </c>
      <c r="C877" s="127">
        <v>43516</v>
      </c>
      <c r="D877" s="98">
        <v>44424</v>
      </c>
      <c r="E877" s="117">
        <f t="shared" si="82"/>
        <v>2.4876712328767123</v>
      </c>
      <c r="F877" s="46">
        <v>10</v>
      </c>
      <c r="G877" s="72">
        <v>0.05</v>
      </c>
      <c r="H877" s="91">
        <f t="shared" si="83"/>
        <v>9.5000000000000001E-2</v>
      </c>
      <c r="I877" s="135">
        <v>4851270</v>
      </c>
      <c r="J877" s="45">
        <v>0</v>
      </c>
      <c r="K877" s="50">
        <f t="shared" si="78"/>
        <v>4851270</v>
      </c>
      <c r="L877" s="68">
        <f t="shared" si="79"/>
        <v>1146494.6580821918</v>
      </c>
      <c r="M877" s="68">
        <f t="shared" si="80"/>
        <v>3704775.3419178082</v>
      </c>
      <c r="N877" s="45">
        <v>0.05</v>
      </c>
      <c r="O877" s="68">
        <f t="shared" si="81"/>
        <v>3519536.5748219178</v>
      </c>
    </row>
    <row r="878" spans="1:15" x14ac:dyDescent="0.25">
      <c r="A878" s="120">
        <v>874</v>
      </c>
      <c r="B878" s="128" t="s">
        <v>2732</v>
      </c>
      <c r="C878" s="127">
        <v>43281</v>
      </c>
      <c r="D878" s="98">
        <v>44424</v>
      </c>
      <c r="E878" s="117">
        <f t="shared" si="82"/>
        <v>3.1315068493150684</v>
      </c>
      <c r="F878" s="46">
        <v>10</v>
      </c>
      <c r="G878" s="72">
        <v>0.05</v>
      </c>
      <c r="H878" s="91">
        <f t="shared" si="83"/>
        <v>9.5000000000000001E-2</v>
      </c>
      <c r="I878" s="135">
        <v>32764281</v>
      </c>
      <c r="J878" s="45">
        <f>VLOOKUP(YEAR(C878),WPI!$F$14:$H$22,3,0)</f>
        <v>3.6615134255492267E-2</v>
      </c>
      <c r="K878" s="50">
        <f t="shared" si="78"/>
        <v>33963949.547599673</v>
      </c>
      <c r="L878" s="68">
        <f t="shared" si="79"/>
        <v>10104042.36061948</v>
      </c>
      <c r="M878" s="68">
        <f t="shared" si="80"/>
        <v>23859907.186980195</v>
      </c>
      <c r="N878" s="45">
        <v>0.05</v>
      </c>
      <c r="O878" s="68">
        <f t="shared" si="81"/>
        <v>22666911.827631183</v>
      </c>
    </row>
    <row r="879" spans="1:15" x14ac:dyDescent="0.25">
      <c r="A879" s="120">
        <v>875</v>
      </c>
      <c r="B879" s="128" t="s">
        <v>2733</v>
      </c>
      <c r="C879" s="127">
        <v>43322</v>
      </c>
      <c r="D879" s="98">
        <v>44424</v>
      </c>
      <c r="E879" s="117">
        <f t="shared" si="82"/>
        <v>3.0191780821917806</v>
      </c>
      <c r="F879" s="46">
        <v>10</v>
      </c>
      <c r="G879" s="72">
        <v>0.05</v>
      </c>
      <c r="H879" s="91">
        <f t="shared" si="83"/>
        <v>9.5000000000000001E-2</v>
      </c>
      <c r="I879" s="135">
        <v>2300000</v>
      </c>
      <c r="J879" s="45">
        <f>VLOOKUP(YEAR(C879),WPI!$J$25:$L$33,3,0)</f>
        <v>0</v>
      </c>
      <c r="K879" s="50">
        <f t="shared" si="78"/>
        <v>2300000</v>
      </c>
      <c r="L879" s="68">
        <f t="shared" si="79"/>
        <v>659690.41095890407</v>
      </c>
      <c r="M879" s="68">
        <f t="shared" si="80"/>
        <v>1640309.5890410959</v>
      </c>
      <c r="N879" s="45">
        <v>0.05</v>
      </c>
      <c r="O879" s="68">
        <f t="shared" si="81"/>
        <v>1558294.109589041</v>
      </c>
    </row>
    <row r="880" spans="1:15" x14ac:dyDescent="0.25">
      <c r="A880" s="120">
        <v>876</v>
      </c>
      <c r="B880" s="128" t="s">
        <v>2734</v>
      </c>
      <c r="C880" s="127">
        <v>43322</v>
      </c>
      <c r="D880" s="98">
        <v>44424</v>
      </c>
      <c r="E880" s="117">
        <f t="shared" si="82"/>
        <v>3.0191780821917806</v>
      </c>
      <c r="F880" s="46">
        <v>10</v>
      </c>
      <c r="G880" s="72">
        <v>0.05</v>
      </c>
      <c r="H880" s="91">
        <f t="shared" si="83"/>
        <v>9.5000000000000001E-2</v>
      </c>
      <c r="I880" s="135">
        <v>8315626</v>
      </c>
      <c r="J880" s="45">
        <v>0</v>
      </c>
      <c r="K880" s="50">
        <f t="shared" si="78"/>
        <v>8315626</v>
      </c>
      <c r="L880" s="68">
        <f t="shared" si="79"/>
        <v>2385103.7970958902</v>
      </c>
      <c r="M880" s="68">
        <f t="shared" si="80"/>
        <v>5930522.2029041098</v>
      </c>
      <c r="N880" s="45">
        <v>0.05</v>
      </c>
      <c r="O880" s="68">
        <f t="shared" si="81"/>
        <v>5633996.0927589042</v>
      </c>
    </row>
    <row r="881" spans="1:15" x14ac:dyDescent="0.25">
      <c r="A881" s="120">
        <v>877</v>
      </c>
      <c r="B881" s="128" t="s">
        <v>2728</v>
      </c>
      <c r="C881" s="127">
        <v>43322</v>
      </c>
      <c r="D881" s="98">
        <v>44424</v>
      </c>
      <c r="E881" s="117">
        <f t="shared" si="82"/>
        <v>3.0191780821917806</v>
      </c>
      <c r="F881" s="46">
        <v>10</v>
      </c>
      <c r="G881" s="72">
        <v>0.05</v>
      </c>
      <c r="H881" s="91">
        <f t="shared" si="83"/>
        <v>9.5000000000000001E-2</v>
      </c>
      <c r="I881" s="135">
        <v>2578573.59</v>
      </c>
      <c r="J881" s="45">
        <v>0</v>
      </c>
      <c r="K881" s="50">
        <f t="shared" si="78"/>
        <v>2578573.59</v>
      </c>
      <c r="L881" s="68">
        <f t="shared" si="79"/>
        <v>739591.42229342461</v>
      </c>
      <c r="M881" s="68">
        <f t="shared" si="80"/>
        <v>1838982.1677065752</v>
      </c>
      <c r="N881" s="45">
        <v>0.05</v>
      </c>
      <c r="O881" s="68">
        <f t="shared" si="81"/>
        <v>1747033.0593212463</v>
      </c>
    </row>
    <row r="882" spans="1:15" x14ac:dyDescent="0.25">
      <c r="A882" s="120">
        <v>878</v>
      </c>
      <c r="B882" s="128" t="s">
        <v>2728</v>
      </c>
      <c r="C882" s="127">
        <v>43322</v>
      </c>
      <c r="D882" s="98">
        <v>44424</v>
      </c>
      <c r="E882" s="117">
        <f t="shared" si="82"/>
        <v>3.0191780821917806</v>
      </c>
      <c r="F882" s="46">
        <v>10</v>
      </c>
      <c r="G882" s="72">
        <v>0.05</v>
      </c>
      <c r="H882" s="91">
        <f t="shared" si="83"/>
        <v>9.5000000000000001E-2</v>
      </c>
      <c r="I882" s="135">
        <v>2578573.59</v>
      </c>
      <c r="J882" s="45">
        <v>0</v>
      </c>
      <c r="K882" s="50">
        <f t="shared" si="78"/>
        <v>2578573.59</v>
      </c>
      <c r="L882" s="68">
        <f t="shared" si="79"/>
        <v>739591.42229342461</v>
      </c>
      <c r="M882" s="68">
        <f t="shared" si="80"/>
        <v>1838982.1677065752</v>
      </c>
      <c r="N882" s="45">
        <v>0.05</v>
      </c>
      <c r="O882" s="68">
        <f t="shared" si="81"/>
        <v>1747033.0593212463</v>
      </c>
    </row>
    <row r="883" spans="1:15" x14ac:dyDescent="0.25">
      <c r="A883" s="120">
        <v>879</v>
      </c>
      <c r="B883" s="128" t="s">
        <v>2728</v>
      </c>
      <c r="C883" s="127">
        <v>43322</v>
      </c>
      <c r="D883" s="98">
        <v>44424</v>
      </c>
      <c r="E883" s="117">
        <f t="shared" si="82"/>
        <v>3.0191780821917806</v>
      </c>
      <c r="F883" s="46">
        <v>10</v>
      </c>
      <c r="G883" s="72">
        <v>0.05</v>
      </c>
      <c r="H883" s="91">
        <f t="shared" si="83"/>
        <v>9.5000000000000001E-2</v>
      </c>
      <c r="I883" s="135">
        <v>2578573.59</v>
      </c>
      <c r="J883" s="45">
        <v>0</v>
      </c>
      <c r="K883" s="50">
        <f t="shared" si="78"/>
        <v>2578573.59</v>
      </c>
      <c r="L883" s="68">
        <f t="shared" si="79"/>
        <v>739591.42229342461</v>
      </c>
      <c r="M883" s="68">
        <f t="shared" si="80"/>
        <v>1838982.1677065752</v>
      </c>
      <c r="N883" s="45">
        <v>0.05</v>
      </c>
      <c r="O883" s="68">
        <f t="shared" si="81"/>
        <v>1747033.0593212463</v>
      </c>
    </row>
    <row r="884" spans="1:15" x14ac:dyDescent="0.25">
      <c r="A884" s="120">
        <v>880</v>
      </c>
      <c r="B884" s="128" t="s">
        <v>2728</v>
      </c>
      <c r="C884" s="127">
        <v>43322</v>
      </c>
      <c r="D884" s="98">
        <v>44424</v>
      </c>
      <c r="E884" s="117">
        <f t="shared" si="82"/>
        <v>3.0191780821917806</v>
      </c>
      <c r="F884" s="46">
        <v>10</v>
      </c>
      <c r="G884" s="72">
        <v>0.05</v>
      </c>
      <c r="H884" s="91">
        <f t="shared" si="83"/>
        <v>9.5000000000000001E-2</v>
      </c>
      <c r="I884" s="135">
        <v>2578573.59</v>
      </c>
      <c r="J884" s="45">
        <v>0</v>
      </c>
      <c r="K884" s="50">
        <f t="shared" si="78"/>
        <v>2578573.59</v>
      </c>
      <c r="L884" s="68">
        <f t="shared" si="79"/>
        <v>739591.42229342461</v>
      </c>
      <c r="M884" s="68">
        <f t="shared" si="80"/>
        <v>1838982.1677065752</v>
      </c>
      <c r="N884" s="45">
        <v>0.05</v>
      </c>
      <c r="O884" s="68">
        <f t="shared" si="81"/>
        <v>1747033.0593212463</v>
      </c>
    </row>
    <row r="885" spans="1:15" x14ac:dyDescent="0.25">
      <c r="A885" s="120">
        <v>881</v>
      </c>
      <c r="B885" s="128" t="s">
        <v>2735</v>
      </c>
      <c r="C885" s="127">
        <v>43836</v>
      </c>
      <c r="D885" s="98">
        <v>44424</v>
      </c>
      <c r="E885" s="117">
        <f t="shared" si="82"/>
        <v>1.6109589041095891</v>
      </c>
      <c r="F885" s="46">
        <v>10</v>
      </c>
      <c r="G885" s="72">
        <v>0.05</v>
      </c>
      <c r="H885" s="91">
        <f t="shared" si="83"/>
        <v>9.5000000000000001E-2</v>
      </c>
      <c r="I885" s="135">
        <v>7000000</v>
      </c>
      <c r="J885" s="45">
        <v>0</v>
      </c>
      <c r="K885" s="50">
        <f t="shared" si="78"/>
        <v>7000000</v>
      </c>
      <c r="L885" s="68">
        <f t="shared" si="79"/>
        <v>1071287.6712328768</v>
      </c>
      <c r="M885" s="68">
        <f t="shared" si="80"/>
        <v>5928712.3287671227</v>
      </c>
      <c r="N885" s="45">
        <v>0.05</v>
      </c>
      <c r="O885" s="68">
        <f t="shared" si="81"/>
        <v>5632276.7123287665</v>
      </c>
    </row>
    <row r="886" spans="1:15" x14ac:dyDescent="0.25">
      <c r="A886" s="120">
        <v>882</v>
      </c>
      <c r="B886" s="128" t="s">
        <v>2736</v>
      </c>
      <c r="C886" s="127">
        <v>43836</v>
      </c>
      <c r="D886" s="98">
        <v>44424</v>
      </c>
      <c r="E886" s="117">
        <f t="shared" si="82"/>
        <v>1.6109589041095891</v>
      </c>
      <c r="F886" s="46">
        <v>10</v>
      </c>
      <c r="G886" s="72">
        <v>0.05</v>
      </c>
      <c r="H886" s="91">
        <f t="shared" si="83"/>
        <v>9.5000000000000001E-2</v>
      </c>
      <c r="I886" s="135">
        <v>16500000</v>
      </c>
      <c r="J886" s="45">
        <v>0</v>
      </c>
      <c r="K886" s="50">
        <f t="shared" si="78"/>
        <v>16500000</v>
      </c>
      <c r="L886" s="68">
        <f t="shared" si="79"/>
        <v>2525178.0821917807</v>
      </c>
      <c r="M886" s="68">
        <f t="shared" si="80"/>
        <v>13974821.91780822</v>
      </c>
      <c r="N886" s="45">
        <v>0.05</v>
      </c>
      <c r="O886" s="68">
        <f t="shared" si="81"/>
        <v>13276080.821917808</v>
      </c>
    </row>
    <row r="887" spans="1:15" x14ac:dyDescent="0.25">
      <c r="A887" s="120">
        <v>883</v>
      </c>
      <c r="B887" s="128" t="s">
        <v>2737</v>
      </c>
      <c r="C887" s="127">
        <v>43836</v>
      </c>
      <c r="D887" s="98">
        <v>44424</v>
      </c>
      <c r="E887" s="117">
        <f t="shared" si="82"/>
        <v>1.6109589041095891</v>
      </c>
      <c r="F887" s="46">
        <v>10</v>
      </c>
      <c r="G887" s="72">
        <v>0.05</v>
      </c>
      <c r="H887" s="91">
        <f t="shared" si="83"/>
        <v>9.5000000000000001E-2</v>
      </c>
      <c r="I887" s="135">
        <v>23839103</v>
      </c>
      <c r="J887" s="45">
        <v>0</v>
      </c>
      <c r="K887" s="50">
        <f t="shared" si="78"/>
        <v>23839103</v>
      </c>
      <c r="L887" s="68">
        <f t="shared" si="79"/>
        <v>3648362.4481643839</v>
      </c>
      <c r="M887" s="68">
        <f t="shared" si="80"/>
        <v>20190740.551835615</v>
      </c>
      <c r="N887" s="45">
        <v>0.05</v>
      </c>
      <c r="O887" s="68">
        <f t="shared" si="81"/>
        <v>19181203.524243835</v>
      </c>
    </row>
    <row r="888" spans="1:15" x14ac:dyDescent="0.25">
      <c r="A888" s="120">
        <v>884</v>
      </c>
      <c r="B888" s="128" t="s">
        <v>2726</v>
      </c>
      <c r="C888" s="127">
        <v>43836</v>
      </c>
      <c r="D888" s="98">
        <v>44424</v>
      </c>
      <c r="E888" s="117">
        <f t="shared" si="82"/>
        <v>1.6109589041095891</v>
      </c>
      <c r="F888" s="46">
        <v>10</v>
      </c>
      <c r="G888" s="72">
        <v>0.05</v>
      </c>
      <c r="H888" s="91">
        <f t="shared" si="83"/>
        <v>9.5000000000000001E-2</v>
      </c>
      <c r="I888" s="135">
        <v>23652047</v>
      </c>
      <c r="J888" s="45">
        <v>0</v>
      </c>
      <c r="K888" s="50">
        <f t="shared" si="78"/>
        <v>23652047</v>
      </c>
      <c r="L888" s="68">
        <f t="shared" si="79"/>
        <v>3619735.1929315068</v>
      </c>
      <c r="M888" s="68">
        <f t="shared" si="80"/>
        <v>20032311.807068493</v>
      </c>
      <c r="N888" s="45">
        <v>0.05</v>
      </c>
      <c r="O888" s="68">
        <f t="shared" si="81"/>
        <v>19030696.216715068</v>
      </c>
    </row>
    <row r="889" spans="1:15" x14ac:dyDescent="0.25">
      <c r="A889" s="120">
        <v>885</v>
      </c>
      <c r="B889" s="128" t="s">
        <v>2726</v>
      </c>
      <c r="C889" s="127">
        <v>43836</v>
      </c>
      <c r="D889" s="98">
        <v>44424</v>
      </c>
      <c r="E889" s="117">
        <f t="shared" si="82"/>
        <v>1.6109589041095891</v>
      </c>
      <c r="F889" s="46">
        <v>10</v>
      </c>
      <c r="G889" s="72">
        <v>0.05</v>
      </c>
      <c r="H889" s="91">
        <f t="shared" si="83"/>
        <v>9.5000000000000001E-2</v>
      </c>
      <c r="I889" s="135">
        <v>23652047</v>
      </c>
      <c r="J889" s="45">
        <v>0</v>
      </c>
      <c r="K889" s="50">
        <f t="shared" si="78"/>
        <v>23652047</v>
      </c>
      <c r="L889" s="68">
        <f t="shared" si="79"/>
        <v>3619735.1929315068</v>
      </c>
      <c r="M889" s="68">
        <f t="shared" si="80"/>
        <v>20032311.807068493</v>
      </c>
      <c r="N889" s="45">
        <v>0.05</v>
      </c>
      <c r="O889" s="68">
        <f t="shared" si="81"/>
        <v>19030696.216715068</v>
      </c>
    </row>
    <row r="890" spans="1:15" x14ac:dyDescent="0.25">
      <c r="A890" s="120">
        <v>886</v>
      </c>
      <c r="B890" s="128" t="s">
        <v>2726</v>
      </c>
      <c r="C890" s="127">
        <v>43836</v>
      </c>
      <c r="D890" s="98">
        <v>44424</v>
      </c>
      <c r="E890" s="117">
        <f t="shared" si="82"/>
        <v>1.6109589041095891</v>
      </c>
      <c r="F890" s="46">
        <v>10</v>
      </c>
      <c r="G890" s="72">
        <v>0.05</v>
      </c>
      <c r="H890" s="91">
        <f t="shared" si="83"/>
        <v>9.5000000000000001E-2</v>
      </c>
      <c r="I890" s="135">
        <v>23652047</v>
      </c>
      <c r="J890" s="45">
        <v>0</v>
      </c>
      <c r="K890" s="50">
        <f t="shared" si="78"/>
        <v>23652047</v>
      </c>
      <c r="L890" s="68">
        <f t="shared" si="79"/>
        <v>3619735.1929315068</v>
      </c>
      <c r="M890" s="68">
        <f t="shared" si="80"/>
        <v>20032311.807068493</v>
      </c>
      <c r="N890" s="45">
        <v>0.05</v>
      </c>
      <c r="O890" s="68">
        <f t="shared" si="81"/>
        <v>19030696.216715068</v>
      </c>
    </row>
    <row r="891" spans="1:15" x14ac:dyDescent="0.25">
      <c r="A891" s="120">
        <v>887</v>
      </c>
      <c r="B891" s="128" t="s">
        <v>2726</v>
      </c>
      <c r="C891" s="127">
        <v>43836</v>
      </c>
      <c r="D891" s="98">
        <v>44424</v>
      </c>
      <c r="E891" s="117">
        <f t="shared" si="82"/>
        <v>1.6109589041095891</v>
      </c>
      <c r="F891" s="46">
        <v>10</v>
      </c>
      <c r="G891" s="72">
        <v>0.05</v>
      </c>
      <c r="H891" s="91">
        <f t="shared" si="83"/>
        <v>9.5000000000000001E-2</v>
      </c>
      <c r="I891" s="135">
        <v>23652047</v>
      </c>
      <c r="J891" s="45">
        <v>0</v>
      </c>
      <c r="K891" s="50">
        <f t="shared" si="78"/>
        <v>23652047</v>
      </c>
      <c r="L891" s="68">
        <f t="shared" si="79"/>
        <v>3619735.1929315068</v>
      </c>
      <c r="M891" s="68">
        <f t="shared" si="80"/>
        <v>20032311.807068493</v>
      </c>
      <c r="N891" s="45">
        <v>0.05</v>
      </c>
      <c r="O891" s="68">
        <f t="shared" si="81"/>
        <v>19030696.216715068</v>
      </c>
    </row>
    <row r="892" spans="1:15" x14ac:dyDescent="0.25">
      <c r="A892" s="120">
        <v>888</v>
      </c>
      <c r="B892" s="128" t="s">
        <v>2726</v>
      </c>
      <c r="C892" s="127">
        <v>43836</v>
      </c>
      <c r="D892" s="98">
        <v>44424</v>
      </c>
      <c r="E892" s="117">
        <f t="shared" si="82"/>
        <v>1.6109589041095891</v>
      </c>
      <c r="F892" s="46">
        <v>10</v>
      </c>
      <c r="G892" s="72">
        <v>0.05</v>
      </c>
      <c r="H892" s="91">
        <f t="shared" si="83"/>
        <v>9.5000000000000001E-2</v>
      </c>
      <c r="I892" s="135">
        <v>23652047</v>
      </c>
      <c r="J892" s="45">
        <v>0</v>
      </c>
      <c r="K892" s="50">
        <f t="shared" si="78"/>
        <v>23652047</v>
      </c>
      <c r="L892" s="68">
        <f t="shared" si="79"/>
        <v>3619735.1929315068</v>
      </c>
      <c r="M892" s="68">
        <f t="shared" si="80"/>
        <v>20032311.807068493</v>
      </c>
      <c r="N892" s="45">
        <v>0.05</v>
      </c>
      <c r="O892" s="68">
        <f t="shared" si="81"/>
        <v>19030696.216715068</v>
      </c>
    </row>
    <row r="893" spans="1:15" x14ac:dyDescent="0.25">
      <c r="A893" s="120">
        <v>889</v>
      </c>
      <c r="B893" s="128" t="s">
        <v>2726</v>
      </c>
      <c r="C893" s="127">
        <v>43836</v>
      </c>
      <c r="D893" s="98">
        <v>44424</v>
      </c>
      <c r="E893" s="117">
        <f t="shared" si="82"/>
        <v>1.6109589041095891</v>
      </c>
      <c r="F893" s="46">
        <v>10</v>
      </c>
      <c r="G893" s="72">
        <v>0.05</v>
      </c>
      <c r="H893" s="91">
        <f t="shared" si="83"/>
        <v>9.5000000000000001E-2</v>
      </c>
      <c r="I893" s="135">
        <v>23652047</v>
      </c>
      <c r="J893" s="45">
        <v>0</v>
      </c>
      <c r="K893" s="50">
        <f t="shared" si="78"/>
        <v>23652047</v>
      </c>
      <c r="L893" s="68">
        <f t="shared" si="79"/>
        <v>3619735.1929315068</v>
      </c>
      <c r="M893" s="68">
        <f t="shared" si="80"/>
        <v>20032311.807068493</v>
      </c>
      <c r="N893" s="45">
        <v>0.05</v>
      </c>
      <c r="O893" s="68">
        <f t="shared" si="81"/>
        <v>19030696.216715068</v>
      </c>
    </row>
    <row r="894" spans="1:15" x14ac:dyDescent="0.25">
      <c r="A894" s="120">
        <v>890</v>
      </c>
      <c r="B894" s="128" t="s">
        <v>2726</v>
      </c>
      <c r="C894" s="127">
        <v>43836</v>
      </c>
      <c r="D894" s="98">
        <v>44424</v>
      </c>
      <c r="E894" s="117">
        <f t="shared" si="82"/>
        <v>1.6109589041095891</v>
      </c>
      <c r="F894" s="46">
        <v>10</v>
      </c>
      <c r="G894" s="72">
        <v>0.05</v>
      </c>
      <c r="H894" s="91">
        <f t="shared" si="83"/>
        <v>9.5000000000000001E-2</v>
      </c>
      <c r="I894" s="135">
        <v>23652047</v>
      </c>
      <c r="J894" s="45">
        <v>0</v>
      </c>
      <c r="K894" s="50">
        <f t="shared" si="78"/>
        <v>23652047</v>
      </c>
      <c r="L894" s="68">
        <f t="shared" si="79"/>
        <v>3619735.1929315068</v>
      </c>
      <c r="M894" s="68">
        <f t="shared" si="80"/>
        <v>20032311.807068493</v>
      </c>
      <c r="N894" s="45">
        <v>0.05</v>
      </c>
      <c r="O894" s="68">
        <f t="shared" si="81"/>
        <v>19030696.216715068</v>
      </c>
    </row>
    <row r="895" spans="1:15" x14ac:dyDescent="0.25">
      <c r="A895" s="120">
        <v>891</v>
      </c>
      <c r="B895" s="128" t="s">
        <v>2738</v>
      </c>
      <c r="C895" s="127">
        <v>43836</v>
      </c>
      <c r="D895" s="98">
        <v>44424</v>
      </c>
      <c r="E895" s="117">
        <f t="shared" si="82"/>
        <v>1.6109589041095891</v>
      </c>
      <c r="F895" s="46">
        <v>10</v>
      </c>
      <c r="G895" s="72">
        <v>0.05</v>
      </c>
      <c r="H895" s="91">
        <f t="shared" si="83"/>
        <v>9.5000000000000001E-2</v>
      </c>
      <c r="I895" s="135">
        <v>6098609</v>
      </c>
      <c r="J895" s="45">
        <v>0</v>
      </c>
      <c r="K895" s="50">
        <f t="shared" si="78"/>
        <v>6098609</v>
      </c>
      <c r="L895" s="68">
        <f t="shared" si="79"/>
        <v>933337.80476712331</v>
      </c>
      <c r="M895" s="68">
        <f t="shared" si="80"/>
        <v>5165271.1952328766</v>
      </c>
      <c r="N895" s="45">
        <v>0.05</v>
      </c>
      <c r="O895" s="68">
        <f t="shared" si="81"/>
        <v>4907007.6354712322</v>
      </c>
    </row>
    <row r="896" spans="1:15" x14ac:dyDescent="0.25">
      <c r="A896" s="120">
        <v>892</v>
      </c>
      <c r="B896" s="128" t="s">
        <v>2728</v>
      </c>
      <c r="C896" s="127">
        <v>43836</v>
      </c>
      <c r="D896" s="98">
        <v>44424</v>
      </c>
      <c r="E896" s="117">
        <f t="shared" si="82"/>
        <v>1.6109589041095891</v>
      </c>
      <c r="F896" s="46">
        <v>10</v>
      </c>
      <c r="G896" s="72">
        <v>0.05</v>
      </c>
      <c r="H896" s="91">
        <f t="shared" si="83"/>
        <v>9.5000000000000001E-2</v>
      </c>
      <c r="I896" s="135">
        <v>3023870</v>
      </c>
      <c r="J896" s="45">
        <v>0</v>
      </c>
      <c r="K896" s="50">
        <f t="shared" si="78"/>
        <v>3023870</v>
      </c>
      <c r="L896" s="68">
        <f t="shared" si="79"/>
        <v>462776.37863013701</v>
      </c>
      <c r="M896" s="68">
        <f t="shared" si="80"/>
        <v>2561093.6213698629</v>
      </c>
      <c r="N896" s="45">
        <v>0.05</v>
      </c>
      <c r="O896" s="68">
        <f t="shared" si="81"/>
        <v>2433038.9403013699</v>
      </c>
    </row>
    <row r="897" spans="1:15" x14ac:dyDescent="0.25">
      <c r="A897" s="120">
        <v>893</v>
      </c>
      <c r="B897" s="128" t="s">
        <v>2728</v>
      </c>
      <c r="C897" s="127">
        <v>43836</v>
      </c>
      <c r="D897" s="98">
        <v>44424</v>
      </c>
      <c r="E897" s="117">
        <f t="shared" si="82"/>
        <v>1.6109589041095891</v>
      </c>
      <c r="F897" s="46">
        <v>10</v>
      </c>
      <c r="G897" s="72">
        <v>0.05</v>
      </c>
      <c r="H897" s="91">
        <f t="shared" si="83"/>
        <v>9.5000000000000001E-2</v>
      </c>
      <c r="I897" s="135">
        <v>3023870</v>
      </c>
      <c r="J897" s="45">
        <v>0</v>
      </c>
      <c r="K897" s="50">
        <f t="shared" si="78"/>
        <v>3023870</v>
      </c>
      <c r="L897" s="68">
        <f t="shared" si="79"/>
        <v>462776.37863013701</v>
      </c>
      <c r="M897" s="68">
        <f t="shared" si="80"/>
        <v>2561093.6213698629</v>
      </c>
      <c r="N897" s="45">
        <v>0.05</v>
      </c>
      <c r="O897" s="68">
        <f t="shared" si="81"/>
        <v>2433038.9403013699</v>
      </c>
    </row>
    <row r="898" spans="1:15" x14ac:dyDescent="0.25">
      <c r="A898" s="120">
        <v>894</v>
      </c>
      <c r="B898" s="128" t="s">
        <v>2728</v>
      </c>
      <c r="C898" s="127">
        <v>43836</v>
      </c>
      <c r="D898" s="98">
        <v>44424</v>
      </c>
      <c r="E898" s="117">
        <f t="shared" si="82"/>
        <v>1.6109589041095891</v>
      </c>
      <c r="F898" s="46">
        <v>10</v>
      </c>
      <c r="G898" s="72">
        <v>0.05</v>
      </c>
      <c r="H898" s="91">
        <f t="shared" si="83"/>
        <v>9.5000000000000001E-2</v>
      </c>
      <c r="I898" s="135">
        <v>3023870</v>
      </c>
      <c r="J898" s="45">
        <v>0</v>
      </c>
      <c r="K898" s="50">
        <f t="shared" si="78"/>
        <v>3023870</v>
      </c>
      <c r="L898" s="68">
        <f t="shared" si="79"/>
        <v>462776.37863013701</v>
      </c>
      <c r="M898" s="68">
        <f t="shared" si="80"/>
        <v>2561093.6213698629</v>
      </c>
      <c r="N898" s="45">
        <v>0.05</v>
      </c>
      <c r="O898" s="68">
        <f t="shared" si="81"/>
        <v>2433038.9403013699</v>
      </c>
    </row>
    <row r="899" spans="1:15" x14ac:dyDescent="0.25">
      <c r="A899" s="120">
        <v>895</v>
      </c>
      <c r="B899" s="128" t="s">
        <v>2734</v>
      </c>
      <c r="C899" s="127">
        <v>43836</v>
      </c>
      <c r="D899" s="98">
        <v>44424</v>
      </c>
      <c r="E899" s="117">
        <f t="shared" si="82"/>
        <v>1.6109589041095891</v>
      </c>
      <c r="F899" s="46">
        <v>10</v>
      </c>
      <c r="G899" s="72">
        <v>0.05</v>
      </c>
      <c r="H899" s="91">
        <f t="shared" si="83"/>
        <v>9.5000000000000001E-2</v>
      </c>
      <c r="I899" s="135">
        <v>8350000</v>
      </c>
      <c r="J899" s="45">
        <v>0</v>
      </c>
      <c r="K899" s="50">
        <f t="shared" si="78"/>
        <v>8350000</v>
      </c>
      <c r="L899" s="68">
        <f t="shared" si="79"/>
        <v>1277893.1506849315</v>
      </c>
      <c r="M899" s="68">
        <f t="shared" si="80"/>
        <v>7072106.8493150687</v>
      </c>
      <c r="N899" s="45">
        <v>0.05</v>
      </c>
      <c r="O899" s="68">
        <f t="shared" si="81"/>
        <v>6718501.506849315</v>
      </c>
    </row>
    <row r="900" spans="1:15" x14ac:dyDescent="0.25">
      <c r="A900" s="120">
        <v>896</v>
      </c>
      <c r="B900" s="128" t="s">
        <v>2725</v>
      </c>
      <c r="C900" s="127">
        <v>43836</v>
      </c>
      <c r="D900" s="98">
        <v>44424</v>
      </c>
      <c r="E900" s="117">
        <f t="shared" si="82"/>
        <v>1.6109589041095891</v>
      </c>
      <c r="F900" s="46">
        <v>10</v>
      </c>
      <c r="G900" s="72">
        <v>0.05</v>
      </c>
      <c r="H900" s="91">
        <f t="shared" si="83"/>
        <v>9.5000000000000001E-2</v>
      </c>
      <c r="I900" s="135">
        <v>51691005.07</v>
      </c>
      <c r="J900" s="45">
        <v>0</v>
      </c>
      <c r="K900" s="50">
        <f t="shared" si="78"/>
        <v>51691005.07</v>
      </c>
      <c r="L900" s="68">
        <f t="shared" si="79"/>
        <v>7910848.0635895897</v>
      </c>
      <c r="M900" s="68">
        <f t="shared" si="80"/>
        <v>43780157.006410412</v>
      </c>
      <c r="N900" s="45">
        <v>0.05</v>
      </c>
      <c r="O900" s="68">
        <f t="shared" si="81"/>
        <v>41591149.156089887</v>
      </c>
    </row>
    <row r="901" spans="1:15" x14ac:dyDescent="0.25">
      <c r="A901" s="120">
        <v>897</v>
      </c>
      <c r="B901" s="128" t="s">
        <v>2725</v>
      </c>
      <c r="C901" s="127">
        <v>43836</v>
      </c>
      <c r="D901" s="98">
        <v>44424</v>
      </c>
      <c r="E901" s="117">
        <f t="shared" si="82"/>
        <v>1.6109589041095891</v>
      </c>
      <c r="F901" s="46">
        <v>10</v>
      </c>
      <c r="G901" s="72">
        <v>0.05</v>
      </c>
      <c r="H901" s="91">
        <f t="shared" si="83"/>
        <v>9.5000000000000001E-2</v>
      </c>
      <c r="I901" s="135">
        <v>49971283.93</v>
      </c>
      <c r="J901" s="45">
        <v>0</v>
      </c>
      <c r="K901" s="50">
        <f t="shared" ref="K901:K913" si="84">I901*(1+J901)</f>
        <v>49971283.93</v>
      </c>
      <c r="L901" s="68">
        <f t="shared" ref="L901:L913" si="85">K901*H901*E901</f>
        <v>7647660.0556980819</v>
      </c>
      <c r="M901" s="68">
        <f t="shared" ref="M901:M913" si="86">MAX(K901-L901,0)</f>
        <v>42323623.874301918</v>
      </c>
      <c r="N901" s="45">
        <v>0.05</v>
      </c>
      <c r="O901" s="68">
        <f t="shared" ref="O901:O913" si="87">IF(I901&lt;=0,0,IF(M901&lt;=G901*K901,K901*G901,M901*(1-N901)))</f>
        <v>40207442.680586822</v>
      </c>
    </row>
    <row r="902" spans="1:15" x14ac:dyDescent="0.25">
      <c r="A902" s="120">
        <v>898</v>
      </c>
      <c r="B902" s="128" t="s">
        <v>2739</v>
      </c>
      <c r="C902" s="127">
        <v>44163</v>
      </c>
      <c r="D902" s="98">
        <v>44424</v>
      </c>
      <c r="E902" s="117">
        <f t="shared" ref="E902:E913" si="88">(D902-C902)/(EDATE(D902,12)-D902)</f>
        <v>0.71506849315068488</v>
      </c>
      <c r="F902" s="46">
        <v>10</v>
      </c>
      <c r="G902" s="72">
        <v>0.05</v>
      </c>
      <c r="H902" s="91">
        <f t="shared" ref="H902:H913" si="89">(1-G902)/F902</f>
        <v>9.5000000000000001E-2</v>
      </c>
      <c r="I902" s="135">
        <v>3300000</v>
      </c>
      <c r="J902" s="45">
        <v>0</v>
      </c>
      <c r="K902" s="50">
        <f t="shared" si="84"/>
        <v>3300000</v>
      </c>
      <c r="L902" s="68">
        <f t="shared" si="85"/>
        <v>224173.9726027397</v>
      </c>
      <c r="M902" s="68">
        <f t="shared" si="86"/>
        <v>3075826.0273972601</v>
      </c>
      <c r="N902" s="45">
        <v>0.05</v>
      </c>
      <c r="O902" s="68">
        <f t="shared" si="87"/>
        <v>2922034.726027397</v>
      </c>
    </row>
    <row r="903" spans="1:15" x14ac:dyDescent="0.25">
      <c r="A903" s="120">
        <v>899</v>
      </c>
      <c r="B903" s="128" t="s">
        <v>2740</v>
      </c>
      <c r="C903" s="127">
        <v>44285</v>
      </c>
      <c r="D903" s="98">
        <v>44424</v>
      </c>
      <c r="E903" s="117">
        <f t="shared" si="88"/>
        <v>0.38082191780821917</v>
      </c>
      <c r="F903" s="46">
        <v>10</v>
      </c>
      <c r="G903" s="72">
        <v>0.05</v>
      </c>
      <c r="H903" s="91">
        <f t="shared" si="89"/>
        <v>9.5000000000000001E-2</v>
      </c>
      <c r="I903" s="135">
        <v>9090510</v>
      </c>
      <c r="J903" s="45">
        <v>0</v>
      </c>
      <c r="K903" s="50">
        <f t="shared" si="84"/>
        <v>9090510</v>
      </c>
      <c r="L903" s="68">
        <f t="shared" si="85"/>
        <v>328877.21794520546</v>
      </c>
      <c r="M903" s="68">
        <f t="shared" si="86"/>
        <v>8761632.782054795</v>
      </c>
      <c r="N903" s="45">
        <v>0.05</v>
      </c>
      <c r="O903" s="68">
        <f t="shared" si="87"/>
        <v>8323551.1429520547</v>
      </c>
    </row>
    <row r="904" spans="1:15" x14ac:dyDescent="0.25">
      <c r="A904" s="120">
        <v>900</v>
      </c>
      <c r="B904" s="128" t="s">
        <v>2740</v>
      </c>
      <c r="C904" s="127">
        <v>44285</v>
      </c>
      <c r="D904" s="98">
        <v>44424</v>
      </c>
      <c r="E904" s="117">
        <f t="shared" si="88"/>
        <v>0.38082191780821917</v>
      </c>
      <c r="F904" s="46">
        <v>10</v>
      </c>
      <c r="G904" s="72">
        <v>0.05</v>
      </c>
      <c r="H904" s="91">
        <f t="shared" si="89"/>
        <v>9.5000000000000001E-2</v>
      </c>
      <c r="I904" s="135">
        <v>9090510</v>
      </c>
      <c r="J904" s="45">
        <v>0</v>
      </c>
      <c r="K904" s="50">
        <f t="shared" si="84"/>
        <v>9090510</v>
      </c>
      <c r="L904" s="68">
        <f t="shared" si="85"/>
        <v>328877.21794520546</v>
      </c>
      <c r="M904" s="68">
        <f t="shared" si="86"/>
        <v>8761632.782054795</v>
      </c>
      <c r="N904" s="45">
        <v>0.05</v>
      </c>
      <c r="O904" s="68">
        <f t="shared" si="87"/>
        <v>8323551.1429520547</v>
      </c>
    </row>
    <row r="905" spans="1:15" x14ac:dyDescent="0.25">
      <c r="A905" s="120">
        <v>901</v>
      </c>
      <c r="B905" s="128" t="s">
        <v>2741</v>
      </c>
      <c r="C905" s="127">
        <v>44067</v>
      </c>
      <c r="D905" s="98">
        <v>44424</v>
      </c>
      <c r="E905" s="117">
        <f t="shared" si="88"/>
        <v>0.9780821917808219</v>
      </c>
      <c r="F905" s="46">
        <v>10</v>
      </c>
      <c r="G905" s="72">
        <v>0.05</v>
      </c>
      <c r="H905" s="91">
        <f t="shared" si="89"/>
        <v>9.5000000000000001E-2</v>
      </c>
      <c r="I905" s="135">
        <v>2462688</v>
      </c>
      <c r="J905" s="45">
        <v>0</v>
      </c>
      <c r="K905" s="50">
        <f t="shared" si="84"/>
        <v>2462688</v>
      </c>
      <c r="L905" s="68">
        <f t="shared" si="85"/>
        <v>228827.57128767125</v>
      </c>
      <c r="M905" s="68">
        <f t="shared" si="86"/>
        <v>2233860.4287123289</v>
      </c>
      <c r="N905" s="45">
        <v>0.05</v>
      </c>
      <c r="O905" s="68">
        <f t="shared" si="87"/>
        <v>2122167.4072767124</v>
      </c>
    </row>
    <row r="906" spans="1:15" x14ac:dyDescent="0.25">
      <c r="A906" s="120">
        <v>902</v>
      </c>
      <c r="B906" s="128" t="s">
        <v>2741</v>
      </c>
      <c r="C906" s="127">
        <v>44067</v>
      </c>
      <c r="D906" s="98">
        <v>44424</v>
      </c>
      <c r="E906" s="117">
        <f t="shared" si="88"/>
        <v>0.9780821917808219</v>
      </c>
      <c r="F906" s="46">
        <v>10</v>
      </c>
      <c r="G906" s="72">
        <v>0.05</v>
      </c>
      <c r="H906" s="91">
        <f t="shared" si="89"/>
        <v>9.5000000000000001E-2</v>
      </c>
      <c r="I906" s="135">
        <v>2462688</v>
      </c>
      <c r="J906" s="45">
        <v>0</v>
      </c>
      <c r="K906" s="50">
        <f t="shared" si="84"/>
        <v>2462688</v>
      </c>
      <c r="L906" s="68">
        <f t="shared" si="85"/>
        <v>228827.57128767125</v>
      </c>
      <c r="M906" s="68">
        <f t="shared" si="86"/>
        <v>2233860.4287123289</v>
      </c>
      <c r="N906" s="45">
        <v>0.05</v>
      </c>
      <c r="O906" s="68">
        <f t="shared" si="87"/>
        <v>2122167.4072767124</v>
      </c>
    </row>
    <row r="907" spans="1:15" x14ac:dyDescent="0.25">
      <c r="A907" s="120">
        <v>903</v>
      </c>
      <c r="B907" s="128" t="s">
        <v>2415</v>
      </c>
      <c r="C907" s="127">
        <v>44081</v>
      </c>
      <c r="D907" s="98">
        <v>44424</v>
      </c>
      <c r="E907" s="117">
        <f t="shared" si="88"/>
        <v>0.9397260273972603</v>
      </c>
      <c r="F907" s="46">
        <v>10</v>
      </c>
      <c r="G907" s="72">
        <v>0.05</v>
      </c>
      <c r="H907" s="91">
        <f t="shared" si="89"/>
        <v>9.5000000000000001E-2</v>
      </c>
      <c r="I907" s="135">
        <v>1999400</v>
      </c>
      <c r="J907" s="45">
        <v>0</v>
      </c>
      <c r="K907" s="50">
        <f t="shared" si="84"/>
        <v>1999400</v>
      </c>
      <c r="L907" s="68">
        <f t="shared" si="85"/>
        <v>178494.38082191782</v>
      </c>
      <c r="M907" s="68">
        <f t="shared" si="86"/>
        <v>1820905.6191780821</v>
      </c>
      <c r="N907" s="45">
        <v>0.05</v>
      </c>
      <c r="O907" s="68">
        <f t="shared" si="87"/>
        <v>1729860.3382191779</v>
      </c>
    </row>
    <row r="908" spans="1:15" x14ac:dyDescent="0.25">
      <c r="A908" s="120">
        <v>904</v>
      </c>
      <c r="B908" s="128" t="s">
        <v>2742</v>
      </c>
      <c r="C908" s="127">
        <v>44198</v>
      </c>
      <c r="D908" s="98">
        <v>44424</v>
      </c>
      <c r="E908" s="117">
        <f t="shared" si="88"/>
        <v>0.61917808219178083</v>
      </c>
      <c r="F908" s="46">
        <v>10</v>
      </c>
      <c r="G908" s="72">
        <v>0.05</v>
      </c>
      <c r="H908" s="91">
        <f t="shared" si="89"/>
        <v>9.5000000000000001E-2</v>
      </c>
      <c r="I908" s="135">
        <v>1858806</v>
      </c>
      <c r="J908" s="45">
        <v>0</v>
      </c>
      <c r="K908" s="50">
        <f t="shared" si="84"/>
        <v>1858806</v>
      </c>
      <c r="L908" s="68">
        <f t="shared" si="85"/>
        <v>109338.53375342466</v>
      </c>
      <c r="M908" s="68">
        <f t="shared" si="86"/>
        <v>1749467.4662465753</v>
      </c>
      <c r="N908" s="45">
        <v>0.05</v>
      </c>
      <c r="O908" s="68">
        <f t="shared" si="87"/>
        <v>1661994.0929342464</v>
      </c>
    </row>
    <row r="909" spans="1:15" x14ac:dyDescent="0.25">
      <c r="A909" s="120">
        <v>905</v>
      </c>
      <c r="B909" s="128" t="s">
        <v>2470</v>
      </c>
      <c r="C909" s="127">
        <v>44198</v>
      </c>
      <c r="D909" s="98">
        <v>44424</v>
      </c>
      <c r="E909" s="117">
        <f t="shared" si="88"/>
        <v>0.61917808219178083</v>
      </c>
      <c r="F909" s="46">
        <v>10</v>
      </c>
      <c r="G909" s="72">
        <v>0.05</v>
      </c>
      <c r="H909" s="91">
        <f t="shared" si="89"/>
        <v>9.5000000000000001E-2</v>
      </c>
      <c r="I909" s="135">
        <v>1845850</v>
      </c>
      <c r="J909" s="45">
        <v>0</v>
      </c>
      <c r="K909" s="50">
        <f t="shared" si="84"/>
        <v>1845850</v>
      </c>
      <c r="L909" s="68">
        <f t="shared" si="85"/>
        <v>108576.43698630137</v>
      </c>
      <c r="M909" s="68">
        <f t="shared" si="86"/>
        <v>1737273.5630136987</v>
      </c>
      <c r="N909" s="45">
        <v>0.05</v>
      </c>
      <c r="O909" s="68">
        <f t="shared" si="87"/>
        <v>1650409.8848630136</v>
      </c>
    </row>
    <row r="910" spans="1:15" x14ac:dyDescent="0.25">
      <c r="A910" s="120">
        <v>906</v>
      </c>
      <c r="B910" s="128" t="s">
        <v>2743</v>
      </c>
      <c r="C910" s="127">
        <v>44286</v>
      </c>
      <c r="D910" s="98">
        <v>44424</v>
      </c>
      <c r="E910" s="117">
        <f t="shared" si="88"/>
        <v>0.37808219178082192</v>
      </c>
      <c r="F910" s="46">
        <v>10</v>
      </c>
      <c r="G910" s="72">
        <v>0.05</v>
      </c>
      <c r="H910" s="91">
        <f t="shared" si="89"/>
        <v>9.5000000000000001E-2</v>
      </c>
      <c r="I910" s="135">
        <v>3616793</v>
      </c>
      <c r="J910" s="45">
        <v>0</v>
      </c>
      <c r="K910" s="50">
        <f t="shared" si="84"/>
        <v>3616793</v>
      </c>
      <c r="L910" s="68">
        <f t="shared" si="85"/>
        <v>129907.27734246576</v>
      </c>
      <c r="M910" s="68">
        <f t="shared" si="86"/>
        <v>3486885.7226575343</v>
      </c>
      <c r="N910" s="45">
        <v>0.05</v>
      </c>
      <c r="O910" s="68">
        <f t="shared" si="87"/>
        <v>3312541.4365246575</v>
      </c>
    </row>
    <row r="911" spans="1:15" x14ac:dyDescent="0.25">
      <c r="A911" s="120">
        <v>907</v>
      </c>
      <c r="B911" s="128" t="s">
        <v>2743</v>
      </c>
      <c r="C911" s="127">
        <v>44286</v>
      </c>
      <c r="D911" s="98">
        <v>44424</v>
      </c>
      <c r="E911" s="117">
        <f t="shared" si="88"/>
        <v>0.37808219178082192</v>
      </c>
      <c r="F911" s="46">
        <v>10</v>
      </c>
      <c r="G911" s="72">
        <v>0.05</v>
      </c>
      <c r="H911" s="91">
        <f t="shared" si="89"/>
        <v>9.5000000000000001E-2</v>
      </c>
      <c r="I911" s="135">
        <v>3616793</v>
      </c>
      <c r="J911" s="45">
        <v>0</v>
      </c>
      <c r="K911" s="50">
        <f t="shared" si="84"/>
        <v>3616793</v>
      </c>
      <c r="L911" s="68">
        <f t="shared" si="85"/>
        <v>129907.27734246576</v>
      </c>
      <c r="M911" s="68">
        <f t="shared" si="86"/>
        <v>3486885.7226575343</v>
      </c>
      <c r="N911" s="45">
        <v>0.05</v>
      </c>
      <c r="O911" s="68">
        <f t="shared" si="87"/>
        <v>3312541.4365246575</v>
      </c>
    </row>
    <row r="912" spans="1:15" x14ac:dyDescent="0.25">
      <c r="A912" s="120">
        <v>908</v>
      </c>
      <c r="B912" s="128" t="s">
        <v>2743</v>
      </c>
      <c r="C912" s="127">
        <v>44286</v>
      </c>
      <c r="D912" s="98">
        <v>44424</v>
      </c>
      <c r="E912" s="117">
        <f t="shared" si="88"/>
        <v>0.37808219178082192</v>
      </c>
      <c r="F912" s="46">
        <v>10</v>
      </c>
      <c r="G912" s="72">
        <v>0.05</v>
      </c>
      <c r="H912" s="91">
        <f t="shared" si="89"/>
        <v>9.5000000000000001E-2</v>
      </c>
      <c r="I912" s="135">
        <v>3616793</v>
      </c>
      <c r="J912" s="45">
        <v>0</v>
      </c>
      <c r="K912" s="50">
        <f t="shared" si="84"/>
        <v>3616793</v>
      </c>
      <c r="L912" s="68">
        <f t="shared" si="85"/>
        <v>129907.27734246576</v>
      </c>
      <c r="M912" s="68">
        <f t="shared" si="86"/>
        <v>3486885.7226575343</v>
      </c>
      <c r="N912" s="45">
        <v>0.05</v>
      </c>
      <c r="O912" s="68">
        <f t="shared" si="87"/>
        <v>3312541.4365246575</v>
      </c>
    </row>
    <row r="913" spans="1:15" x14ac:dyDescent="0.25">
      <c r="A913" s="120">
        <v>909</v>
      </c>
      <c r="B913" s="128" t="s">
        <v>2743</v>
      </c>
      <c r="C913" s="127">
        <v>44286</v>
      </c>
      <c r="D913" s="98">
        <v>44424</v>
      </c>
      <c r="E913" s="117">
        <f t="shared" si="88"/>
        <v>0.37808219178082192</v>
      </c>
      <c r="F913" s="46">
        <v>10</v>
      </c>
      <c r="G913" s="72">
        <v>0.05</v>
      </c>
      <c r="H913" s="91">
        <f t="shared" si="89"/>
        <v>9.5000000000000001E-2</v>
      </c>
      <c r="I913" s="135">
        <v>3616793</v>
      </c>
      <c r="J913" s="45">
        <v>0</v>
      </c>
      <c r="K913" s="50">
        <f t="shared" si="84"/>
        <v>3616793</v>
      </c>
      <c r="L913" s="68">
        <f t="shared" si="85"/>
        <v>129907.27734246576</v>
      </c>
      <c r="M913" s="68">
        <f t="shared" si="86"/>
        <v>3486885.7226575343</v>
      </c>
      <c r="N913" s="45">
        <v>0.05</v>
      </c>
      <c r="O913" s="68">
        <f t="shared" si="87"/>
        <v>3312541.4365246575</v>
      </c>
    </row>
    <row r="914" spans="1:15" s="93" customFormat="1" x14ac:dyDescent="0.25">
      <c r="A914" s="190" t="s">
        <v>11</v>
      </c>
      <c r="B914" s="191"/>
      <c r="C914" s="191"/>
      <c r="D914" s="191"/>
      <c r="E914" s="191"/>
      <c r="F914" s="191"/>
      <c r="G914" s="191"/>
      <c r="H914" s="192"/>
      <c r="I914" s="70">
        <f>SUM(I5:I913)</f>
        <v>25659035824.873127</v>
      </c>
      <c r="J914" s="42"/>
      <c r="K914" s="70">
        <f>SUM(K5:K913)</f>
        <v>28486507963.089958</v>
      </c>
      <c r="L914" s="42"/>
      <c r="M914" s="42"/>
      <c r="N914" s="42"/>
      <c r="O914" s="70">
        <f>SUM(O5:O913)</f>
        <v>20258156527.402046</v>
      </c>
    </row>
  </sheetData>
  <autoFilter ref="A4:O914"/>
  <mergeCells count="2">
    <mergeCell ref="A3:O3"/>
    <mergeCell ref="A914:H914"/>
  </mergeCells>
  <pageMargins left="0.23622047244094491" right="0.23622047244094491" top="0.74803149606299213" bottom="0.74803149606299213" header="0.31496062992125984" footer="0.31496062992125984"/>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128"/>
  <sheetViews>
    <sheetView topLeftCell="C1" workbookViewId="0">
      <pane ySplit="3" topLeftCell="A1113" activePane="bottomLeft" state="frozen"/>
      <selection pane="bottomLeft" activeCell="B2" sqref="B2:N1128"/>
    </sheetView>
  </sheetViews>
  <sheetFormatPr defaultRowHeight="15" x14ac:dyDescent="0.25"/>
  <cols>
    <col min="3" max="3" width="39" customWidth="1"/>
    <col min="4" max="4" width="16.28515625" style="9" customWidth="1"/>
    <col min="5" max="5" width="15.28515625" customWidth="1"/>
    <col min="6" max="6" width="11.5703125" bestFit="1" customWidth="1"/>
    <col min="7" max="7" width="16.7109375" customWidth="1"/>
    <col min="9" max="9" width="14.140625" customWidth="1"/>
    <col min="10" max="10" width="14.85546875" style="44" customWidth="1"/>
    <col min="11" max="11" width="14" customWidth="1"/>
    <col min="12" max="12" width="18.85546875" customWidth="1"/>
    <col min="13" max="13" width="10.42578125" style="55" hidden="1" customWidth="1"/>
    <col min="14" max="14" width="14.85546875" customWidth="1"/>
  </cols>
  <sheetData>
    <row r="2" spans="2:14" s="3" customFormat="1" ht="15.75" x14ac:dyDescent="0.25">
      <c r="B2" s="198" t="s">
        <v>2861</v>
      </c>
      <c r="C2" s="198"/>
      <c r="D2" s="198"/>
      <c r="E2" s="198"/>
      <c r="F2" s="198"/>
      <c r="G2" s="198"/>
      <c r="H2" s="198"/>
      <c r="I2" s="198"/>
      <c r="J2" s="198"/>
      <c r="K2" s="198"/>
      <c r="L2" s="198"/>
      <c r="M2" s="198"/>
      <c r="N2" s="198"/>
    </row>
    <row r="3" spans="2:14" s="3" customFormat="1" ht="60" x14ac:dyDescent="0.25">
      <c r="B3" s="4" t="s">
        <v>1</v>
      </c>
      <c r="C3" s="4" t="s">
        <v>2</v>
      </c>
      <c r="D3" s="4" t="s">
        <v>3</v>
      </c>
      <c r="E3" s="4" t="s">
        <v>4</v>
      </c>
      <c r="F3" s="4" t="s">
        <v>5</v>
      </c>
      <c r="G3" s="4" t="s">
        <v>12</v>
      </c>
      <c r="H3" s="4" t="s">
        <v>26</v>
      </c>
      <c r="I3" s="4" t="s">
        <v>6</v>
      </c>
      <c r="J3" s="43" t="s">
        <v>7</v>
      </c>
      <c r="K3" s="5" t="s">
        <v>9</v>
      </c>
      <c r="L3" s="5" t="s">
        <v>27</v>
      </c>
      <c r="M3" s="54" t="s">
        <v>49</v>
      </c>
      <c r="N3" s="5" t="s">
        <v>10</v>
      </c>
    </row>
    <row r="4" spans="2:14" x14ac:dyDescent="0.25">
      <c r="B4" s="46">
        <v>1</v>
      </c>
      <c r="C4" s="102" t="s">
        <v>1878</v>
      </c>
      <c r="D4" s="125">
        <v>39173</v>
      </c>
      <c r="E4" s="98">
        <v>44424</v>
      </c>
      <c r="F4" s="117">
        <f>(E4-D4)/365</f>
        <v>14.386301369863014</v>
      </c>
      <c r="G4" s="46">
        <v>5</v>
      </c>
      <c r="H4" s="72">
        <v>0.05</v>
      </c>
      <c r="I4" s="91">
        <f>(1-H4)/G4</f>
        <v>0.19</v>
      </c>
      <c r="J4" s="68">
        <v>50900</v>
      </c>
      <c r="K4" s="68">
        <f t="shared" ref="K4:K67" si="0">F4*I4*J4</f>
        <v>139129.92054794522</v>
      </c>
      <c r="L4" s="68">
        <f t="shared" ref="L4:L67" si="1">MAX(J4-K4,0)</f>
        <v>0</v>
      </c>
      <c r="M4" s="45">
        <v>0.05</v>
      </c>
      <c r="N4" s="68">
        <f t="shared" ref="N4:N67" si="2">IF(J4&lt;=0,0,IF(L4&lt;=H4*J4,H4*J4,L4*(1-M4)))</f>
        <v>2545</v>
      </c>
    </row>
    <row r="5" spans="2:14" x14ac:dyDescent="0.25">
      <c r="B5" s="46">
        <v>2</v>
      </c>
      <c r="C5" s="102" t="s">
        <v>1878</v>
      </c>
      <c r="D5" s="125">
        <v>39173</v>
      </c>
      <c r="E5" s="98">
        <v>44424</v>
      </c>
      <c r="F5" s="117">
        <f t="shared" ref="F5:F68" si="3">(E5-D5)/365</f>
        <v>14.386301369863014</v>
      </c>
      <c r="G5" s="46">
        <v>5</v>
      </c>
      <c r="H5" s="72">
        <v>0.05</v>
      </c>
      <c r="I5" s="91">
        <f t="shared" ref="I5:I68" si="4">(1-H5)/G5</f>
        <v>0.19</v>
      </c>
      <c r="J5" s="68">
        <v>38272</v>
      </c>
      <c r="K5" s="68">
        <f t="shared" si="0"/>
        <v>104612.57994520548</v>
      </c>
      <c r="L5" s="68">
        <f t="shared" si="1"/>
        <v>0</v>
      </c>
      <c r="M5" s="45">
        <v>0.05</v>
      </c>
      <c r="N5" s="68">
        <f t="shared" si="2"/>
        <v>1913.6000000000001</v>
      </c>
    </row>
    <row r="6" spans="2:14" x14ac:dyDescent="0.25">
      <c r="B6" s="46">
        <v>3</v>
      </c>
      <c r="C6" s="102" t="s">
        <v>1878</v>
      </c>
      <c r="D6" s="125">
        <v>39173</v>
      </c>
      <c r="E6" s="98">
        <v>44424</v>
      </c>
      <c r="F6" s="117">
        <f t="shared" si="3"/>
        <v>14.386301369863014</v>
      </c>
      <c r="G6" s="46">
        <v>5</v>
      </c>
      <c r="H6" s="72">
        <v>0.05</v>
      </c>
      <c r="I6" s="91">
        <f t="shared" si="4"/>
        <v>0.19</v>
      </c>
      <c r="J6" s="68">
        <v>34710</v>
      </c>
      <c r="K6" s="68">
        <f t="shared" si="0"/>
        <v>94876.218904109584</v>
      </c>
      <c r="L6" s="68">
        <f t="shared" si="1"/>
        <v>0</v>
      </c>
      <c r="M6" s="45">
        <v>0.05</v>
      </c>
      <c r="N6" s="68">
        <f t="shared" si="2"/>
        <v>1735.5</v>
      </c>
    </row>
    <row r="7" spans="2:14" x14ac:dyDescent="0.25">
      <c r="B7" s="46">
        <v>4</v>
      </c>
      <c r="C7" s="102" t="s">
        <v>1878</v>
      </c>
      <c r="D7" s="125">
        <v>39539</v>
      </c>
      <c r="E7" s="98">
        <v>44424</v>
      </c>
      <c r="F7" s="117">
        <f t="shared" si="3"/>
        <v>13.383561643835616</v>
      </c>
      <c r="G7" s="46">
        <v>5</v>
      </c>
      <c r="H7" s="72">
        <v>0.05</v>
      </c>
      <c r="I7" s="91">
        <f t="shared" si="4"/>
        <v>0.19</v>
      </c>
      <c r="J7" s="68">
        <v>33000</v>
      </c>
      <c r="K7" s="68">
        <f t="shared" si="0"/>
        <v>83914.931506849316</v>
      </c>
      <c r="L7" s="68">
        <f t="shared" si="1"/>
        <v>0</v>
      </c>
      <c r="M7" s="45">
        <v>0.05</v>
      </c>
      <c r="N7" s="68">
        <f t="shared" si="2"/>
        <v>1650</v>
      </c>
    </row>
    <row r="8" spans="2:14" x14ac:dyDescent="0.25">
      <c r="B8" s="46">
        <v>5</v>
      </c>
      <c r="C8" s="95" t="s">
        <v>1879</v>
      </c>
      <c r="D8" s="97">
        <v>39539</v>
      </c>
      <c r="E8" s="98">
        <v>44424</v>
      </c>
      <c r="F8" s="117">
        <f t="shared" si="3"/>
        <v>13.383561643835616</v>
      </c>
      <c r="G8" s="46">
        <v>5</v>
      </c>
      <c r="H8" s="72">
        <v>0.05</v>
      </c>
      <c r="I8" s="91">
        <f t="shared" si="4"/>
        <v>0.19</v>
      </c>
      <c r="J8" s="68">
        <v>71500</v>
      </c>
      <c r="K8" s="68">
        <f t="shared" si="0"/>
        <v>181815.68493150687</v>
      </c>
      <c r="L8" s="68">
        <f t="shared" si="1"/>
        <v>0</v>
      </c>
      <c r="M8" s="45">
        <v>0.05</v>
      </c>
      <c r="N8" s="68">
        <f t="shared" si="2"/>
        <v>3575</v>
      </c>
    </row>
    <row r="9" spans="2:14" x14ac:dyDescent="0.25">
      <c r="B9" s="46">
        <v>6</v>
      </c>
      <c r="C9" s="95" t="s">
        <v>1880</v>
      </c>
      <c r="D9" s="97">
        <v>39539</v>
      </c>
      <c r="E9" s="98">
        <v>44424</v>
      </c>
      <c r="F9" s="117">
        <f t="shared" si="3"/>
        <v>13.383561643835616</v>
      </c>
      <c r="G9" s="46">
        <v>5</v>
      </c>
      <c r="H9" s="72">
        <v>0.05</v>
      </c>
      <c r="I9" s="91">
        <f t="shared" si="4"/>
        <v>0.19</v>
      </c>
      <c r="J9" s="68">
        <v>48658</v>
      </c>
      <c r="K9" s="68">
        <f t="shared" si="0"/>
        <v>123731.29506849316</v>
      </c>
      <c r="L9" s="68">
        <f t="shared" si="1"/>
        <v>0</v>
      </c>
      <c r="M9" s="45">
        <v>0.05</v>
      </c>
      <c r="N9" s="68">
        <f t="shared" si="2"/>
        <v>2432.9</v>
      </c>
    </row>
    <row r="10" spans="2:14" x14ac:dyDescent="0.25">
      <c r="B10" s="46">
        <v>7</v>
      </c>
      <c r="C10" s="95" t="s">
        <v>1881</v>
      </c>
      <c r="D10" s="97">
        <v>39904</v>
      </c>
      <c r="E10" s="98">
        <v>44424</v>
      </c>
      <c r="F10" s="117">
        <f t="shared" si="3"/>
        <v>12.383561643835616</v>
      </c>
      <c r="G10" s="46">
        <v>5</v>
      </c>
      <c r="H10" s="72">
        <v>0.05</v>
      </c>
      <c r="I10" s="91">
        <f t="shared" si="4"/>
        <v>0.19</v>
      </c>
      <c r="J10" s="68">
        <v>38151</v>
      </c>
      <c r="K10" s="68">
        <f t="shared" si="0"/>
        <v>89764.599452054797</v>
      </c>
      <c r="L10" s="68">
        <f t="shared" si="1"/>
        <v>0</v>
      </c>
      <c r="M10" s="45">
        <v>0.05</v>
      </c>
      <c r="N10" s="68">
        <f t="shared" si="2"/>
        <v>1907.5500000000002</v>
      </c>
    </row>
    <row r="11" spans="2:14" x14ac:dyDescent="0.25">
      <c r="B11" s="46">
        <v>8</v>
      </c>
      <c r="C11" s="95" t="s">
        <v>1882</v>
      </c>
      <c r="D11" s="97">
        <v>39904</v>
      </c>
      <c r="E11" s="98">
        <v>44424</v>
      </c>
      <c r="F11" s="117">
        <f t="shared" si="3"/>
        <v>12.383561643835616</v>
      </c>
      <c r="G11" s="46">
        <v>3</v>
      </c>
      <c r="H11" s="72">
        <v>0.05</v>
      </c>
      <c r="I11" s="91">
        <f t="shared" si="4"/>
        <v>0.31666666666666665</v>
      </c>
      <c r="J11" s="68">
        <v>16275</v>
      </c>
      <c r="K11" s="68">
        <f t="shared" si="0"/>
        <v>63821.780821917804</v>
      </c>
      <c r="L11" s="68">
        <f t="shared" si="1"/>
        <v>0</v>
      </c>
      <c r="M11" s="45">
        <v>0.05</v>
      </c>
      <c r="N11" s="68">
        <f t="shared" si="2"/>
        <v>813.75</v>
      </c>
    </row>
    <row r="12" spans="2:14" x14ac:dyDescent="0.25">
      <c r="B12" s="46">
        <v>9</v>
      </c>
      <c r="C12" s="102" t="s">
        <v>1881</v>
      </c>
      <c r="D12" s="125">
        <v>41214</v>
      </c>
      <c r="E12" s="98">
        <v>44424</v>
      </c>
      <c r="F12" s="117">
        <f t="shared" si="3"/>
        <v>8.794520547945206</v>
      </c>
      <c r="G12" s="46">
        <v>5</v>
      </c>
      <c r="H12" s="72">
        <v>0.05</v>
      </c>
      <c r="I12" s="91">
        <f t="shared" si="4"/>
        <v>0.19</v>
      </c>
      <c r="J12" s="68">
        <v>44333.33</v>
      </c>
      <c r="K12" s="68">
        <f t="shared" si="0"/>
        <v>74079.172512328776</v>
      </c>
      <c r="L12" s="68">
        <f t="shared" si="1"/>
        <v>0</v>
      </c>
      <c r="M12" s="45">
        <v>0.05</v>
      </c>
      <c r="N12" s="68">
        <f t="shared" si="2"/>
        <v>2216.6665000000003</v>
      </c>
    </row>
    <row r="13" spans="2:14" x14ac:dyDescent="0.25">
      <c r="B13" s="46">
        <v>10</v>
      </c>
      <c r="C13" s="102" t="s">
        <v>1881</v>
      </c>
      <c r="D13" s="125">
        <v>41214</v>
      </c>
      <c r="E13" s="98">
        <v>44424</v>
      </c>
      <c r="F13" s="117">
        <f t="shared" si="3"/>
        <v>8.794520547945206</v>
      </c>
      <c r="G13" s="46">
        <v>5</v>
      </c>
      <c r="H13" s="72">
        <v>0.05</v>
      </c>
      <c r="I13" s="91">
        <f t="shared" si="4"/>
        <v>0.19</v>
      </c>
      <c r="J13" s="68">
        <v>44333.33</v>
      </c>
      <c r="K13" s="68">
        <f t="shared" si="0"/>
        <v>74079.172512328776</v>
      </c>
      <c r="L13" s="68">
        <f t="shared" si="1"/>
        <v>0</v>
      </c>
      <c r="M13" s="45">
        <v>0.05</v>
      </c>
      <c r="N13" s="68">
        <f t="shared" si="2"/>
        <v>2216.6665000000003</v>
      </c>
    </row>
    <row r="14" spans="2:14" x14ac:dyDescent="0.25">
      <c r="B14" s="46">
        <v>11</v>
      </c>
      <c r="C14" s="102" t="s">
        <v>1881</v>
      </c>
      <c r="D14" s="125">
        <v>41214</v>
      </c>
      <c r="E14" s="98">
        <v>44424</v>
      </c>
      <c r="F14" s="117">
        <f t="shared" si="3"/>
        <v>8.794520547945206</v>
      </c>
      <c r="G14" s="46">
        <v>5</v>
      </c>
      <c r="H14" s="72">
        <v>0.05</v>
      </c>
      <c r="I14" s="91">
        <f t="shared" si="4"/>
        <v>0.19</v>
      </c>
      <c r="J14" s="68">
        <v>44333.34</v>
      </c>
      <c r="K14" s="68">
        <f t="shared" si="0"/>
        <v>74079.189221917812</v>
      </c>
      <c r="L14" s="68">
        <f t="shared" si="1"/>
        <v>0</v>
      </c>
      <c r="M14" s="45">
        <v>0.05</v>
      </c>
      <c r="N14" s="68">
        <f t="shared" si="2"/>
        <v>2216.6669999999999</v>
      </c>
    </row>
    <row r="15" spans="2:14" x14ac:dyDescent="0.25">
      <c r="B15" s="46">
        <v>12</v>
      </c>
      <c r="C15" s="102" t="s">
        <v>1878</v>
      </c>
      <c r="D15" s="125">
        <v>41214</v>
      </c>
      <c r="E15" s="98">
        <v>44424</v>
      </c>
      <c r="F15" s="117">
        <f t="shared" si="3"/>
        <v>8.794520547945206</v>
      </c>
      <c r="G15" s="46">
        <v>5</v>
      </c>
      <c r="H15" s="72">
        <v>0.05</v>
      </c>
      <c r="I15" s="91">
        <f t="shared" si="4"/>
        <v>0.19</v>
      </c>
      <c r="J15" s="68">
        <v>36750</v>
      </c>
      <c r="K15" s="68">
        <f t="shared" si="0"/>
        <v>61407.739726027401</v>
      </c>
      <c r="L15" s="68">
        <f t="shared" si="1"/>
        <v>0</v>
      </c>
      <c r="M15" s="45">
        <v>0.05</v>
      </c>
      <c r="N15" s="68">
        <f t="shared" si="2"/>
        <v>1837.5</v>
      </c>
    </row>
    <row r="16" spans="2:14" x14ac:dyDescent="0.25">
      <c r="B16" s="46">
        <v>13</v>
      </c>
      <c r="C16" s="102" t="s">
        <v>1878</v>
      </c>
      <c r="D16" s="125">
        <v>41214</v>
      </c>
      <c r="E16" s="98">
        <v>44424</v>
      </c>
      <c r="F16" s="117">
        <f t="shared" si="3"/>
        <v>8.794520547945206</v>
      </c>
      <c r="G16" s="46">
        <v>5</v>
      </c>
      <c r="H16" s="72">
        <v>0.05</v>
      </c>
      <c r="I16" s="91">
        <f t="shared" si="4"/>
        <v>0.19</v>
      </c>
      <c r="J16" s="68">
        <v>36750</v>
      </c>
      <c r="K16" s="68">
        <f t="shared" si="0"/>
        <v>61407.739726027401</v>
      </c>
      <c r="L16" s="68">
        <f t="shared" si="1"/>
        <v>0</v>
      </c>
      <c r="M16" s="45">
        <v>0.05</v>
      </c>
      <c r="N16" s="68">
        <f t="shared" si="2"/>
        <v>1837.5</v>
      </c>
    </row>
    <row r="17" spans="2:14" x14ac:dyDescent="0.25">
      <c r="B17" s="46">
        <v>14</v>
      </c>
      <c r="C17" s="102" t="s">
        <v>1878</v>
      </c>
      <c r="D17" s="125">
        <v>41214</v>
      </c>
      <c r="E17" s="98">
        <v>44424</v>
      </c>
      <c r="F17" s="117">
        <f t="shared" si="3"/>
        <v>8.794520547945206</v>
      </c>
      <c r="G17" s="46">
        <v>5</v>
      </c>
      <c r="H17" s="72">
        <v>0.05</v>
      </c>
      <c r="I17" s="91">
        <f t="shared" si="4"/>
        <v>0.19</v>
      </c>
      <c r="J17" s="68">
        <v>27900</v>
      </c>
      <c r="K17" s="68">
        <f t="shared" si="0"/>
        <v>46619.753424657538</v>
      </c>
      <c r="L17" s="68">
        <f t="shared" si="1"/>
        <v>0</v>
      </c>
      <c r="M17" s="45">
        <v>0.05</v>
      </c>
      <c r="N17" s="68">
        <f t="shared" si="2"/>
        <v>1395</v>
      </c>
    </row>
    <row r="18" spans="2:14" x14ac:dyDescent="0.25">
      <c r="B18" s="46">
        <v>15</v>
      </c>
      <c r="C18" s="102" t="s">
        <v>1883</v>
      </c>
      <c r="D18" s="125">
        <v>41214</v>
      </c>
      <c r="E18" s="98">
        <v>44424</v>
      </c>
      <c r="F18" s="117">
        <f t="shared" si="3"/>
        <v>8.794520547945206</v>
      </c>
      <c r="G18" s="46">
        <v>3</v>
      </c>
      <c r="H18" s="72">
        <v>0.05</v>
      </c>
      <c r="I18" s="91">
        <f t="shared" si="4"/>
        <v>0.31666666666666665</v>
      </c>
      <c r="J18" s="68">
        <v>6200</v>
      </c>
      <c r="K18" s="68">
        <f t="shared" si="0"/>
        <v>17266.575342465756</v>
      </c>
      <c r="L18" s="68">
        <f t="shared" si="1"/>
        <v>0</v>
      </c>
      <c r="M18" s="45">
        <v>0.05</v>
      </c>
      <c r="N18" s="68">
        <f t="shared" si="2"/>
        <v>310</v>
      </c>
    </row>
    <row r="19" spans="2:14" x14ac:dyDescent="0.25">
      <c r="B19" s="46">
        <v>16</v>
      </c>
      <c r="C19" s="102" t="s">
        <v>1884</v>
      </c>
      <c r="D19" s="125">
        <v>41214</v>
      </c>
      <c r="E19" s="98">
        <v>44424</v>
      </c>
      <c r="F19" s="117">
        <f t="shared" si="3"/>
        <v>8.794520547945206</v>
      </c>
      <c r="G19" s="46">
        <v>3</v>
      </c>
      <c r="H19" s="72">
        <v>0.05</v>
      </c>
      <c r="I19" s="91">
        <f t="shared" si="4"/>
        <v>0.31666666666666665</v>
      </c>
      <c r="J19" s="68">
        <v>3000</v>
      </c>
      <c r="K19" s="68">
        <f t="shared" si="0"/>
        <v>8354.7945205479464</v>
      </c>
      <c r="L19" s="68">
        <f t="shared" si="1"/>
        <v>0</v>
      </c>
      <c r="M19" s="45">
        <v>0.05</v>
      </c>
      <c r="N19" s="68">
        <f t="shared" si="2"/>
        <v>150</v>
      </c>
    </row>
    <row r="20" spans="2:14" x14ac:dyDescent="0.25">
      <c r="B20" s="46">
        <v>17</v>
      </c>
      <c r="C20" s="102" t="s">
        <v>1881</v>
      </c>
      <c r="D20" s="125">
        <v>41214</v>
      </c>
      <c r="E20" s="98">
        <v>44424</v>
      </c>
      <c r="F20" s="117">
        <f t="shared" si="3"/>
        <v>8.794520547945206</v>
      </c>
      <c r="G20" s="46">
        <v>5</v>
      </c>
      <c r="H20" s="72">
        <v>0.05</v>
      </c>
      <c r="I20" s="91">
        <f t="shared" si="4"/>
        <v>0.19</v>
      </c>
      <c r="J20" s="68">
        <v>44320</v>
      </c>
      <c r="K20" s="68">
        <f t="shared" si="0"/>
        <v>74056.898630136988</v>
      </c>
      <c r="L20" s="68">
        <f t="shared" si="1"/>
        <v>0</v>
      </c>
      <c r="M20" s="45">
        <v>0.05</v>
      </c>
      <c r="N20" s="68">
        <f t="shared" si="2"/>
        <v>2216</v>
      </c>
    </row>
    <row r="21" spans="2:14" x14ac:dyDescent="0.25">
      <c r="B21" s="46">
        <v>18</v>
      </c>
      <c r="C21" s="102" t="s">
        <v>1885</v>
      </c>
      <c r="D21" s="125">
        <v>41214</v>
      </c>
      <c r="E21" s="98">
        <v>44424</v>
      </c>
      <c r="F21" s="117">
        <f t="shared" si="3"/>
        <v>8.794520547945206</v>
      </c>
      <c r="G21" s="46">
        <v>3</v>
      </c>
      <c r="H21" s="72">
        <v>0.05</v>
      </c>
      <c r="I21" s="91">
        <f t="shared" si="4"/>
        <v>0.31666666666666665</v>
      </c>
      <c r="J21" s="68">
        <v>173250</v>
      </c>
      <c r="K21" s="68">
        <f t="shared" si="0"/>
        <v>482489.38356164389</v>
      </c>
      <c r="L21" s="68">
        <f t="shared" si="1"/>
        <v>0</v>
      </c>
      <c r="M21" s="45">
        <v>0.05</v>
      </c>
      <c r="N21" s="68">
        <f t="shared" si="2"/>
        <v>8662.5</v>
      </c>
    </row>
    <row r="22" spans="2:14" x14ac:dyDescent="0.25">
      <c r="B22" s="46">
        <v>19</v>
      </c>
      <c r="C22" s="102" t="s">
        <v>1883</v>
      </c>
      <c r="D22" s="125">
        <v>41214</v>
      </c>
      <c r="E22" s="98">
        <v>44424</v>
      </c>
      <c r="F22" s="117">
        <f t="shared" si="3"/>
        <v>8.794520547945206</v>
      </c>
      <c r="G22" s="46">
        <v>3</v>
      </c>
      <c r="H22" s="72">
        <v>0.05</v>
      </c>
      <c r="I22" s="91">
        <f t="shared" si="4"/>
        <v>0.31666666666666665</v>
      </c>
      <c r="J22" s="68">
        <v>1083000</v>
      </c>
      <c r="K22" s="68">
        <f t="shared" si="0"/>
        <v>3016080.8219178086</v>
      </c>
      <c r="L22" s="68">
        <f t="shared" si="1"/>
        <v>0</v>
      </c>
      <c r="M22" s="45">
        <v>0.05</v>
      </c>
      <c r="N22" s="68">
        <f t="shared" si="2"/>
        <v>54150</v>
      </c>
    </row>
    <row r="23" spans="2:14" x14ac:dyDescent="0.25">
      <c r="B23" s="46">
        <v>20</v>
      </c>
      <c r="C23" s="102" t="s">
        <v>1886</v>
      </c>
      <c r="D23" s="125">
        <v>41214</v>
      </c>
      <c r="E23" s="98">
        <v>44424</v>
      </c>
      <c r="F23" s="117">
        <f t="shared" si="3"/>
        <v>8.794520547945206</v>
      </c>
      <c r="G23" s="46">
        <v>3</v>
      </c>
      <c r="H23" s="72">
        <v>0.05</v>
      </c>
      <c r="I23" s="91">
        <f t="shared" si="4"/>
        <v>0.31666666666666665</v>
      </c>
      <c r="J23" s="68">
        <v>56989</v>
      </c>
      <c r="K23" s="68">
        <f t="shared" si="0"/>
        <v>158710.46164383562</v>
      </c>
      <c r="L23" s="68">
        <f t="shared" si="1"/>
        <v>0</v>
      </c>
      <c r="M23" s="45">
        <v>0.05</v>
      </c>
      <c r="N23" s="68">
        <f t="shared" si="2"/>
        <v>2849.4500000000003</v>
      </c>
    </row>
    <row r="24" spans="2:14" x14ac:dyDescent="0.25">
      <c r="B24" s="46">
        <v>21</v>
      </c>
      <c r="C24" s="102" t="s">
        <v>1881</v>
      </c>
      <c r="D24" s="125">
        <v>41214</v>
      </c>
      <c r="E24" s="98">
        <v>44424</v>
      </c>
      <c r="F24" s="117">
        <f t="shared" si="3"/>
        <v>8.794520547945206</v>
      </c>
      <c r="G24" s="46">
        <v>5</v>
      </c>
      <c r="H24" s="72">
        <v>0.05</v>
      </c>
      <c r="I24" s="91">
        <f t="shared" si="4"/>
        <v>0.19</v>
      </c>
      <c r="J24" s="68">
        <v>28875</v>
      </c>
      <c r="K24" s="68">
        <f t="shared" si="0"/>
        <v>48248.938356164384</v>
      </c>
      <c r="L24" s="68">
        <f t="shared" si="1"/>
        <v>0</v>
      </c>
      <c r="M24" s="45">
        <v>0.05</v>
      </c>
      <c r="N24" s="68">
        <f t="shared" si="2"/>
        <v>1443.75</v>
      </c>
    </row>
    <row r="25" spans="2:14" x14ac:dyDescent="0.25">
      <c r="B25" s="46">
        <v>22</v>
      </c>
      <c r="C25" s="102" t="s">
        <v>1883</v>
      </c>
      <c r="D25" s="125">
        <v>41214</v>
      </c>
      <c r="E25" s="98">
        <v>44424</v>
      </c>
      <c r="F25" s="117">
        <f t="shared" si="3"/>
        <v>8.794520547945206</v>
      </c>
      <c r="G25" s="46">
        <v>3</v>
      </c>
      <c r="H25" s="72">
        <v>0.05</v>
      </c>
      <c r="I25" s="91">
        <f t="shared" si="4"/>
        <v>0.31666666666666665</v>
      </c>
      <c r="J25" s="68">
        <v>16500</v>
      </c>
      <c r="K25" s="68">
        <f t="shared" si="0"/>
        <v>45951.369863013701</v>
      </c>
      <c r="L25" s="68">
        <f t="shared" si="1"/>
        <v>0</v>
      </c>
      <c r="M25" s="45">
        <v>0.05</v>
      </c>
      <c r="N25" s="68">
        <f t="shared" si="2"/>
        <v>825</v>
      </c>
    </row>
    <row r="26" spans="2:14" x14ac:dyDescent="0.25">
      <c r="B26" s="46">
        <v>23</v>
      </c>
      <c r="C26" s="102" t="s">
        <v>1881</v>
      </c>
      <c r="D26" s="125">
        <v>41214</v>
      </c>
      <c r="E26" s="98">
        <v>44424</v>
      </c>
      <c r="F26" s="117">
        <f t="shared" si="3"/>
        <v>8.794520547945206</v>
      </c>
      <c r="G26" s="46">
        <v>5</v>
      </c>
      <c r="H26" s="72">
        <v>0.05</v>
      </c>
      <c r="I26" s="91">
        <f t="shared" si="4"/>
        <v>0.19</v>
      </c>
      <c r="J26" s="68">
        <v>34250</v>
      </c>
      <c r="K26" s="68">
        <f t="shared" si="0"/>
        <v>57230.342465753427</v>
      </c>
      <c r="L26" s="68">
        <f t="shared" si="1"/>
        <v>0</v>
      </c>
      <c r="M26" s="45">
        <v>0.05</v>
      </c>
      <c r="N26" s="68">
        <f t="shared" si="2"/>
        <v>1712.5</v>
      </c>
    </row>
    <row r="27" spans="2:14" x14ac:dyDescent="0.25">
      <c r="B27" s="46">
        <v>24</v>
      </c>
      <c r="C27" s="102" t="s">
        <v>1881</v>
      </c>
      <c r="D27" s="125">
        <v>41214</v>
      </c>
      <c r="E27" s="98">
        <v>44424</v>
      </c>
      <c r="F27" s="117">
        <f t="shared" si="3"/>
        <v>8.794520547945206</v>
      </c>
      <c r="G27" s="46">
        <v>5</v>
      </c>
      <c r="H27" s="72">
        <v>0.05</v>
      </c>
      <c r="I27" s="91">
        <f t="shared" si="4"/>
        <v>0.19</v>
      </c>
      <c r="J27" s="68">
        <v>41200</v>
      </c>
      <c r="K27" s="68">
        <f t="shared" si="0"/>
        <v>68843.506849315076</v>
      </c>
      <c r="L27" s="68">
        <f t="shared" si="1"/>
        <v>0</v>
      </c>
      <c r="M27" s="45">
        <v>0.05</v>
      </c>
      <c r="N27" s="68">
        <f t="shared" si="2"/>
        <v>2060</v>
      </c>
    </row>
    <row r="28" spans="2:14" x14ac:dyDescent="0.25">
      <c r="B28" s="46">
        <v>25</v>
      </c>
      <c r="C28" s="102" t="s">
        <v>1883</v>
      </c>
      <c r="D28" s="125">
        <v>41214</v>
      </c>
      <c r="E28" s="98">
        <v>44424</v>
      </c>
      <c r="F28" s="117">
        <f t="shared" si="3"/>
        <v>8.794520547945206</v>
      </c>
      <c r="G28" s="46">
        <v>3</v>
      </c>
      <c r="H28" s="72">
        <v>0.05</v>
      </c>
      <c r="I28" s="91">
        <f t="shared" si="4"/>
        <v>0.31666666666666665</v>
      </c>
      <c r="J28" s="68">
        <v>5750</v>
      </c>
      <c r="K28" s="68">
        <f t="shared" si="0"/>
        <v>16013.356164383562</v>
      </c>
      <c r="L28" s="68">
        <f t="shared" si="1"/>
        <v>0</v>
      </c>
      <c r="M28" s="45">
        <v>0.05</v>
      </c>
      <c r="N28" s="68">
        <f t="shared" si="2"/>
        <v>287.5</v>
      </c>
    </row>
    <row r="29" spans="2:14" x14ac:dyDescent="0.25">
      <c r="B29" s="46">
        <v>26</v>
      </c>
      <c r="C29" s="102" t="s">
        <v>1878</v>
      </c>
      <c r="D29" s="125">
        <v>41214</v>
      </c>
      <c r="E29" s="98">
        <v>44424</v>
      </c>
      <c r="F29" s="117">
        <f t="shared" si="3"/>
        <v>8.794520547945206</v>
      </c>
      <c r="G29" s="46">
        <v>5</v>
      </c>
      <c r="H29" s="72">
        <v>0.05</v>
      </c>
      <c r="I29" s="91">
        <f t="shared" si="4"/>
        <v>0.19</v>
      </c>
      <c r="J29" s="68">
        <v>53970</v>
      </c>
      <c r="K29" s="68">
        <f t="shared" si="0"/>
        <v>90181.652054794526</v>
      </c>
      <c r="L29" s="68">
        <f t="shared" si="1"/>
        <v>0</v>
      </c>
      <c r="M29" s="45">
        <v>0.05</v>
      </c>
      <c r="N29" s="68">
        <f t="shared" si="2"/>
        <v>2698.5</v>
      </c>
    </row>
    <row r="30" spans="2:14" x14ac:dyDescent="0.25">
      <c r="B30" s="46">
        <v>27</v>
      </c>
      <c r="C30" s="102" t="s">
        <v>1881</v>
      </c>
      <c r="D30" s="125">
        <v>41214</v>
      </c>
      <c r="E30" s="98">
        <v>44424</v>
      </c>
      <c r="F30" s="117">
        <f t="shared" si="3"/>
        <v>8.794520547945206</v>
      </c>
      <c r="G30" s="46">
        <v>5</v>
      </c>
      <c r="H30" s="72">
        <v>0.05</v>
      </c>
      <c r="I30" s="91">
        <f t="shared" si="4"/>
        <v>0.19</v>
      </c>
      <c r="J30" s="68">
        <v>58600</v>
      </c>
      <c r="K30" s="68">
        <f t="shared" si="0"/>
        <v>97918.19178082193</v>
      </c>
      <c r="L30" s="68">
        <f t="shared" si="1"/>
        <v>0</v>
      </c>
      <c r="M30" s="45">
        <v>0.05</v>
      </c>
      <c r="N30" s="68">
        <f t="shared" si="2"/>
        <v>2930</v>
      </c>
    </row>
    <row r="31" spans="2:14" x14ac:dyDescent="0.25">
      <c r="B31" s="46">
        <v>28</v>
      </c>
      <c r="C31" s="102" t="s">
        <v>1883</v>
      </c>
      <c r="D31" s="125">
        <v>41214</v>
      </c>
      <c r="E31" s="98">
        <v>44424</v>
      </c>
      <c r="F31" s="117">
        <f t="shared" si="3"/>
        <v>8.794520547945206</v>
      </c>
      <c r="G31" s="46">
        <v>3</v>
      </c>
      <c r="H31" s="72">
        <v>0.05</v>
      </c>
      <c r="I31" s="91">
        <f t="shared" si="4"/>
        <v>0.31666666666666665</v>
      </c>
      <c r="J31" s="68">
        <v>6200</v>
      </c>
      <c r="K31" s="68">
        <f t="shared" si="0"/>
        <v>17266.575342465756</v>
      </c>
      <c r="L31" s="68">
        <f t="shared" si="1"/>
        <v>0</v>
      </c>
      <c r="M31" s="45">
        <v>0.05</v>
      </c>
      <c r="N31" s="68">
        <f t="shared" si="2"/>
        <v>310</v>
      </c>
    </row>
    <row r="32" spans="2:14" x14ac:dyDescent="0.25">
      <c r="B32" s="46">
        <v>29</v>
      </c>
      <c r="C32" s="102" t="s">
        <v>1884</v>
      </c>
      <c r="D32" s="125">
        <v>41214</v>
      </c>
      <c r="E32" s="98">
        <v>44424</v>
      </c>
      <c r="F32" s="117">
        <f t="shared" si="3"/>
        <v>8.794520547945206</v>
      </c>
      <c r="G32" s="46">
        <v>3</v>
      </c>
      <c r="H32" s="72">
        <v>0.05</v>
      </c>
      <c r="I32" s="91">
        <f t="shared" si="4"/>
        <v>0.31666666666666665</v>
      </c>
      <c r="J32" s="68">
        <v>281610</v>
      </c>
      <c r="K32" s="68">
        <f t="shared" si="0"/>
        <v>784264.56164383562</v>
      </c>
      <c r="L32" s="68">
        <f t="shared" si="1"/>
        <v>0</v>
      </c>
      <c r="M32" s="45">
        <v>0.05</v>
      </c>
      <c r="N32" s="68">
        <f t="shared" si="2"/>
        <v>14080.5</v>
      </c>
    </row>
    <row r="33" spans="2:14" x14ac:dyDescent="0.25">
      <c r="B33" s="46">
        <v>30</v>
      </c>
      <c r="C33" s="102" t="s">
        <v>1878</v>
      </c>
      <c r="D33" s="125">
        <v>41214</v>
      </c>
      <c r="E33" s="98">
        <v>44424</v>
      </c>
      <c r="F33" s="117">
        <f t="shared" si="3"/>
        <v>8.794520547945206</v>
      </c>
      <c r="G33" s="46">
        <v>5</v>
      </c>
      <c r="H33" s="72">
        <v>0.05</v>
      </c>
      <c r="I33" s="91">
        <f t="shared" si="4"/>
        <v>0.19</v>
      </c>
      <c r="J33" s="68">
        <v>154250</v>
      </c>
      <c r="K33" s="68">
        <f t="shared" si="0"/>
        <v>257745.41095890413</v>
      </c>
      <c r="L33" s="68">
        <f t="shared" si="1"/>
        <v>0</v>
      </c>
      <c r="M33" s="45">
        <v>0.05</v>
      </c>
      <c r="N33" s="68">
        <f t="shared" si="2"/>
        <v>7712.5</v>
      </c>
    </row>
    <row r="34" spans="2:14" x14ac:dyDescent="0.25">
      <c r="B34" s="46">
        <v>31</v>
      </c>
      <c r="C34" s="102" t="s">
        <v>1887</v>
      </c>
      <c r="D34" s="125">
        <v>41214</v>
      </c>
      <c r="E34" s="98">
        <v>44424</v>
      </c>
      <c r="F34" s="117">
        <f t="shared" si="3"/>
        <v>8.794520547945206</v>
      </c>
      <c r="G34" s="46">
        <v>3</v>
      </c>
      <c r="H34" s="72">
        <v>0.05</v>
      </c>
      <c r="I34" s="91">
        <f t="shared" si="4"/>
        <v>0.31666666666666665</v>
      </c>
      <c r="J34" s="68">
        <v>77748</v>
      </c>
      <c r="K34" s="68">
        <f t="shared" si="0"/>
        <v>216522.85479452056</v>
      </c>
      <c r="L34" s="68">
        <f t="shared" si="1"/>
        <v>0</v>
      </c>
      <c r="M34" s="45">
        <v>0.05</v>
      </c>
      <c r="N34" s="68">
        <f t="shared" si="2"/>
        <v>3887.4</v>
      </c>
    </row>
    <row r="35" spans="2:14" x14ac:dyDescent="0.25">
      <c r="B35" s="46">
        <v>32</v>
      </c>
      <c r="C35" s="102" t="s">
        <v>1888</v>
      </c>
      <c r="D35" s="125">
        <v>41214</v>
      </c>
      <c r="E35" s="98">
        <v>44424</v>
      </c>
      <c r="F35" s="117">
        <f t="shared" si="3"/>
        <v>8.794520547945206</v>
      </c>
      <c r="G35" s="46">
        <v>8</v>
      </c>
      <c r="H35" s="72">
        <v>0.05</v>
      </c>
      <c r="I35" s="91">
        <f t="shared" si="4"/>
        <v>0.11874999999999999</v>
      </c>
      <c r="J35" s="68">
        <v>40773</v>
      </c>
      <c r="K35" s="68">
        <f t="shared" si="0"/>
        <v>42581.254623287678</v>
      </c>
      <c r="L35" s="68">
        <f t="shared" si="1"/>
        <v>0</v>
      </c>
      <c r="M35" s="45">
        <v>0.05</v>
      </c>
      <c r="N35" s="68">
        <f t="shared" si="2"/>
        <v>2038.65</v>
      </c>
    </row>
    <row r="36" spans="2:14" x14ac:dyDescent="0.25">
      <c r="B36" s="46">
        <v>33</v>
      </c>
      <c r="C36" s="102" t="s">
        <v>1888</v>
      </c>
      <c r="D36" s="125">
        <v>41214</v>
      </c>
      <c r="E36" s="98">
        <v>44424</v>
      </c>
      <c r="F36" s="117">
        <f t="shared" si="3"/>
        <v>8.794520547945206</v>
      </c>
      <c r="G36" s="46">
        <v>8</v>
      </c>
      <c r="H36" s="72">
        <v>0.05</v>
      </c>
      <c r="I36" s="91">
        <f t="shared" si="4"/>
        <v>0.11874999999999999</v>
      </c>
      <c r="J36" s="68">
        <v>18191</v>
      </c>
      <c r="K36" s="68">
        <f t="shared" si="0"/>
        <v>18997.75839041096</v>
      </c>
      <c r="L36" s="68">
        <f t="shared" si="1"/>
        <v>0</v>
      </c>
      <c r="M36" s="45">
        <v>0.05</v>
      </c>
      <c r="N36" s="68">
        <f t="shared" si="2"/>
        <v>909.55000000000007</v>
      </c>
    </row>
    <row r="37" spans="2:14" x14ac:dyDescent="0.25">
      <c r="B37" s="46">
        <v>34</v>
      </c>
      <c r="C37" s="102" t="s">
        <v>1881</v>
      </c>
      <c r="D37" s="125">
        <v>41214</v>
      </c>
      <c r="E37" s="98">
        <v>44424</v>
      </c>
      <c r="F37" s="117">
        <f t="shared" si="3"/>
        <v>8.794520547945206</v>
      </c>
      <c r="G37" s="46">
        <v>5</v>
      </c>
      <c r="H37" s="72">
        <v>0.05</v>
      </c>
      <c r="I37" s="91">
        <f t="shared" si="4"/>
        <v>0.19</v>
      </c>
      <c r="J37" s="68">
        <v>61000</v>
      </c>
      <c r="K37" s="68">
        <f t="shared" si="0"/>
        <v>101928.49315068494</v>
      </c>
      <c r="L37" s="68">
        <f t="shared" si="1"/>
        <v>0</v>
      </c>
      <c r="M37" s="45">
        <v>0.05</v>
      </c>
      <c r="N37" s="68">
        <f t="shared" si="2"/>
        <v>3050</v>
      </c>
    </row>
    <row r="38" spans="2:14" x14ac:dyDescent="0.25">
      <c r="B38" s="46">
        <v>35</v>
      </c>
      <c r="C38" s="102" t="s">
        <v>1881</v>
      </c>
      <c r="D38" s="125">
        <v>41214</v>
      </c>
      <c r="E38" s="98">
        <v>44424</v>
      </c>
      <c r="F38" s="117">
        <f t="shared" si="3"/>
        <v>8.794520547945206</v>
      </c>
      <c r="G38" s="46">
        <v>5</v>
      </c>
      <c r="H38" s="72">
        <v>0.05</v>
      </c>
      <c r="I38" s="91">
        <f t="shared" si="4"/>
        <v>0.19</v>
      </c>
      <c r="J38" s="68">
        <v>36500</v>
      </c>
      <c r="K38" s="68">
        <f t="shared" si="0"/>
        <v>60990</v>
      </c>
      <c r="L38" s="68">
        <f t="shared" si="1"/>
        <v>0</v>
      </c>
      <c r="M38" s="45">
        <v>0.05</v>
      </c>
      <c r="N38" s="68">
        <f t="shared" si="2"/>
        <v>1825</v>
      </c>
    </row>
    <row r="39" spans="2:14" x14ac:dyDescent="0.25">
      <c r="B39" s="46">
        <v>36</v>
      </c>
      <c r="C39" s="102" t="s">
        <v>1883</v>
      </c>
      <c r="D39" s="125">
        <v>41214</v>
      </c>
      <c r="E39" s="98">
        <v>44424</v>
      </c>
      <c r="F39" s="117">
        <f t="shared" si="3"/>
        <v>8.794520547945206</v>
      </c>
      <c r="G39" s="46">
        <v>3</v>
      </c>
      <c r="H39" s="72">
        <v>0.05</v>
      </c>
      <c r="I39" s="91">
        <f t="shared" si="4"/>
        <v>0.31666666666666665</v>
      </c>
      <c r="J39" s="68">
        <v>45000</v>
      </c>
      <c r="K39" s="68">
        <f t="shared" si="0"/>
        <v>125321.91780821918</v>
      </c>
      <c r="L39" s="68">
        <f t="shared" si="1"/>
        <v>0</v>
      </c>
      <c r="M39" s="45">
        <v>0.05</v>
      </c>
      <c r="N39" s="68">
        <f t="shared" si="2"/>
        <v>2250</v>
      </c>
    </row>
    <row r="40" spans="2:14" x14ac:dyDescent="0.25">
      <c r="B40" s="46">
        <v>37</v>
      </c>
      <c r="C40" s="102" t="s">
        <v>1889</v>
      </c>
      <c r="D40" s="125">
        <v>41214</v>
      </c>
      <c r="E40" s="98">
        <v>44424</v>
      </c>
      <c r="F40" s="117">
        <f t="shared" si="3"/>
        <v>8.794520547945206</v>
      </c>
      <c r="G40" s="46">
        <v>3</v>
      </c>
      <c r="H40" s="72">
        <v>0.05</v>
      </c>
      <c r="I40" s="91">
        <f t="shared" si="4"/>
        <v>0.31666666666666665</v>
      </c>
      <c r="J40" s="68">
        <v>9345</v>
      </c>
      <c r="K40" s="68">
        <f t="shared" si="0"/>
        <v>26025.18493150685</v>
      </c>
      <c r="L40" s="68">
        <f t="shared" si="1"/>
        <v>0</v>
      </c>
      <c r="M40" s="45">
        <v>0.05</v>
      </c>
      <c r="N40" s="68">
        <f t="shared" si="2"/>
        <v>467.25</v>
      </c>
    </row>
    <row r="41" spans="2:14" x14ac:dyDescent="0.25">
      <c r="B41" s="46">
        <v>38</v>
      </c>
      <c r="C41" s="102" t="s">
        <v>1883</v>
      </c>
      <c r="D41" s="125">
        <v>41214</v>
      </c>
      <c r="E41" s="98">
        <v>44424</v>
      </c>
      <c r="F41" s="117">
        <f t="shared" si="3"/>
        <v>8.794520547945206</v>
      </c>
      <c r="G41" s="46">
        <v>3</v>
      </c>
      <c r="H41" s="72">
        <v>0.05</v>
      </c>
      <c r="I41" s="91">
        <f t="shared" si="4"/>
        <v>0.31666666666666665</v>
      </c>
      <c r="J41" s="68">
        <v>6000</v>
      </c>
      <c r="K41" s="68">
        <f t="shared" si="0"/>
        <v>16709.589041095893</v>
      </c>
      <c r="L41" s="68">
        <f t="shared" si="1"/>
        <v>0</v>
      </c>
      <c r="M41" s="45">
        <v>0.05</v>
      </c>
      <c r="N41" s="68">
        <f t="shared" si="2"/>
        <v>300</v>
      </c>
    </row>
    <row r="42" spans="2:14" x14ac:dyDescent="0.25">
      <c r="B42" s="46">
        <v>39</v>
      </c>
      <c r="C42" s="102" t="s">
        <v>1878</v>
      </c>
      <c r="D42" s="125">
        <v>41214</v>
      </c>
      <c r="E42" s="98">
        <v>44424</v>
      </c>
      <c r="F42" s="117">
        <f t="shared" si="3"/>
        <v>8.794520547945206</v>
      </c>
      <c r="G42" s="46">
        <v>5</v>
      </c>
      <c r="H42" s="72">
        <v>0.05</v>
      </c>
      <c r="I42" s="91">
        <f t="shared" si="4"/>
        <v>0.19</v>
      </c>
      <c r="J42" s="68">
        <v>61600</v>
      </c>
      <c r="K42" s="68">
        <f t="shared" si="0"/>
        <v>102931.06849315068</v>
      </c>
      <c r="L42" s="68">
        <f t="shared" si="1"/>
        <v>0</v>
      </c>
      <c r="M42" s="45">
        <v>0.05</v>
      </c>
      <c r="N42" s="68">
        <f t="shared" si="2"/>
        <v>3080</v>
      </c>
    </row>
    <row r="43" spans="2:14" x14ac:dyDescent="0.25">
      <c r="B43" s="46">
        <v>40</v>
      </c>
      <c r="C43" s="102" t="s">
        <v>1878</v>
      </c>
      <c r="D43" s="125">
        <v>41214</v>
      </c>
      <c r="E43" s="98">
        <v>44424</v>
      </c>
      <c r="F43" s="117">
        <f t="shared" si="3"/>
        <v>8.794520547945206</v>
      </c>
      <c r="G43" s="46">
        <v>5</v>
      </c>
      <c r="H43" s="72">
        <v>0.05</v>
      </c>
      <c r="I43" s="91">
        <f t="shared" si="4"/>
        <v>0.19</v>
      </c>
      <c r="J43" s="68">
        <v>61600</v>
      </c>
      <c r="K43" s="68">
        <f t="shared" si="0"/>
        <v>102931.06849315068</v>
      </c>
      <c r="L43" s="68">
        <f t="shared" si="1"/>
        <v>0</v>
      </c>
      <c r="M43" s="45">
        <v>0.05</v>
      </c>
      <c r="N43" s="68">
        <f t="shared" si="2"/>
        <v>3080</v>
      </c>
    </row>
    <row r="44" spans="2:14" x14ac:dyDescent="0.25">
      <c r="B44" s="46">
        <v>41</v>
      </c>
      <c r="C44" s="102" t="s">
        <v>1878</v>
      </c>
      <c r="D44" s="125">
        <v>41214</v>
      </c>
      <c r="E44" s="98">
        <v>44424</v>
      </c>
      <c r="F44" s="117">
        <f t="shared" si="3"/>
        <v>8.794520547945206</v>
      </c>
      <c r="G44" s="46">
        <v>5</v>
      </c>
      <c r="H44" s="72">
        <v>0.05</v>
      </c>
      <c r="I44" s="91">
        <f t="shared" si="4"/>
        <v>0.19</v>
      </c>
      <c r="J44" s="68">
        <v>31500</v>
      </c>
      <c r="K44" s="68">
        <f t="shared" si="0"/>
        <v>52635.205479452059</v>
      </c>
      <c r="L44" s="68">
        <f t="shared" si="1"/>
        <v>0</v>
      </c>
      <c r="M44" s="45">
        <v>0.05</v>
      </c>
      <c r="N44" s="68">
        <f t="shared" si="2"/>
        <v>1575</v>
      </c>
    </row>
    <row r="45" spans="2:14" x14ac:dyDescent="0.25">
      <c r="B45" s="46">
        <v>42</v>
      </c>
      <c r="C45" s="102" t="s">
        <v>1883</v>
      </c>
      <c r="D45" s="125">
        <v>41214</v>
      </c>
      <c r="E45" s="98">
        <v>44424</v>
      </c>
      <c r="F45" s="117">
        <f t="shared" si="3"/>
        <v>8.794520547945206</v>
      </c>
      <c r="G45" s="46">
        <v>3</v>
      </c>
      <c r="H45" s="72">
        <v>0.05</v>
      </c>
      <c r="I45" s="91">
        <f t="shared" si="4"/>
        <v>0.31666666666666665</v>
      </c>
      <c r="J45" s="68">
        <v>9450</v>
      </c>
      <c r="K45" s="68">
        <f t="shared" si="0"/>
        <v>26317.60273972603</v>
      </c>
      <c r="L45" s="68">
        <f t="shared" si="1"/>
        <v>0</v>
      </c>
      <c r="M45" s="45">
        <v>0.05</v>
      </c>
      <c r="N45" s="68">
        <f t="shared" si="2"/>
        <v>472.5</v>
      </c>
    </row>
    <row r="46" spans="2:14" x14ac:dyDescent="0.25">
      <c r="B46" s="46">
        <v>43</v>
      </c>
      <c r="C46" s="102" t="s">
        <v>1884</v>
      </c>
      <c r="D46" s="125">
        <v>41214</v>
      </c>
      <c r="E46" s="98">
        <v>44424</v>
      </c>
      <c r="F46" s="117">
        <f t="shared" si="3"/>
        <v>8.794520547945206</v>
      </c>
      <c r="G46" s="46">
        <v>3</v>
      </c>
      <c r="H46" s="72">
        <v>0.05</v>
      </c>
      <c r="I46" s="91">
        <f t="shared" si="4"/>
        <v>0.31666666666666665</v>
      </c>
      <c r="J46" s="68">
        <v>28875</v>
      </c>
      <c r="K46" s="68">
        <f t="shared" si="0"/>
        <v>80414.897260273981</v>
      </c>
      <c r="L46" s="68">
        <f t="shared" si="1"/>
        <v>0</v>
      </c>
      <c r="M46" s="45">
        <v>0.05</v>
      </c>
      <c r="N46" s="68">
        <f t="shared" si="2"/>
        <v>1443.75</v>
      </c>
    </row>
    <row r="47" spans="2:14" x14ac:dyDescent="0.25">
      <c r="B47" s="46">
        <v>44</v>
      </c>
      <c r="C47" s="102" t="s">
        <v>1890</v>
      </c>
      <c r="D47" s="125">
        <v>41214</v>
      </c>
      <c r="E47" s="98">
        <v>44424</v>
      </c>
      <c r="F47" s="117">
        <f t="shared" si="3"/>
        <v>8.794520547945206</v>
      </c>
      <c r="G47" s="46">
        <v>8</v>
      </c>
      <c r="H47" s="72">
        <v>0.05</v>
      </c>
      <c r="I47" s="91">
        <f t="shared" si="4"/>
        <v>0.11874999999999999</v>
      </c>
      <c r="J47" s="68">
        <v>51608</v>
      </c>
      <c r="K47" s="68">
        <f t="shared" si="0"/>
        <v>53896.779452054798</v>
      </c>
      <c r="L47" s="68">
        <f t="shared" si="1"/>
        <v>0</v>
      </c>
      <c r="M47" s="45">
        <v>0.05</v>
      </c>
      <c r="N47" s="68">
        <f t="shared" si="2"/>
        <v>2580.4</v>
      </c>
    </row>
    <row r="48" spans="2:14" x14ac:dyDescent="0.25">
      <c r="B48" s="46">
        <v>45</v>
      </c>
      <c r="C48" s="102" t="s">
        <v>1878</v>
      </c>
      <c r="D48" s="125">
        <v>41214</v>
      </c>
      <c r="E48" s="98">
        <v>44424</v>
      </c>
      <c r="F48" s="117">
        <f t="shared" si="3"/>
        <v>8.794520547945206</v>
      </c>
      <c r="G48" s="46">
        <v>5</v>
      </c>
      <c r="H48" s="72">
        <v>0.05</v>
      </c>
      <c r="I48" s="91">
        <f t="shared" si="4"/>
        <v>0.19</v>
      </c>
      <c r="J48" s="68">
        <v>183913</v>
      </c>
      <c r="K48" s="68">
        <f t="shared" si="0"/>
        <v>307311.06493150687</v>
      </c>
      <c r="L48" s="68">
        <f t="shared" si="1"/>
        <v>0</v>
      </c>
      <c r="M48" s="45">
        <v>0.05</v>
      </c>
      <c r="N48" s="68">
        <f t="shared" si="2"/>
        <v>9195.65</v>
      </c>
    </row>
    <row r="49" spans="2:14" x14ac:dyDescent="0.25">
      <c r="B49" s="46">
        <v>46</v>
      </c>
      <c r="C49" s="102" t="s">
        <v>1878</v>
      </c>
      <c r="D49" s="125">
        <v>41214</v>
      </c>
      <c r="E49" s="98">
        <v>44424</v>
      </c>
      <c r="F49" s="117">
        <f t="shared" si="3"/>
        <v>8.794520547945206</v>
      </c>
      <c r="G49" s="46">
        <v>5</v>
      </c>
      <c r="H49" s="72">
        <v>0.05</v>
      </c>
      <c r="I49" s="91">
        <f t="shared" si="4"/>
        <v>0.19</v>
      </c>
      <c r="J49" s="68">
        <v>222125</v>
      </c>
      <c r="K49" s="68">
        <f t="shared" si="0"/>
        <v>371161.74657534249</v>
      </c>
      <c r="L49" s="68">
        <f t="shared" si="1"/>
        <v>0</v>
      </c>
      <c r="M49" s="45">
        <v>0.05</v>
      </c>
      <c r="N49" s="68">
        <f t="shared" si="2"/>
        <v>11106.25</v>
      </c>
    </row>
    <row r="50" spans="2:14" x14ac:dyDescent="0.25">
      <c r="B50" s="46">
        <v>47</v>
      </c>
      <c r="C50" s="102" t="s">
        <v>1878</v>
      </c>
      <c r="D50" s="125">
        <v>41214</v>
      </c>
      <c r="E50" s="98">
        <v>44424</v>
      </c>
      <c r="F50" s="117">
        <f t="shared" si="3"/>
        <v>8.794520547945206</v>
      </c>
      <c r="G50" s="46">
        <v>5</v>
      </c>
      <c r="H50" s="72">
        <v>0.05</v>
      </c>
      <c r="I50" s="91">
        <f t="shared" si="4"/>
        <v>0.19</v>
      </c>
      <c r="J50" s="68">
        <v>95400</v>
      </c>
      <c r="K50" s="68">
        <f t="shared" si="0"/>
        <v>159409.4794520548</v>
      </c>
      <c r="L50" s="68">
        <f t="shared" si="1"/>
        <v>0</v>
      </c>
      <c r="M50" s="45">
        <v>0.05</v>
      </c>
      <c r="N50" s="68">
        <f t="shared" si="2"/>
        <v>4770</v>
      </c>
    </row>
    <row r="51" spans="2:14" x14ac:dyDescent="0.25">
      <c r="B51" s="46">
        <v>48</v>
      </c>
      <c r="C51" s="102" t="s">
        <v>1891</v>
      </c>
      <c r="D51" s="125">
        <v>41214</v>
      </c>
      <c r="E51" s="98">
        <v>44424</v>
      </c>
      <c r="F51" s="117">
        <f t="shared" si="3"/>
        <v>8.794520547945206</v>
      </c>
      <c r="G51" s="46">
        <v>3</v>
      </c>
      <c r="H51" s="72">
        <v>0.05</v>
      </c>
      <c r="I51" s="91">
        <f t="shared" si="4"/>
        <v>0.31666666666666665</v>
      </c>
      <c r="J51" s="68">
        <v>25005</v>
      </c>
      <c r="K51" s="68">
        <f t="shared" si="0"/>
        <v>69637.212328767127</v>
      </c>
      <c r="L51" s="68">
        <f t="shared" si="1"/>
        <v>0</v>
      </c>
      <c r="M51" s="45">
        <v>0.05</v>
      </c>
      <c r="N51" s="68">
        <f t="shared" si="2"/>
        <v>1250.25</v>
      </c>
    </row>
    <row r="52" spans="2:14" x14ac:dyDescent="0.25">
      <c r="B52" s="46">
        <v>49</v>
      </c>
      <c r="C52" s="102" t="s">
        <v>1892</v>
      </c>
      <c r="D52" s="125">
        <v>41214</v>
      </c>
      <c r="E52" s="98">
        <v>44424</v>
      </c>
      <c r="F52" s="117">
        <f t="shared" si="3"/>
        <v>8.794520547945206</v>
      </c>
      <c r="G52" s="46">
        <v>8</v>
      </c>
      <c r="H52" s="72">
        <v>0.05</v>
      </c>
      <c r="I52" s="91">
        <f t="shared" si="4"/>
        <v>0.11874999999999999</v>
      </c>
      <c r="J52" s="68">
        <v>18545</v>
      </c>
      <c r="K52" s="68">
        <f t="shared" si="0"/>
        <v>19367.458047945209</v>
      </c>
      <c r="L52" s="68">
        <f t="shared" si="1"/>
        <v>0</v>
      </c>
      <c r="M52" s="45">
        <v>0.05</v>
      </c>
      <c r="N52" s="68">
        <f t="shared" si="2"/>
        <v>927.25</v>
      </c>
    </row>
    <row r="53" spans="2:14" x14ac:dyDescent="0.25">
      <c r="B53" s="46">
        <v>50</v>
      </c>
      <c r="C53" s="102" t="s">
        <v>1892</v>
      </c>
      <c r="D53" s="125">
        <v>41214</v>
      </c>
      <c r="E53" s="98">
        <v>44424</v>
      </c>
      <c r="F53" s="117">
        <f t="shared" si="3"/>
        <v>8.794520547945206</v>
      </c>
      <c r="G53" s="46">
        <v>8</v>
      </c>
      <c r="H53" s="72">
        <v>0.05</v>
      </c>
      <c r="I53" s="91">
        <f t="shared" si="4"/>
        <v>0.11874999999999999</v>
      </c>
      <c r="J53" s="68">
        <v>39070</v>
      </c>
      <c r="K53" s="68">
        <f t="shared" si="0"/>
        <v>40802.727739726033</v>
      </c>
      <c r="L53" s="68">
        <f t="shared" si="1"/>
        <v>0</v>
      </c>
      <c r="M53" s="45">
        <v>0.05</v>
      </c>
      <c r="N53" s="68">
        <f t="shared" si="2"/>
        <v>1953.5</v>
      </c>
    </row>
    <row r="54" spans="2:14" x14ac:dyDescent="0.25">
      <c r="B54" s="46">
        <v>51</v>
      </c>
      <c r="C54" s="102" t="s">
        <v>1893</v>
      </c>
      <c r="D54" s="125">
        <v>41214</v>
      </c>
      <c r="E54" s="98">
        <v>44424</v>
      </c>
      <c r="F54" s="117">
        <f t="shared" si="3"/>
        <v>8.794520547945206</v>
      </c>
      <c r="G54" s="46">
        <v>3</v>
      </c>
      <c r="H54" s="72">
        <v>0.05</v>
      </c>
      <c r="I54" s="91">
        <f t="shared" si="4"/>
        <v>0.31666666666666665</v>
      </c>
      <c r="J54" s="68">
        <v>3820</v>
      </c>
      <c r="K54" s="68">
        <f t="shared" si="0"/>
        <v>10638.438356164384</v>
      </c>
      <c r="L54" s="68">
        <f t="shared" si="1"/>
        <v>0</v>
      </c>
      <c r="M54" s="45">
        <v>0.05</v>
      </c>
      <c r="N54" s="68">
        <f t="shared" si="2"/>
        <v>191</v>
      </c>
    </row>
    <row r="55" spans="2:14" x14ac:dyDescent="0.25">
      <c r="B55" s="46">
        <v>52</v>
      </c>
      <c r="C55" s="102" t="s">
        <v>1894</v>
      </c>
      <c r="D55" s="125">
        <v>41214</v>
      </c>
      <c r="E55" s="98">
        <v>44424</v>
      </c>
      <c r="F55" s="117">
        <f t="shared" si="3"/>
        <v>8.794520547945206</v>
      </c>
      <c r="G55" s="46">
        <v>8</v>
      </c>
      <c r="H55" s="72">
        <v>0.05</v>
      </c>
      <c r="I55" s="91">
        <f t="shared" si="4"/>
        <v>0.11874999999999999</v>
      </c>
      <c r="J55" s="68">
        <v>2850</v>
      </c>
      <c r="K55" s="68">
        <f t="shared" si="0"/>
        <v>2976.3955479452056</v>
      </c>
      <c r="L55" s="68">
        <f t="shared" si="1"/>
        <v>0</v>
      </c>
      <c r="M55" s="45">
        <v>0.05</v>
      </c>
      <c r="N55" s="68">
        <f t="shared" si="2"/>
        <v>142.5</v>
      </c>
    </row>
    <row r="56" spans="2:14" x14ac:dyDescent="0.25">
      <c r="B56" s="46">
        <v>53</v>
      </c>
      <c r="C56" s="102" t="s">
        <v>1895</v>
      </c>
      <c r="D56" s="125">
        <v>41214</v>
      </c>
      <c r="E56" s="98">
        <v>44424</v>
      </c>
      <c r="F56" s="117">
        <f t="shared" si="3"/>
        <v>8.794520547945206</v>
      </c>
      <c r="G56" s="46">
        <v>8</v>
      </c>
      <c r="H56" s="72">
        <v>0.05</v>
      </c>
      <c r="I56" s="91">
        <f t="shared" si="4"/>
        <v>0.11874999999999999</v>
      </c>
      <c r="J56" s="68">
        <v>3334</v>
      </c>
      <c r="K56" s="68">
        <f t="shared" si="0"/>
        <v>3481.8606164383564</v>
      </c>
      <c r="L56" s="68">
        <f t="shared" si="1"/>
        <v>0</v>
      </c>
      <c r="M56" s="45">
        <v>0.05</v>
      </c>
      <c r="N56" s="68">
        <f t="shared" si="2"/>
        <v>166.70000000000002</v>
      </c>
    </row>
    <row r="57" spans="2:14" x14ac:dyDescent="0.25">
      <c r="B57" s="46">
        <v>54</v>
      </c>
      <c r="C57" s="102" t="s">
        <v>1891</v>
      </c>
      <c r="D57" s="125">
        <v>41214</v>
      </c>
      <c r="E57" s="98">
        <v>44424</v>
      </c>
      <c r="F57" s="117">
        <f t="shared" si="3"/>
        <v>8.794520547945206</v>
      </c>
      <c r="G57" s="46">
        <v>3</v>
      </c>
      <c r="H57" s="72">
        <v>0.05</v>
      </c>
      <c r="I57" s="91">
        <f t="shared" si="4"/>
        <v>0.31666666666666665</v>
      </c>
      <c r="J57" s="68">
        <v>20475</v>
      </c>
      <c r="K57" s="68">
        <f t="shared" si="0"/>
        <v>57021.472602739726</v>
      </c>
      <c r="L57" s="68">
        <f t="shared" si="1"/>
        <v>0</v>
      </c>
      <c r="M57" s="45">
        <v>0.05</v>
      </c>
      <c r="N57" s="68">
        <f t="shared" si="2"/>
        <v>1023.75</v>
      </c>
    </row>
    <row r="58" spans="2:14" x14ac:dyDescent="0.25">
      <c r="B58" s="46">
        <v>55</v>
      </c>
      <c r="C58" s="102" t="s">
        <v>1896</v>
      </c>
      <c r="D58" s="125">
        <v>41214</v>
      </c>
      <c r="E58" s="98">
        <v>44424</v>
      </c>
      <c r="F58" s="117">
        <f t="shared" si="3"/>
        <v>8.794520547945206</v>
      </c>
      <c r="G58" s="46">
        <v>3</v>
      </c>
      <c r="H58" s="72">
        <v>0.05</v>
      </c>
      <c r="I58" s="91">
        <f t="shared" si="4"/>
        <v>0.31666666666666665</v>
      </c>
      <c r="J58" s="68">
        <v>3124</v>
      </c>
      <c r="K58" s="68">
        <f t="shared" si="0"/>
        <v>8700.1260273972603</v>
      </c>
      <c r="L58" s="68">
        <f t="shared" si="1"/>
        <v>0</v>
      </c>
      <c r="M58" s="45">
        <v>0.05</v>
      </c>
      <c r="N58" s="68">
        <f t="shared" si="2"/>
        <v>156.20000000000002</v>
      </c>
    </row>
    <row r="59" spans="2:14" x14ac:dyDescent="0.25">
      <c r="B59" s="46">
        <v>56</v>
      </c>
      <c r="C59" s="102" t="s">
        <v>1878</v>
      </c>
      <c r="D59" s="125">
        <v>41214</v>
      </c>
      <c r="E59" s="98">
        <v>44424</v>
      </c>
      <c r="F59" s="117">
        <f t="shared" si="3"/>
        <v>8.794520547945206</v>
      </c>
      <c r="G59" s="46">
        <v>5</v>
      </c>
      <c r="H59" s="72">
        <v>0.05</v>
      </c>
      <c r="I59" s="91">
        <f t="shared" si="4"/>
        <v>0.19</v>
      </c>
      <c r="J59" s="68">
        <v>103320</v>
      </c>
      <c r="K59" s="68">
        <f t="shared" si="0"/>
        <v>172643.47397260275</v>
      </c>
      <c r="L59" s="68">
        <f t="shared" si="1"/>
        <v>0</v>
      </c>
      <c r="M59" s="45">
        <v>0.05</v>
      </c>
      <c r="N59" s="68">
        <f t="shared" si="2"/>
        <v>5166</v>
      </c>
    </row>
    <row r="60" spans="2:14" x14ac:dyDescent="0.25">
      <c r="B60" s="46">
        <v>57</v>
      </c>
      <c r="C60" s="102" t="s">
        <v>1878</v>
      </c>
      <c r="D60" s="125">
        <v>41214</v>
      </c>
      <c r="E60" s="98">
        <v>44424</v>
      </c>
      <c r="F60" s="117">
        <f t="shared" si="3"/>
        <v>8.794520547945206</v>
      </c>
      <c r="G60" s="46">
        <v>5</v>
      </c>
      <c r="H60" s="72">
        <v>0.05</v>
      </c>
      <c r="I60" s="91">
        <f t="shared" si="4"/>
        <v>0.19</v>
      </c>
      <c r="J60" s="68">
        <v>38903</v>
      </c>
      <c r="K60" s="68">
        <f t="shared" si="0"/>
        <v>65005.314246575348</v>
      </c>
      <c r="L60" s="68">
        <f t="shared" si="1"/>
        <v>0</v>
      </c>
      <c r="M60" s="45">
        <v>0.05</v>
      </c>
      <c r="N60" s="68">
        <f t="shared" si="2"/>
        <v>1945.15</v>
      </c>
    </row>
    <row r="61" spans="2:14" x14ac:dyDescent="0.25">
      <c r="B61" s="46">
        <v>58</v>
      </c>
      <c r="C61" s="102" t="s">
        <v>1883</v>
      </c>
      <c r="D61" s="125">
        <v>41214</v>
      </c>
      <c r="E61" s="98">
        <v>44424</v>
      </c>
      <c r="F61" s="117">
        <f t="shared" si="3"/>
        <v>8.794520547945206</v>
      </c>
      <c r="G61" s="46">
        <v>3</v>
      </c>
      <c r="H61" s="72">
        <v>0.05</v>
      </c>
      <c r="I61" s="91">
        <f t="shared" si="4"/>
        <v>0.31666666666666665</v>
      </c>
      <c r="J61" s="68">
        <v>16065</v>
      </c>
      <c r="K61" s="68">
        <f t="shared" si="0"/>
        <v>44739.924657534248</v>
      </c>
      <c r="L61" s="68">
        <f t="shared" si="1"/>
        <v>0</v>
      </c>
      <c r="M61" s="45">
        <v>0.05</v>
      </c>
      <c r="N61" s="68">
        <f t="shared" si="2"/>
        <v>803.25</v>
      </c>
    </row>
    <row r="62" spans="2:14" x14ac:dyDescent="0.25">
      <c r="B62" s="46">
        <v>59</v>
      </c>
      <c r="C62" s="102" t="s">
        <v>1895</v>
      </c>
      <c r="D62" s="125">
        <v>41214</v>
      </c>
      <c r="E62" s="98">
        <v>44424</v>
      </c>
      <c r="F62" s="117">
        <f t="shared" si="3"/>
        <v>8.794520547945206</v>
      </c>
      <c r="G62" s="46">
        <v>8</v>
      </c>
      <c r="H62" s="72">
        <v>0.05</v>
      </c>
      <c r="I62" s="91">
        <f t="shared" si="4"/>
        <v>0.11874999999999999</v>
      </c>
      <c r="J62" s="68">
        <v>4883</v>
      </c>
      <c r="K62" s="68">
        <f t="shared" si="0"/>
        <v>5099.557705479453</v>
      </c>
      <c r="L62" s="68">
        <f t="shared" si="1"/>
        <v>0</v>
      </c>
      <c r="M62" s="45">
        <v>0.05</v>
      </c>
      <c r="N62" s="68">
        <f t="shared" si="2"/>
        <v>244.15</v>
      </c>
    </row>
    <row r="63" spans="2:14" x14ac:dyDescent="0.25">
      <c r="B63" s="46">
        <v>60</v>
      </c>
      <c r="C63" s="102" t="s">
        <v>1888</v>
      </c>
      <c r="D63" s="125">
        <v>41214</v>
      </c>
      <c r="E63" s="98">
        <v>44424</v>
      </c>
      <c r="F63" s="117">
        <f t="shared" si="3"/>
        <v>8.794520547945206</v>
      </c>
      <c r="G63" s="46">
        <v>8</v>
      </c>
      <c r="H63" s="72">
        <v>0.05</v>
      </c>
      <c r="I63" s="91">
        <f t="shared" si="4"/>
        <v>0.11874999999999999</v>
      </c>
      <c r="J63" s="68">
        <v>10709</v>
      </c>
      <c r="K63" s="68">
        <f t="shared" si="0"/>
        <v>11183.936815068495</v>
      </c>
      <c r="L63" s="68">
        <f t="shared" si="1"/>
        <v>0</v>
      </c>
      <c r="M63" s="45">
        <v>0.05</v>
      </c>
      <c r="N63" s="68">
        <f t="shared" si="2"/>
        <v>535.45000000000005</v>
      </c>
    </row>
    <row r="64" spans="2:14" x14ac:dyDescent="0.25">
      <c r="B64" s="46">
        <v>61</v>
      </c>
      <c r="C64" s="102" t="s">
        <v>1897</v>
      </c>
      <c r="D64" s="125">
        <v>41214</v>
      </c>
      <c r="E64" s="98">
        <v>44424</v>
      </c>
      <c r="F64" s="117">
        <f t="shared" si="3"/>
        <v>8.794520547945206</v>
      </c>
      <c r="G64" s="46">
        <v>3</v>
      </c>
      <c r="H64" s="72">
        <v>0.05</v>
      </c>
      <c r="I64" s="91">
        <f t="shared" si="4"/>
        <v>0.31666666666666665</v>
      </c>
      <c r="J64" s="68">
        <v>46606</v>
      </c>
      <c r="K64" s="68">
        <f t="shared" si="0"/>
        <v>129794.51780821919</v>
      </c>
      <c r="L64" s="68">
        <f t="shared" si="1"/>
        <v>0</v>
      </c>
      <c r="M64" s="45">
        <v>0.05</v>
      </c>
      <c r="N64" s="68">
        <f t="shared" si="2"/>
        <v>2330.3000000000002</v>
      </c>
    </row>
    <row r="65" spans="2:14" x14ac:dyDescent="0.25">
      <c r="B65" s="46">
        <v>62</v>
      </c>
      <c r="C65" s="102" t="s">
        <v>1898</v>
      </c>
      <c r="D65" s="125">
        <v>41214</v>
      </c>
      <c r="E65" s="98">
        <v>44424</v>
      </c>
      <c r="F65" s="117">
        <f t="shared" si="3"/>
        <v>8.794520547945206</v>
      </c>
      <c r="G65" s="46">
        <v>3</v>
      </c>
      <c r="H65" s="72">
        <v>0.05</v>
      </c>
      <c r="I65" s="91">
        <f t="shared" si="4"/>
        <v>0.31666666666666665</v>
      </c>
      <c r="J65" s="68">
        <v>1260</v>
      </c>
      <c r="K65" s="68">
        <f t="shared" si="0"/>
        <v>3509.0136986301372</v>
      </c>
      <c r="L65" s="68">
        <f t="shared" si="1"/>
        <v>0</v>
      </c>
      <c r="M65" s="45">
        <v>0.05</v>
      </c>
      <c r="N65" s="68">
        <f t="shared" si="2"/>
        <v>63</v>
      </c>
    </row>
    <row r="66" spans="2:14" x14ac:dyDescent="0.25">
      <c r="B66" s="46">
        <v>63</v>
      </c>
      <c r="C66" s="102" t="s">
        <v>1884</v>
      </c>
      <c r="D66" s="125">
        <v>41214</v>
      </c>
      <c r="E66" s="98">
        <v>44424</v>
      </c>
      <c r="F66" s="117">
        <f t="shared" si="3"/>
        <v>8.794520547945206</v>
      </c>
      <c r="G66" s="46">
        <v>3</v>
      </c>
      <c r="H66" s="72">
        <v>0.05</v>
      </c>
      <c r="I66" s="91">
        <f t="shared" si="4"/>
        <v>0.31666666666666665</v>
      </c>
      <c r="J66" s="68">
        <v>2500</v>
      </c>
      <c r="K66" s="68">
        <f t="shared" si="0"/>
        <v>6962.3287671232883</v>
      </c>
      <c r="L66" s="68">
        <f t="shared" si="1"/>
        <v>0</v>
      </c>
      <c r="M66" s="45">
        <v>0.05</v>
      </c>
      <c r="N66" s="68">
        <f t="shared" si="2"/>
        <v>125</v>
      </c>
    </row>
    <row r="67" spans="2:14" x14ac:dyDescent="0.25">
      <c r="B67" s="46">
        <v>64</v>
      </c>
      <c r="C67" s="102" t="s">
        <v>1895</v>
      </c>
      <c r="D67" s="125">
        <v>41214</v>
      </c>
      <c r="E67" s="98">
        <v>44424</v>
      </c>
      <c r="F67" s="117">
        <f t="shared" si="3"/>
        <v>8.794520547945206</v>
      </c>
      <c r="G67" s="46">
        <v>8</v>
      </c>
      <c r="H67" s="72">
        <v>0.05</v>
      </c>
      <c r="I67" s="91">
        <f t="shared" si="4"/>
        <v>0.11874999999999999</v>
      </c>
      <c r="J67" s="68">
        <v>667</v>
      </c>
      <c r="K67" s="68">
        <f t="shared" si="0"/>
        <v>696.580993150685</v>
      </c>
      <c r="L67" s="68">
        <f t="shared" si="1"/>
        <v>0</v>
      </c>
      <c r="M67" s="45">
        <v>0.05</v>
      </c>
      <c r="N67" s="68">
        <f t="shared" si="2"/>
        <v>33.35</v>
      </c>
    </row>
    <row r="68" spans="2:14" x14ac:dyDescent="0.25">
      <c r="B68" s="46">
        <v>65</v>
      </c>
      <c r="C68" s="102" t="s">
        <v>1878</v>
      </c>
      <c r="D68" s="125">
        <v>41214</v>
      </c>
      <c r="E68" s="98">
        <v>44424</v>
      </c>
      <c r="F68" s="117">
        <f t="shared" si="3"/>
        <v>8.794520547945206</v>
      </c>
      <c r="G68" s="46">
        <v>5</v>
      </c>
      <c r="H68" s="72">
        <v>0.05</v>
      </c>
      <c r="I68" s="91">
        <f t="shared" si="4"/>
        <v>0.19</v>
      </c>
      <c r="J68" s="68">
        <v>141120</v>
      </c>
      <c r="K68" s="68">
        <f t="shared" ref="K68:K131" si="5">F68*I68*J68</f>
        <v>235805.72054794521</v>
      </c>
      <c r="L68" s="68">
        <f t="shared" ref="L68:L131" si="6">MAX(J68-K68,0)</f>
        <v>0</v>
      </c>
      <c r="M68" s="45">
        <v>0.05</v>
      </c>
      <c r="N68" s="68">
        <f t="shared" ref="N68:N131" si="7">IF(J68&lt;=0,0,IF(L68&lt;=H68*J68,H68*J68,L68*(1-M68)))</f>
        <v>7056</v>
      </c>
    </row>
    <row r="69" spans="2:14" x14ac:dyDescent="0.25">
      <c r="B69" s="46">
        <v>66</v>
      </c>
      <c r="C69" s="102" t="s">
        <v>1878</v>
      </c>
      <c r="D69" s="125">
        <v>41214</v>
      </c>
      <c r="E69" s="98">
        <v>44424</v>
      </c>
      <c r="F69" s="117">
        <f t="shared" ref="F69:F132" si="8">(E69-D69)/365</f>
        <v>8.794520547945206</v>
      </c>
      <c r="G69" s="46">
        <v>5</v>
      </c>
      <c r="H69" s="72">
        <v>0.05</v>
      </c>
      <c r="I69" s="91">
        <f t="shared" ref="I69:I132" si="9">(1-H69)/G69</f>
        <v>0.19</v>
      </c>
      <c r="J69" s="68">
        <v>37695</v>
      </c>
      <c r="K69" s="68">
        <f t="shared" si="5"/>
        <v>62986.795890410962</v>
      </c>
      <c r="L69" s="68">
        <f t="shared" si="6"/>
        <v>0</v>
      </c>
      <c r="M69" s="45">
        <v>0.05</v>
      </c>
      <c r="N69" s="68">
        <f t="shared" si="7"/>
        <v>1884.75</v>
      </c>
    </row>
    <row r="70" spans="2:14" x14ac:dyDescent="0.25">
      <c r="B70" s="46">
        <v>67</v>
      </c>
      <c r="C70" s="102" t="s">
        <v>1878</v>
      </c>
      <c r="D70" s="125">
        <v>41214</v>
      </c>
      <c r="E70" s="98">
        <v>44424</v>
      </c>
      <c r="F70" s="117">
        <f t="shared" si="8"/>
        <v>8.794520547945206</v>
      </c>
      <c r="G70" s="46">
        <v>5</v>
      </c>
      <c r="H70" s="72">
        <v>0.05</v>
      </c>
      <c r="I70" s="91">
        <f t="shared" si="9"/>
        <v>0.19</v>
      </c>
      <c r="J70" s="68">
        <v>58926</v>
      </c>
      <c r="K70" s="68">
        <f t="shared" si="5"/>
        <v>98462.924383561651</v>
      </c>
      <c r="L70" s="68">
        <f t="shared" si="6"/>
        <v>0</v>
      </c>
      <c r="M70" s="45">
        <v>0.05</v>
      </c>
      <c r="N70" s="68">
        <f t="shared" si="7"/>
        <v>2946.3</v>
      </c>
    </row>
    <row r="71" spans="2:14" x14ac:dyDescent="0.25">
      <c r="B71" s="46">
        <v>68</v>
      </c>
      <c r="C71" s="102" t="s">
        <v>1888</v>
      </c>
      <c r="D71" s="125">
        <v>41214</v>
      </c>
      <c r="E71" s="98">
        <v>44424</v>
      </c>
      <c r="F71" s="117">
        <f t="shared" si="8"/>
        <v>8.794520547945206</v>
      </c>
      <c r="G71" s="46">
        <v>8</v>
      </c>
      <c r="H71" s="72">
        <v>0.05</v>
      </c>
      <c r="I71" s="91">
        <f t="shared" si="9"/>
        <v>0.11874999999999999</v>
      </c>
      <c r="J71" s="68">
        <v>5754</v>
      </c>
      <c r="K71" s="68">
        <f t="shared" si="5"/>
        <v>6009.1859589041105</v>
      </c>
      <c r="L71" s="68">
        <f t="shared" si="6"/>
        <v>0</v>
      </c>
      <c r="M71" s="45">
        <v>0.05</v>
      </c>
      <c r="N71" s="68">
        <f t="shared" si="7"/>
        <v>287.7</v>
      </c>
    </row>
    <row r="72" spans="2:14" x14ac:dyDescent="0.25">
      <c r="B72" s="46">
        <v>69</v>
      </c>
      <c r="C72" s="102" t="s">
        <v>1899</v>
      </c>
      <c r="D72" s="125">
        <v>41214</v>
      </c>
      <c r="E72" s="98">
        <v>44424</v>
      </c>
      <c r="F72" s="117">
        <f t="shared" si="8"/>
        <v>8.794520547945206</v>
      </c>
      <c r="G72" s="46">
        <v>3</v>
      </c>
      <c r="H72" s="72">
        <v>0.05</v>
      </c>
      <c r="I72" s="91">
        <f t="shared" si="9"/>
        <v>0.31666666666666665</v>
      </c>
      <c r="J72" s="68">
        <v>30450</v>
      </c>
      <c r="K72" s="68">
        <f t="shared" si="5"/>
        <v>84801.164383561656</v>
      </c>
      <c r="L72" s="68">
        <f t="shared" si="6"/>
        <v>0</v>
      </c>
      <c r="M72" s="45">
        <v>0.05</v>
      </c>
      <c r="N72" s="68">
        <f t="shared" si="7"/>
        <v>1522.5</v>
      </c>
    </row>
    <row r="73" spans="2:14" x14ac:dyDescent="0.25">
      <c r="B73" s="46">
        <v>70</v>
      </c>
      <c r="C73" s="102" t="s">
        <v>1878</v>
      </c>
      <c r="D73" s="125">
        <v>41214</v>
      </c>
      <c r="E73" s="98">
        <v>44424</v>
      </c>
      <c r="F73" s="117">
        <f t="shared" si="8"/>
        <v>8.794520547945206</v>
      </c>
      <c r="G73" s="46">
        <v>5</v>
      </c>
      <c r="H73" s="72">
        <v>0.05</v>
      </c>
      <c r="I73" s="91">
        <f t="shared" si="9"/>
        <v>0.19</v>
      </c>
      <c r="J73" s="68">
        <v>34400</v>
      </c>
      <c r="K73" s="68">
        <f t="shared" si="5"/>
        <v>57480.986301369863</v>
      </c>
      <c r="L73" s="68">
        <f t="shared" si="6"/>
        <v>0</v>
      </c>
      <c r="M73" s="45">
        <v>0.05</v>
      </c>
      <c r="N73" s="68">
        <f t="shared" si="7"/>
        <v>1720</v>
      </c>
    </row>
    <row r="74" spans="2:14" x14ac:dyDescent="0.25">
      <c r="B74" s="46">
        <v>71</v>
      </c>
      <c r="C74" s="102" t="s">
        <v>1878</v>
      </c>
      <c r="D74" s="125">
        <v>41214</v>
      </c>
      <c r="E74" s="98">
        <v>44424</v>
      </c>
      <c r="F74" s="117">
        <f t="shared" si="8"/>
        <v>8.794520547945206</v>
      </c>
      <c r="G74" s="46">
        <v>5</v>
      </c>
      <c r="H74" s="72">
        <v>0.05</v>
      </c>
      <c r="I74" s="91">
        <f t="shared" si="9"/>
        <v>0.19</v>
      </c>
      <c r="J74" s="68">
        <v>147315</v>
      </c>
      <c r="K74" s="68">
        <f t="shared" si="5"/>
        <v>246157.31095890413</v>
      </c>
      <c r="L74" s="68">
        <f t="shared" si="6"/>
        <v>0</v>
      </c>
      <c r="M74" s="45">
        <v>0.05</v>
      </c>
      <c r="N74" s="68">
        <f t="shared" si="7"/>
        <v>7365.75</v>
      </c>
    </row>
    <row r="75" spans="2:14" x14ac:dyDescent="0.25">
      <c r="B75" s="46">
        <v>72</v>
      </c>
      <c r="C75" s="102" t="s">
        <v>1888</v>
      </c>
      <c r="D75" s="125">
        <v>41214</v>
      </c>
      <c r="E75" s="98">
        <v>44424</v>
      </c>
      <c r="F75" s="117">
        <f t="shared" si="8"/>
        <v>8.794520547945206</v>
      </c>
      <c r="G75" s="46">
        <v>8</v>
      </c>
      <c r="H75" s="72">
        <v>0.05</v>
      </c>
      <c r="I75" s="91">
        <f t="shared" si="9"/>
        <v>0.11874999999999999</v>
      </c>
      <c r="J75" s="68">
        <v>3675</v>
      </c>
      <c r="K75" s="68">
        <f t="shared" si="5"/>
        <v>3837.9837328767126</v>
      </c>
      <c r="L75" s="68">
        <f t="shared" si="6"/>
        <v>0</v>
      </c>
      <c r="M75" s="45">
        <v>0.05</v>
      </c>
      <c r="N75" s="68">
        <f t="shared" si="7"/>
        <v>183.75</v>
      </c>
    </row>
    <row r="76" spans="2:14" x14ac:dyDescent="0.25">
      <c r="B76" s="46">
        <v>73</v>
      </c>
      <c r="C76" s="102" t="s">
        <v>1883</v>
      </c>
      <c r="D76" s="125">
        <v>41214</v>
      </c>
      <c r="E76" s="98">
        <v>44424</v>
      </c>
      <c r="F76" s="117">
        <f t="shared" si="8"/>
        <v>8.794520547945206</v>
      </c>
      <c r="G76" s="46">
        <v>3</v>
      </c>
      <c r="H76" s="72">
        <v>0.05</v>
      </c>
      <c r="I76" s="91">
        <f t="shared" si="9"/>
        <v>0.31666666666666665</v>
      </c>
      <c r="J76" s="68">
        <v>37891</v>
      </c>
      <c r="K76" s="68">
        <f t="shared" si="5"/>
        <v>105523.83972602741</v>
      </c>
      <c r="L76" s="68">
        <f t="shared" si="6"/>
        <v>0</v>
      </c>
      <c r="M76" s="45">
        <v>0.05</v>
      </c>
      <c r="N76" s="68">
        <f t="shared" si="7"/>
        <v>1894.5500000000002</v>
      </c>
    </row>
    <row r="77" spans="2:14" x14ac:dyDescent="0.25">
      <c r="B77" s="46">
        <v>74</v>
      </c>
      <c r="C77" s="102" t="s">
        <v>1883</v>
      </c>
      <c r="D77" s="125">
        <v>41214</v>
      </c>
      <c r="E77" s="98">
        <v>44424</v>
      </c>
      <c r="F77" s="117">
        <f t="shared" si="8"/>
        <v>8.794520547945206</v>
      </c>
      <c r="G77" s="46">
        <v>3</v>
      </c>
      <c r="H77" s="72">
        <v>0.05</v>
      </c>
      <c r="I77" s="91">
        <f t="shared" si="9"/>
        <v>0.31666666666666665</v>
      </c>
      <c r="J77" s="68">
        <v>15803</v>
      </c>
      <c r="K77" s="68">
        <f t="shared" si="5"/>
        <v>44010.272602739729</v>
      </c>
      <c r="L77" s="68">
        <f t="shared" si="6"/>
        <v>0</v>
      </c>
      <c r="M77" s="45">
        <v>0.05</v>
      </c>
      <c r="N77" s="68">
        <f t="shared" si="7"/>
        <v>790.15000000000009</v>
      </c>
    </row>
    <row r="78" spans="2:14" x14ac:dyDescent="0.25">
      <c r="B78" s="46">
        <v>75</v>
      </c>
      <c r="C78" s="102" t="s">
        <v>1881</v>
      </c>
      <c r="D78" s="125">
        <v>41214</v>
      </c>
      <c r="E78" s="98">
        <v>44424</v>
      </c>
      <c r="F78" s="117">
        <f t="shared" si="8"/>
        <v>8.794520547945206</v>
      </c>
      <c r="G78" s="46">
        <v>5</v>
      </c>
      <c r="H78" s="72">
        <v>0.05</v>
      </c>
      <c r="I78" s="91">
        <f t="shared" si="9"/>
        <v>0.19</v>
      </c>
      <c r="J78" s="68">
        <v>38500</v>
      </c>
      <c r="K78" s="68">
        <f t="shared" si="5"/>
        <v>64331.917808219179</v>
      </c>
      <c r="L78" s="68">
        <f t="shared" si="6"/>
        <v>0</v>
      </c>
      <c r="M78" s="45">
        <v>0.05</v>
      </c>
      <c r="N78" s="68">
        <f t="shared" si="7"/>
        <v>1925</v>
      </c>
    </row>
    <row r="79" spans="2:14" x14ac:dyDescent="0.25">
      <c r="B79" s="46">
        <v>76</v>
      </c>
      <c r="C79" s="102" t="s">
        <v>1900</v>
      </c>
      <c r="D79" s="125">
        <v>41214</v>
      </c>
      <c r="E79" s="98">
        <v>44424</v>
      </c>
      <c r="F79" s="117">
        <f t="shared" si="8"/>
        <v>8.794520547945206</v>
      </c>
      <c r="G79" s="46">
        <v>5</v>
      </c>
      <c r="H79" s="72">
        <v>0.05</v>
      </c>
      <c r="I79" s="91">
        <f t="shared" si="9"/>
        <v>0.19</v>
      </c>
      <c r="J79" s="68">
        <v>42945</v>
      </c>
      <c r="K79" s="68">
        <f t="shared" si="5"/>
        <v>71759.330136986304</v>
      </c>
      <c r="L79" s="68">
        <f t="shared" si="6"/>
        <v>0</v>
      </c>
      <c r="M79" s="45">
        <v>0.05</v>
      </c>
      <c r="N79" s="68">
        <f t="shared" si="7"/>
        <v>2147.25</v>
      </c>
    </row>
    <row r="80" spans="2:14" x14ac:dyDescent="0.25">
      <c r="B80" s="46">
        <v>77</v>
      </c>
      <c r="C80" s="102" t="s">
        <v>1878</v>
      </c>
      <c r="D80" s="125">
        <v>41214</v>
      </c>
      <c r="E80" s="98">
        <v>44424</v>
      </c>
      <c r="F80" s="117">
        <f t="shared" si="8"/>
        <v>8.794520547945206</v>
      </c>
      <c r="G80" s="46">
        <v>5</v>
      </c>
      <c r="H80" s="72">
        <v>0.05</v>
      </c>
      <c r="I80" s="91">
        <f t="shared" si="9"/>
        <v>0.19</v>
      </c>
      <c r="J80" s="68">
        <v>141750</v>
      </c>
      <c r="K80" s="68">
        <f t="shared" si="5"/>
        <v>236858.42465753425</v>
      </c>
      <c r="L80" s="68">
        <f t="shared" si="6"/>
        <v>0</v>
      </c>
      <c r="M80" s="45">
        <v>0.05</v>
      </c>
      <c r="N80" s="68">
        <f t="shared" si="7"/>
        <v>7087.5</v>
      </c>
    </row>
    <row r="81" spans="2:14" x14ac:dyDescent="0.25">
      <c r="B81" s="46">
        <v>78</v>
      </c>
      <c r="C81" s="102" t="s">
        <v>2873</v>
      </c>
      <c r="D81" s="125">
        <v>41214</v>
      </c>
      <c r="E81" s="98">
        <v>44424</v>
      </c>
      <c r="F81" s="117">
        <f t="shared" si="8"/>
        <v>8.794520547945206</v>
      </c>
      <c r="G81" s="46">
        <v>8</v>
      </c>
      <c r="H81" s="72">
        <v>0.05</v>
      </c>
      <c r="I81" s="91">
        <f t="shared" si="9"/>
        <v>0.11874999999999999</v>
      </c>
      <c r="J81" s="68">
        <v>16748</v>
      </c>
      <c r="K81" s="68">
        <f t="shared" si="5"/>
        <v>17490.762328767127</v>
      </c>
      <c r="L81" s="68">
        <f t="shared" si="6"/>
        <v>0</v>
      </c>
      <c r="M81" s="45">
        <v>0.05</v>
      </c>
      <c r="N81" s="68">
        <f t="shared" si="7"/>
        <v>837.40000000000009</v>
      </c>
    </row>
    <row r="82" spans="2:14" x14ac:dyDescent="0.25">
      <c r="B82" s="46">
        <v>79</v>
      </c>
      <c r="C82" s="102" t="s">
        <v>1881</v>
      </c>
      <c r="D82" s="125">
        <v>41214</v>
      </c>
      <c r="E82" s="98">
        <v>44424</v>
      </c>
      <c r="F82" s="117">
        <f t="shared" si="8"/>
        <v>8.794520547945206</v>
      </c>
      <c r="G82" s="46">
        <v>5</v>
      </c>
      <c r="H82" s="72">
        <v>0.05</v>
      </c>
      <c r="I82" s="91">
        <f t="shared" si="9"/>
        <v>0.19</v>
      </c>
      <c r="J82" s="68">
        <v>28770</v>
      </c>
      <c r="K82" s="68">
        <f t="shared" si="5"/>
        <v>48073.487671232877</v>
      </c>
      <c r="L82" s="68">
        <f t="shared" si="6"/>
        <v>0</v>
      </c>
      <c r="M82" s="45">
        <v>0.05</v>
      </c>
      <c r="N82" s="68">
        <f t="shared" si="7"/>
        <v>1438.5</v>
      </c>
    </row>
    <row r="83" spans="2:14" x14ac:dyDescent="0.25">
      <c r="B83" s="46">
        <v>80</v>
      </c>
      <c r="C83" s="102" t="s">
        <v>1901</v>
      </c>
      <c r="D83" s="125">
        <v>41214</v>
      </c>
      <c r="E83" s="98">
        <v>44424</v>
      </c>
      <c r="F83" s="117">
        <f t="shared" si="8"/>
        <v>8.794520547945206</v>
      </c>
      <c r="G83" s="46">
        <v>3</v>
      </c>
      <c r="H83" s="72">
        <v>0.05</v>
      </c>
      <c r="I83" s="91">
        <f t="shared" si="9"/>
        <v>0.31666666666666665</v>
      </c>
      <c r="J83" s="68">
        <v>139125</v>
      </c>
      <c r="K83" s="68">
        <f t="shared" si="5"/>
        <v>387453.595890411</v>
      </c>
      <c r="L83" s="68">
        <f t="shared" si="6"/>
        <v>0</v>
      </c>
      <c r="M83" s="45">
        <v>0.05</v>
      </c>
      <c r="N83" s="68">
        <f t="shared" si="7"/>
        <v>6956.25</v>
      </c>
    </row>
    <row r="84" spans="2:14" x14ac:dyDescent="0.25">
      <c r="B84" s="46">
        <v>81</v>
      </c>
      <c r="C84" s="102" t="s">
        <v>1901</v>
      </c>
      <c r="D84" s="125">
        <v>41214</v>
      </c>
      <c r="E84" s="98">
        <v>44424</v>
      </c>
      <c r="F84" s="117">
        <f t="shared" si="8"/>
        <v>8.794520547945206</v>
      </c>
      <c r="G84" s="46">
        <v>3</v>
      </c>
      <c r="H84" s="72">
        <v>0.05</v>
      </c>
      <c r="I84" s="91">
        <f t="shared" si="9"/>
        <v>0.31666666666666665</v>
      </c>
      <c r="J84" s="68">
        <v>32550</v>
      </c>
      <c r="K84" s="68">
        <f t="shared" si="5"/>
        <v>90649.520547945212</v>
      </c>
      <c r="L84" s="68">
        <f t="shared" si="6"/>
        <v>0</v>
      </c>
      <c r="M84" s="45">
        <v>0.05</v>
      </c>
      <c r="N84" s="68">
        <f t="shared" si="7"/>
        <v>1627.5</v>
      </c>
    </row>
    <row r="85" spans="2:14" x14ac:dyDescent="0.25">
      <c r="B85" s="46">
        <v>82</v>
      </c>
      <c r="C85" s="102" t="s">
        <v>1901</v>
      </c>
      <c r="D85" s="125">
        <v>41214</v>
      </c>
      <c r="E85" s="98">
        <v>44424</v>
      </c>
      <c r="F85" s="117">
        <f t="shared" si="8"/>
        <v>8.794520547945206</v>
      </c>
      <c r="G85" s="46">
        <v>3</v>
      </c>
      <c r="H85" s="72">
        <v>0.05</v>
      </c>
      <c r="I85" s="91">
        <f t="shared" si="9"/>
        <v>0.31666666666666665</v>
      </c>
      <c r="J85" s="68">
        <v>103950</v>
      </c>
      <c r="K85" s="68">
        <f t="shared" si="5"/>
        <v>289493.63013698632</v>
      </c>
      <c r="L85" s="68">
        <f t="shared" si="6"/>
        <v>0</v>
      </c>
      <c r="M85" s="45">
        <v>0.05</v>
      </c>
      <c r="N85" s="68">
        <f t="shared" si="7"/>
        <v>5197.5</v>
      </c>
    </row>
    <row r="86" spans="2:14" x14ac:dyDescent="0.25">
      <c r="B86" s="46">
        <v>83</v>
      </c>
      <c r="C86" s="102" t="s">
        <v>1878</v>
      </c>
      <c r="D86" s="125">
        <v>41214</v>
      </c>
      <c r="E86" s="98">
        <v>44424</v>
      </c>
      <c r="F86" s="117">
        <f t="shared" si="8"/>
        <v>8.794520547945206</v>
      </c>
      <c r="G86" s="46">
        <v>5</v>
      </c>
      <c r="H86" s="72">
        <v>0.05</v>
      </c>
      <c r="I86" s="91">
        <f t="shared" si="9"/>
        <v>0.19</v>
      </c>
      <c r="J86" s="68">
        <v>43650</v>
      </c>
      <c r="K86" s="68">
        <f t="shared" si="5"/>
        <v>72937.356164383571</v>
      </c>
      <c r="L86" s="68">
        <f t="shared" si="6"/>
        <v>0</v>
      </c>
      <c r="M86" s="45">
        <v>0.05</v>
      </c>
      <c r="N86" s="68">
        <f t="shared" si="7"/>
        <v>2182.5</v>
      </c>
    </row>
    <row r="87" spans="2:14" x14ac:dyDescent="0.25">
      <c r="B87" s="46">
        <v>84</v>
      </c>
      <c r="C87" s="102" t="s">
        <v>1878</v>
      </c>
      <c r="D87" s="125">
        <v>41214</v>
      </c>
      <c r="E87" s="98">
        <v>44424</v>
      </c>
      <c r="F87" s="117">
        <f t="shared" si="8"/>
        <v>8.794520547945206</v>
      </c>
      <c r="G87" s="46">
        <v>5</v>
      </c>
      <c r="H87" s="72">
        <v>0.05</v>
      </c>
      <c r="I87" s="91">
        <f t="shared" si="9"/>
        <v>0.19</v>
      </c>
      <c r="J87" s="68">
        <v>28350</v>
      </c>
      <c r="K87" s="68">
        <f t="shared" si="5"/>
        <v>47371.684931506854</v>
      </c>
      <c r="L87" s="68">
        <f t="shared" si="6"/>
        <v>0</v>
      </c>
      <c r="M87" s="45">
        <v>0.05</v>
      </c>
      <c r="N87" s="68">
        <f t="shared" si="7"/>
        <v>1417.5</v>
      </c>
    </row>
    <row r="88" spans="2:14" x14ac:dyDescent="0.25">
      <c r="B88" s="46">
        <v>85</v>
      </c>
      <c r="C88" s="102" t="s">
        <v>1902</v>
      </c>
      <c r="D88" s="125">
        <v>41214</v>
      </c>
      <c r="E88" s="98">
        <v>44424</v>
      </c>
      <c r="F88" s="117">
        <f t="shared" si="8"/>
        <v>8.794520547945206</v>
      </c>
      <c r="G88" s="46">
        <v>3</v>
      </c>
      <c r="H88" s="72">
        <v>0.05</v>
      </c>
      <c r="I88" s="91">
        <f t="shared" si="9"/>
        <v>0.31666666666666665</v>
      </c>
      <c r="J88" s="68">
        <v>34020</v>
      </c>
      <c r="K88" s="68">
        <f t="shared" si="5"/>
        <v>94743.369863013708</v>
      </c>
      <c r="L88" s="68">
        <f t="shared" si="6"/>
        <v>0</v>
      </c>
      <c r="M88" s="45">
        <v>0.05</v>
      </c>
      <c r="N88" s="68">
        <f t="shared" si="7"/>
        <v>1701</v>
      </c>
    </row>
    <row r="89" spans="2:14" x14ac:dyDescent="0.25">
      <c r="B89" s="46">
        <v>86</v>
      </c>
      <c r="C89" s="102" t="s">
        <v>1903</v>
      </c>
      <c r="D89" s="125">
        <v>41214</v>
      </c>
      <c r="E89" s="98">
        <v>44424</v>
      </c>
      <c r="F89" s="117">
        <f t="shared" si="8"/>
        <v>8.794520547945206</v>
      </c>
      <c r="G89" s="46">
        <v>8</v>
      </c>
      <c r="H89" s="72">
        <v>0.05</v>
      </c>
      <c r="I89" s="91">
        <f t="shared" si="9"/>
        <v>0.11874999999999999</v>
      </c>
      <c r="J89" s="68">
        <v>7350</v>
      </c>
      <c r="K89" s="68">
        <f t="shared" si="5"/>
        <v>7675.9674657534251</v>
      </c>
      <c r="L89" s="68">
        <f t="shared" si="6"/>
        <v>0</v>
      </c>
      <c r="M89" s="45">
        <v>0.05</v>
      </c>
      <c r="N89" s="68">
        <f t="shared" si="7"/>
        <v>367.5</v>
      </c>
    </row>
    <row r="90" spans="2:14" x14ac:dyDescent="0.25">
      <c r="B90" s="46">
        <v>87</v>
      </c>
      <c r="C90" s="102" t="s">
        <v>1894</v>
      </c>
      <c r="D90" s="125">
        <v>41214</v>
      </c>
      <c r="E90" s="98">
        <v>44424</v>
      </c>
      <c r="F90" s="117">
        <f t="shared" si="8"/>
        <v>8.794520547945206</v>
      </c>
      <c r="G90" s="46">
        <v>8</v>
      </c>
      <c r="H90" s="72">
        <v>0.05</v>
      </c>
      <c r="I90" s="91">
        <f t="shared" si="9"/>
        <v>0.11874999999999999</v>
      </c>
      <c r="J90" s="68">
        <v>33600</v>
      </c>
      <c r="K90" s="68">
        <f t="shared" si="5"/>
        <v>35090.136986301375</v>
      </c>
      <c r="L90" s="68">
        <f t="shared" si="6"/>
        <v>0</v>
      </c>
      <c r="M90" s="45">
        <v>0.05</v>
      </c>
      <c r="N90" s="68">
        <f t="shared" si="7"/>
        <v>1680</v>
      </c>
    </row>
    <row r="91" spans="2:14" x14ac:dyDescent="0.25">
      <c r="B91" s="46">
        <v>88</v>
      </c>
      <c r="C91" s="102" t="s">
        <v>1904</v>
      </c>
      <c r="D91" s="125">
        <v>41214</v>
      </c>
      <c r="E91" s="98">
        <v>44424</v>
      </c>
      <c r="F91" s="117">
        <f t="shared" si="8"/>
        <v>8.794520547945206</v>
      </c>
      <c r="G91" s="46">
        <v>3</v>
      </c>
      <c r="H91" s="72">
        <v>0.05</v>
      </c>
      <c r="I91" s="91">
        <f t="shared" si="9"/>
        <v>0.31666666666666665</v>
      </c>
      <c r="J91" s="68">
        <v>31500</v>
      </c>
      <c r="K91" s="68">
        <f t="shared" si="5"/>
        <v>87725.342465753434</v>
      </c>
      <c r="L91" s="68">
        <f t="shared" si="6"/>
        <v>0</v>
      </c>
      <c r="M91" s="45">
        <v>0.05</v>
      </c>
      <c r="N91" s="68">
        <f t="shared" si="7"/>
        <v>1575</v>
      </c>
    </row>
    <row r="92" spans="2:14" x14ac:dyDescent="0.25">
      <c r="B92" s="46">
        <v>89</v>
      </c>
      <c r="C92" s="102" t="s">
        <v>1891</v>
      </c>
      <c r="D92" s="125">
        <v>41214</v>
      </c>
      <c r="E92" s="98">
        <v>44424</v>
      </c>
      <c r="F92" s="117">
        <f t="shared" si="8"/>
        <v>8.794520547945206</v>
      </c>
      <c r="G92" s="46">
        <v>3</v>
      </c>
      <c r="H92" s="72">
        <v>0.05</v>
      </c>
      <c r="I92" s="91">
        <f t="shared" si="9"/>
        <v>0.31666666666666665</v>
      </c>
      <c r="J92" s="68">
        <v>57488</v>
      </c>
      <c r="K92" s="68">
        <f t="shared" si="5"/>
        <v>160100.14246575342</v>
      </c>
      <c r="L92" s="68">
        <f t="shared" si="6"/>
        <v>0</v>
      </c>
      <c r="M92" s="45">
        <v>0.05</v>
      </c>
      <c r="N92" s="68">
        <f t="shared" si="7"/>
        <v>2874.4</v>
      </c>
    </row>
    <row r="93" spans="2:14" x14ac:dyDescent="0.25">
      <c r="B93" s="46">
        <v>90</v>
      </c>
      <c r="C93" s="102" t="s">
        <v>1884</v>
      </c>
      <c r="D93" s="125">
        <v>41214</v>
      </c>
      <c r="E93" s="98">
        <v>44424</v>
      </c>
      <c r="F93" s="117">
        <f t="shared" si="8"/>
        <v>8.794520547945206</v>
      </c>
      <c r="G93" s="46">
        <v>3</v>
      </c>
      <c r="H93" s="72">
        <v>0.05</v>
      </c>
      <c r="I93" s="91">
        <f t="shared" si="9"/>
        <v>0.31666666666666665</v>
      </c>
      <c r="J93" s="68">
        <v>158550</v>
      </c>
      <c r="K93" s="68">
        <f t="shared" si="5"/>
        <v>441550.89041095891</v>
      </c>
      <c r="L93" s="68">
        <f t="shared" si="6"/>
        <v>0</v>
      </c>
      <c r="M93" s="45">
        <v>0.05</v>
      </c>
      <c r="N93" s="68">
        <f t="shared" si="7"/>
        <v>7927.5</v>
      </c>
    </row>
    <row r="94" spans="2:14" x14ac:dyDescent="0.25">
      <c r="B94" s="46">
        <v>91</v>
      </c>
      <c r="C94" s="102" t="s">
        <v>1905</v>
      </c>
      <c r="D94" s="125">
        <v>41214</v>
      </c>
      <c r="E94" s="98">
        <v>44424</v>
      </c>
      <c r="F94" s="117">
        <f t="shared" si="8"/>
        <v>8.794520547945206</v>
      </c>
      <c r="G94" s="46">
        <v>3</v>
      </c>
      <c r="H94" s="72">
        <v>0.05</v>
      </c>
      <c r="I94" s="91">
        <f t="shared" si="9"/>
        <v>0.31666666666666665</v>
      </c>
      <c r="J94" s="68">
        <v>53352</v>
      </c>
      <c r="K94" s="68">
        <f t="shared" si="5"/>
        <v>148581.66575342466</v>
      </c>
      <c r="L94" s="68">
        <f t="shared" si="6"/>
        <v>0</v>
      </c>
      <c r="M94" s="45">
        <v>0.05</v>
      </c>
      <c r="N94" s="68">
        <f t="shared" si="7"/>
        <v>2667.6000000000004</v>
      </c>
    </row>
    <row r="95" spans="2:14" x14ac:dyDescent="0.25">
      <c r="B95" s="46">
        <v>92</v>
      </c>
      <c r="C95" s="102" t="s">
        <v>1881</v>
      </c>
      <c r="D95" s="125">
        <v>41214</v>
      </c>
      <c r="E95" s="98">
        <v>44424</v>
      </c>
      <c r="F95" s="117">
        <f t="shared" si="8"/>
        <v>8.794520547945206</v>
      </c>
      <c r="G95" s="46">
        <v>5</v>
      </c>
      <c r="H95" s="72">
        <v>0.05</v>
      </c>
      <c r="I95" s="91">
        <f t="shared" si="9"/>
        <v>0.19</v>
      </c>
      <c r="J95" s="68">
        <v>65000</v>
      </c>
      <c r="K95" s="68">
        <f t="shared" si="5"/>
        <v>108612.3287671233</v>
      </c>
      <c r="L95" s="68">
        <f t="shared" si="6"/>
        <v>0</v>
      </c>
      <c r="M95" s="45">
        <v>0.05</v>
      </c>
      <c r="N95" s="68">
        <f t="shared" si="7"/>
        <v>3250</v>
      </c>
    </row>
    <row r="96" spans="2:14" x14ac:dyDescent="0.25">
      <c r="B96" s="46">
        <v>93</v>
      </c>
      <c r="C96" s="102" t="s">
        <v>1906</v>
      </c>
      <c r="D96" s="125">
        <v>41214</v>
      </c>
      <c r="E96" s="98">
        <v>44424</v>
      </c>
      <c r="F96" s="117">
        <f t="shared" si="8"/>
        <v>8.794520547945206</v>
      </c>
      <c r="G96" s="46">
        <v>8</v>
      </c>
      <c r="H96" s="72">
        <v>0.05</v>
      </c>
      <c r="I96" s="91">
        <f t="shared" si="9"/>
        <v>0.11874999999999999</v>
      </c>
      <c r="J96" s="68">
        <v>183750</v>
      </c>
      <c r="K96" s="68">
        <f t="shared" si="5"/>
        <v>191899.18664383565</v>
      </c>
      <c r="L96" s="68">
        <f t="shared" si="6"/>
        <v>0</v>
      </c>
      <c r="M96" s="45">
        <v>0.05</v>
      </c>
      <c r="N96" s="68">
        <f t="shared" si="7"/>
        <v>9187.5</v>
      </c>
    </row>
    <row r="97" spans="2:14" x14ac:dyDescent="0.25">
      <c r="B97" s="46">
        <v>94</v>
      </c>
      <c r="C97" s="102" t="s">
        <v>1881</v>
      </c>
      <c r="D97" s="125">
        <v>41214</v>
      </c>
      <c r="E97" s="98">
        <v>44424</v>
      </c>
      <c r="F97" s="117">
        <f t="shared" si="8"/>
        <v>8.794520547945206</v>
      </c>
      <c r="G97" s="46">
        <v>5</v>
      </c>
      <c r="H97" s="72">
        <v>0.05</v>
      </c>
      <c r="I97" s="91">
        <f t="shared" si="9"/>
        <v>0.19</v>
      </c>
      <c r="J97" s="68">
        <v>32500</v>
      </c>
      <c r="K97" s="68">
        <f t="shared" si="5"/>
        <v>54306.164383561649</v>
      </c>
      <c r="L97" s="68">
        <f t="shared" si="6"/>
        <v>0</v>
      </c>
      <c r="M97" s="45">
        <v>0.05</v>
      </c>
      <c r="N97" s="68">
        <f t="shared" si="7"/>
        <v>1625</v>
      </c>
    </row>
    <row r="98" spans="2:14" x14ac:dyDescent="0.25">
      <c r="B98" s="46">
        <v>95</v>
      </c>
      <c r="C98" s="102" t="s">
        <v>1907</v>
      </c>
      <c r="D98" s="125">
        <v>41214</v>
      </c>
      <c r="E98" s="98">
        <v>44424</v>
      </c>
      <c r="F98" s="117">
        <f t="shared" si="8"/>
        <v>8.794520547945206</v>
      </c>
      <c r="G98" s="46">
        <v>5</v>
      </c>
      <c r="H98" s="72">
        <v>0.05</v>
      </c>
      <c r="I98" s="91">
        <f t="shared" si="9"/>
        <v>0.19</v>
      </c>
      <c r="J98" s="68">
        <v>26985</v>
      </c>
      <c r="K98" s="68">
        <f t="shared" si="5"/>
        <v>45090.826027397263</v>
      </c>
      <c r="L98" s="68">
        <f t="shared" si="6"/>
        <v>0</v>
      </c>
      <c r="M98" s="45">
        <v>0.05</v>
      </c>
      <c r="N98" s="68">
        <f t="shared" si="7"/>
        <v>1349.25</v>
      </c>
    </row>
    <row r="99" spans="2:14" x14ac:dyDescent="0.25">
      <c r="B99" s="46">
        <v>96</v>
      </c>
      <c r="C99" s="102" t="s">
        <v>1881</v>
      </c>
      <c r="D99" s="125">
        <v>41214</v>
      </c>
      <c r="E99" s="98">
        <v>44424</v>
      </c>
      <c r="F99" s="117">
        <f t="shared" si="8"/>
        <v>8.794520547945206</v>
      </c>
      <c r="G99" s="46">
        <v>5</v>
      </c>
      <c r="H99" s="72">
        <v>0.05</v>
      </c>
      <c r="I99" s="91">
        <f t="shared" si="9"/>
        <v>0.19</v>
      </c>
      <c r="J99" s="68">
        <v>32200</v>
      </c>
      <c r="K99" s="68">
        <f t="shared" si="5"/>
        <v>53804.876712328769</v>
      </c>
      <c r="L99" s="68">
        <f t="shared" si="6"/>
        <v>0</v>
      </c>
      <c r="M99" s="45">
        <v>0.05</v>
      </c>
      <c r="N99" s="68">
        <f t="shared" si="7"/>
        <v>1610</v>
      </c>
    </row>
    <row r="100" spans="2:14" x14ac:dyDescent="0.25">
      <c r="B100" s="46">
        <v>97</v>
      </c>
      <c r="C100" s="102" t="s">
        <v>1881</v>
      </c>
      <c r="D100" s="125">
        <v>41214</v>
      </c>
      <c r="E100" s="98">
        <v>44424</v>
      </c>
      <c r="F100" s="117">
        <f t="shared" si="8"/>
        <v>8.794520547945206</v>
      </c>
      <c r="G100" s="46">
        <v>5</v>
      </c>
      <c r="H100" s="72">
        <v>0.05</v>
      </c>
      <c r="I100" s="91">
        <f t="shared" si="9"/>
        <v>0.19</v>
      </c>
      <c r="J100" s="68">
        <v>65400</v>
      </c>
      <c r="K100" s="68">
        <f t="shared" si="5"/>
        <v>109280.71232876713</v>
      </c>
      <c r="L100" s="68">
        <f t="shared" si="6"/>
        <v>0</v>
      </c>
      <c r="M100" s="45">
        <v>0.05</v>
      </c>
      <c r="N100" s="68">
        <f t="shared" si="7"/>
        <v>3270</v>
      </c>
    </row>
    <row r="101" spans="2:14" x14ac:dyDescent="0.25">
      <c r="B101" s="46">
        <v>98</v>
      </c>
      <c r="C101" s="102" t="s">
        <v>1878</v>
      </c>
      <c r="D101" s="125">
        <v>41214</v>
      </c>
      <c r="E101" s="98">
        <v>44424</v>
      </c>
      <c r="F101" s="117">
        <f t="shared" si="8"/>
        <v>8.794520547945206</v>
      </c>
      <c r="G101" s="46">
        <v>5</v>
      </c>
      <c r="H101" s="72">
        <v>0.05</v>
      </c>
      <c r="I101" s="91">
        <f t="shared" si="9"/>
        <v>0.19</v>
      </c>
      <c r="J101" s="68">
        <v>116865</v>
      </c>
      <c r="K101" s="68">
        <f t="shared" si="5"/>
        <v>195276.61232876714</v>
      </c>
      <c r="L101" s="68">
        <f t="shared" si="6"/>
        <v>0</v>
      </c>
      <c r="M101" s="45">
        <v>0.05</v>
      </c>
      <c r="N101" s="68">
        <f t="shared" si="7"/>
        <v>5843.25</v>
      </c>
    </row>
    <row r="102" spans="2:14" x14ac:dyDescent="0.25">
      <c r="B102" s="46">
        <v>99</v>
      </c>
      <c r="C102" s="102" t="s">
        <v>1908</v>
      </c>
      <c r="D102" s="125">
        <v>41214</v>
      </c>
      <c r="E102" s="98">
        <v>44424</v>
      </c>
      <c r="F102" s="117">
        <f t="shared" si="8"/>
        <v>8.794520547945206</v>
      </c>
      <c r="G102" s="46">
        <v>3</v>
      </c>
      <c r="H102" s="72">
        <v>0.05</v>
      </c>
      <c r="I102" s="91">
        <f t="shared" si="9"/>
        <v>0.31666666666666665</v>
      </c>
      <c r="J102" s="68">
        <v>45000</v>
      </c>
      <c r="K102" s="68">
        <f t="shared" si="5"/>
        <v>125321.91780821918</v>
      </c>
      <c r="L102" s="68">
        <f t="shared" si="6"/>
        <v>0</v>
      </c>
      <c r="M102" s="45">
        <v>0.05</v>
      </c>
      <c r="N102" s="68">
        <f t="shared" si="7"/>
        <v>2250</v>
      </c>
    </row>
    <row r="103" spans="2:14" x14ac:dyDescent="0.25">
      <c r="B103" s="46">
        <v>100</v>
      </c>
      <c r="C103" s="102" t="s">
        <v>1909</v>
      </c>
      <c r="D103" s="125">
        <v>41214</v>
      </c>
      <c r="E103" s="98">
        <v>44424</v>
      </c>
      <c r="F103" s="117">
        <f t="shared" si="8"/>
        <v>8.794520547945206</v>
      </c>
      <c r="G103" s="46">
        <v>5</v>
      </c>
      <c r="H103" s="72">
        <v>0.05</v>
      </c>
      <c r="I103" s="91">
        <f t="shared" si="9"/>
        <v>0.19</v>
      </c>
      <c r="J103" s="68">
        <v>65000</v>
      </c>
      <c r="K103" s="68">
        <f t="shared" si="5"/>
        <v>108612.3287671233</v>
      </c>
      <c r="L103" s="68">
        <f t="shared" si="6"/>
        <v>0</v>
      </c>
      <c r="M103" s="45">
        <v>0.05</v>
      </c>
      <c r="N103" s="68">
        <f t="shared" si="7"/>
        <v>3250</v>
      </c>
    </row>
    <row r="104" spans="2:14" x14ac:dyDescent="0.25">
      <c r="B104" s="46">
        <v>101</v>
      </c>
      <c r="C104" s="102" t="s">
        <v>1910</v>
      </c>
      <c r="D104" s="125">
        <v>41214</v>
      </c>
      <c r="E104" s="98">
        <v>44424</v>
      </c>
      <c r="F104" s="117">
        <f t="shared" si="8"/>
        <v>8.794520547945206</v>
      </c>
      <c r="G104" s="46">
        <v>8</v>
      </c>
      <c r="H104" s="72">
        <v>0.05</v>
      </c>
      <c r="I104" s="91">
        <f t="shared" si="9"/>
        <v>0.11874999999999999</v>
      </c>
      <c r="J104" s="68">
        <v>30975</v>
      </c>
      <c r="K104" s="68">
        <f t="shared" si="5"/>
        <v>32348.72003424658</v>
      </c>
      <c r="L104" s="68">
        <f t="shared" si="6"/>
        <v>0</v>
      </c>
      <c r="M104" s="45">
        <v>0.05</v>
      </c>
      <c r="N104" s="68">
        <f t="shared" si="7"/>
        <v>1548.75</v>
      </c>
    </row>
    <row r="105" spans="2:14" x14ac:dyDescent="0.25">
      <c r="B105" s="46">
        <v>102</v>
      </c>
      <c r="C105" s="102" t="s">
        <v>1910</v>
      </c>
      <c r="D105" s="125">
        <v>41214</v>
      </c>
      <c r="E105" s="98">
        <v>44424</v>
      </c>
      <c r="F105" s="117">
        <f t="shared" si="8"/>
        <v>8.794520547945206</v>
      </c>
      <c r="G105" s="46">
        <v>8</v>
      </c>
      <c r="H105" s="72">
        <v>0.05</v>
      </c>
      <c r="I105" s="91">
        <f t="shared" si="9"/>
        <v>0.11874999999999999</v>
      </c>
      <c r="J105" s="68">
        <v>30975</v>
      </c>
      <c r="K105" s="68">
        <f t="shared" si="5"/>
        <v>32348.72003424658</v>
      </c>
      <c r="L105" s="68">
        <f t="shared" si="6"/>
        <v>0</v>
      </c>
      <c r="M105" s="45">
        <v>0.05</v>
      </c>
      <c r="N105" s="68">
        <f t="shared" si="7"/>
        <v>1548.75</v>
      </c>
    </row>
    <row r="106" spans="2:14" x14ac:dyDescent="0.25">
      <c r="B106" s="46">
        <v>103</v>
      </c>
      <c r="C106" s="102" t="s">
        <v>1911</v>
      </c>
      <c r="D106" s="125">
        <v>41214</v>
      </c>
      <c r="E106" s="98">
        <v>44424</v>
      </c>
      <c r="F106" s="117">
        <f t="shared" si="8"/>
        <v>8.794520547945206</v>
      </c>
      <c r="G106" s="46">
        <v>3</v>
      </c>
      <c r="H106" s="72">
        <v>0.05</v>
      </c>
      <c r="I106" s="91">
        <f t="shared" si="9"/>
        <v>0.31666666666666665</v>
      </c>
      <c r="J106" s="68">
        <v>2100</v>
      </c>
      <c r="K106" s="68">
        <f t="shared" si="5"/>
        <v>5848.3561643835619</v>
      </c>
      <c r="L106" s="68">
        <f t="shared" si="6"/>
        <v>0</v>
      </c>
      <c r="M106" s="45">
        <v>0.05</v>
      </c>
      <c r="N106" s="68">
        <f t="shared" si="7"/>
        <v>105</v>
      </c>
    </row>
    <row r="107" spans="2:14" x14ac:dyDescent="0.25">
      <c r="B107" s="46">
        <v>104</v>
      </c>
      <c r="C107" s="102" t="s">
        <v>1911</v>
      </c>
      <c r="D107" s="125">
        <v>41214</v>
      </c>
      <c r="E107" s="98">
        <v>44424</v>
      </c>
      <c r="F107" s="117">
        <f t="shared" si="8"/>
        <v>8.794520547945206</v>
      </c>
      <c r="G107" s="46">
        <v>3</v>
      </c>
      <c r="H107" s="72">
        <v>0.05</v>
      </c>
      <c r="I107" s="91">
        <f t="shared" si="9"/>
        <v>0.31666666666666665</v>
      </c>
      <c r="J107" s="68">
        <v>32</v>
      </c>
      <c r="K107" s="68">
        <f t="shared" si="5"/>
        <v>89.117808219178087</v>
      </c>
      <c r="L107" s="68">
        <f t="shared" si="6"/>
        <v>0</v>
      </c>
      <c r="M107" s="45">
        <v>0.05</v>
      </c>
      <c r="N107" s="68">
        <f t="shared" si="7"/>
        <v>1.6</v>
      </c>
    </row>
    <row r="108" spans="2:14" x14ac:dyDescent="0.25">
      <c r="B108" s="46">
        <v>105</v>
      </c>
      <c r="C108" s="102" t="s">
        <v>1911</v>
      </c>
      <c r="D108" s="125">
        <v>41214</v>
      </c>
      <c r="E108" s="98">
        <v>44424</v>
      </c>
      <c r="F108" s="117">
        <f t="shared" si="8"/>
        <v>8.794520547945206</v>
      </c>
      <c r="G108" s="46">
        <v>3</v>
      </c>
      <c r="H108" s="72">
        <v>0.05</v>
      </c>
      <c r="I108" s="91">
        <f t="shared" si="9"/>
        <v>0.31666666666666665</v>
      </c>
      <c r="J108" s="68">
        <v>35280</v>
      </c>
      <c r="K108" s="68">
        <f t="shared" si="5"/>
        <v>98252.383561643845</v>
      </c>
      <c r="L108" s="68">
        <f t="shared" si="6"/>
        <v>0</v>
      </c>
      <c r="M108" s="45">
        <v>0.05</v>
      </c>
      <c r="N108" s="68">
        <f t="shared" si="7"/>
        <v>1764</v>
      </c>
    </row>
    <row r="109" spans="2:14" x14ac:dyDescent="0.25">
      <c r="B109" s="46">
        <v>106</v>
      </c>
      <c r="C109" s="102" t="s">
        <v>1909</v>
      </c>
      <c r="D109" s="125">
        <v>41214</v>
      </c>
      <c r="E109" s="98">
        <v>44424</v>
      </c>
      <c r="F109" s="117">
        <f t="shared" si="8"/>
        <v>8.794520547945206</v>
      </c>
      <c r="G109" s="46">
        <v>5</v>
      </c>
      <c r="H109" s="72">
        <v>0.05</v>
      </c>
      <c r="I109" s="91">
        <f t="shared" si="9"/>
        <v>0.19</v>
      </c>
      <c r="J109" s="68">
        <v>145392</v>
      </c>
      <c r="K109" s="68">
        <f t="shared" si="5"/>
        <v>242944.05698630138</v>
      </c>
      <c r="L109" s="68">
        <f t="shared" si="6"/>
        <v>0</v>
      </c>
      <c r="M109" s="45">
        <v>0.05</v>
      </c>
      <c r="N109" s="68">
        <f t="shared" si="7"/>
        <v>7269.6</v>
      </c>
    </row>
    <row r="110" spans="2:14" x14ac:dyDescent="0.25">
      <c r="B110" s="46">
        <v>107</v>
      </c>
      <c r="C110" s="102" t="s">
        <v>1912</v>
      </c>
      <c r="D110" s="125">
        <v>41214</v>
      </c>
      <c r="E110" s="98">
        <v>44424</v>
      </c>
      <c r="F110" s="117">
        <f t="shared" si="8"/>
        <v>8.794520547945206</v>
      </c>
      <c r="G110" s="46">
        <v>5</v>
      </c>
      <c r="H110" s="72">
        <v>0.05</v>
      </c>
      <c r="I110" s="91">
        <f t="shared" si="9"/>
        <v>0.19</v>
      </c>
      <c r="J110" s="68">
        <v>22042</v>
      </c>
      <c r="K110" s="68">
        <f t="shared" si="5"/>
        <v>36831.276164383562</v>
      </c>
      <c r="L110" s="68">
        <f t="shared" si="6"/>
        <v>0</v>
      </c>
      <c r="M110" s="45">
        <v>0.05</v>
      </c>
      <c r="N110" s="68">
        <f t="shared" si="7"/>
        <v>1102.1000000000001</v>
      </c>
    </row>
    <row r="111" spans="2:14" x14ac:dyDescent="0.25">
      <c r="B111" s="46">
        <v>108</v>
      </c>
      <c r="C111" s="102" t="s">
        <v>1912</v>
      </c>
      <c r="D111" s="125">
        <v>41214</v>
      </c>
      <c r="E111" s="98">
        <v>44424</v>
      </c>
      <c r="F111" s="117">
        <f t="shared" si="8"/>
        <v>8.794520547945206</v>
      </c>
      <c r="G111" s="46">
        <v>5</v>
      </c>
      <c r="H111" s="72">
        <v>0.05</v>
      </c>
      <c r="I111" s="91">
        <f t="shared" si="9"/>
        <v>0.19</v>
      </c>
      <c r="J111" s="68">
        <v>22042</v>
      </c>
      <c r="K111" s="68">
        <f t="shared" si="5"/>
        <v>36831.276164383562</v>
      </c>
      <c r="L111" s="68">
        <f t="shared" si="6"/>
        <v>0</v>
      </c>
      <c r="M111" s="45">
        <v>0.05</v>
      </c>
      <c r="N111" s="68">
        <f t="shared" si="7"/>
        <v>1102.1000000000001</v>
      </c>
    </row>
    <row r="112" spans="2:14" x14ac:dyDescent="0.25">
      <c r="B112" s="46">
        <v>109</v>
      </c>
      <c r="C112" s="102" t="s">
        <v>1912</v>
      </c>
      <c r="D112" s="125">
        <v>41214</v>
      </c>
      <c r="E112" s="98">
        <v>44424</v>
      </c>
      <c r="F112" s="117">
        <f t="shared" si="8"/>
        <v>8.794520547945206</v>
      </c>
      <c r="G112" s="46">
        <v>5</v>
      </c>
      <c r="H112" s="72">
        <v>0.05</v>
      </c>
      <c r="I112" s="91">
        <f t="shared" si="9"/>
        <v>0.19</v>
      </c>
      <c r="J112" s="68">
        <v>22042</v>
      </c>
      <c r="K112" s="68">
        <f t="shared" si="5"/>
        <v>36831.276164383562</v>
      </c>
      <c r="L112" s="68">
        <f t="shared" si="6"/>
        <v>0</v>
      </c>
      <c r="M112" s="45">
        <v>0.05</v>
      </c>
      <c r="N112" s="68">
        <f t="shared" si="7"/>
        <v>1102.1000000000001</v>
      </c>
    </row>
    <row r="113" spans="2:14" x14ac:dyDescent="0.25">
      <c r="B113" s="46">
        <v>110</v>
      </c>
      <c r="C113" s="102" t="s">
        <v>1912</v>
      </c>
      <c r="D113" s="125">
        <v>41214</v>
      </c>
      <c r="E113" s="98">
        <v>44424</v>
      </c>
      <c r="F113" s="117">
        <f t="shared" si="8"/>
        <v>8.794520547945206</v>
      </c>
      <c r="G113" s="46">
        <v>5</v>
      </c>
      <c r="H113" s="72">
        <v>0.05</v>
      </c>
      <c r="I113" s="91">
        <f t="shared" si="9"/>
        <v>0.19</v>
      </c>
      <c r="J113" s="68">
        <v>22042</v>
      </c>
      <c r="K113" s="68">
        <f t="shared" si="5"/>
        <v>36831.276164383562</v>
      </c>
      <c r="L113" s="68">
        <f t="shared" si="6"/>
        <v>0</v>
      </c>
      <c r="M113" s="45">
        <v>0.05</v>
      </c>
      <c r="N113" s="68">
        <f t="shared" si="7"/>
        <v>1102.1000000000001</v>
      </c>
    </row>
    <row r="114" spans="2:14" x14ac:dyDescent="0.25">
      <c r="B114" s="46">
        <v>111</v>
      </c>
      <c r="C114" s="102" t="s">
        <v>1912</v>
      </c>
      <c r="D114" s="125">
        <v>41214</v>
      </c>
      <c r="E114" s="98">
        <v>44424</v>
      </c>
      <c r="F114" s="117">
        <f t="shared" si="8"/>
        <v>8.794520547945206</v>
      </c>
      <c r="G114" s="46">
        <v>5</v>
      </c>
      <c r="H114" s="72">
        <v>0.05</v>
      </c>
      <c r="I114" s="91">
        <f t="shared" si="9"/>
        <v>0.19</v>
      </c>
      <c r="J114" s="68">
        <v>22042</v>
      </c>
      <c r="K114" s="68">
        <f t="shared" si="5"/>
        <v>36831.276164383562</v>
      </c>
      <c r="L114" s="68">
        <f t="shared" si="6"/>
        <v>0</v>
      </c>
      <c r="M114" s="45">
        <v>0.05</v>
      </c>
      <c r="N114" s="68">
        <f t="shared" si="7"/>
        <v>1102.1000000000001</v>
      </c>
    </row>
    <row r="115" spans="2:14" x14ac:dyDescent="0.25">
      <c r="B115" s="46">
        <v>112</v>
      </c>
      <c r="C115" s="102" t="s">
        <v>1912</v>
      </c>
      <c r="D115" s="125">
        <v>41214</v>
      </c>
      <c r="E115" s="98">
        <v>44424</v>
      </c>
      <c r="F115" s="117">
        <f t="shared" si="8"/>
        <v>8.794520547945206</v>
      </c>
      <c r="G115" s="46">
        <v>5</v>
      </c>
      <c r="H115" s="72">
        <v>0.05</v>
      </c>
      <c r="I115" s="91">
        <f t="shared" si="9"/>
        <v>0.19</v>
      </c>
      <c r="J115" s="68">
        <v>22042</v>
      </c>
      <c r="K115" s="68">
        <f t="shared" si="5"/>
        <v>36831.276164383562</v>
      </c>
      <c r="L115" s="68">
        <f t="shared" si="6"/>
        <v>0</v>
      </c>
      <c r="M115" s="45">
        <v>0.05</v>
      </c>
      <c r="N115" s="68">
        <f t="shared" si="7"/>
        <v>1102.1000000000001</v>
      </c>
    </row>
    <row r="116" spans="2:14" x14ac:dyDescent="0.25">
      <c r="B116" s="46">
        <v>113</v>
      </c>
      <c r="C116" s="102" t="s">
        <v>1912</v>
      </c>
      <c r="D116" s="125">
        <v>41214</v>
      </c>
      <c r="E116" s="98">
        <v>44424</v>
      </c>
      <c r="F116" s="117">
        <f t="shared" si="8"/>
        <v>8.794520547945206</v>
      </c>
      <c r="G116" s="46">
        <v>5</v>
      </c>
      <c r="H116" s="72">
        <v>0.05</v>
      </c>
      <c r="I116" s="91">
        <f t="shared" si="9"/>
        <v>0.19</v>
      </c>
      <c r="J116" s="68">
        <v>22042</v>
      </c>
      <c r="K116" s="68">
        <f t="shared" si="5"/>
        <v>36831.276164383562</v>
      </c>
      <c r="L116" s="68">
        <f t="shared" si="6"/>
        <v>0</v>
      </c>
      <c r="M116" s="45">
        <v>0.05</v>
      </c>
      <c r="N116" s="68">
        <f t="shared" si="7"/>
        <v>1102.1000000000001</v>
      </c>
    </row>
    <row r="117" spans="2:14" x14ac:dyDescent="0.25">
      <c r="B117" s="46">
        <v>114</v>
      </c>
      <c r="C117" s="102" t="s">
        <v>1912</v>
      </c>
      <c r="D117" s="125">
        <v>41214</v>
      </c>
      <c r="E117" s="98">
        <v>44424</v>
      </c>
      <c r="F117" s="117">
        <f t="shared" si="8"/>
        <v>8.794520547945206</v>
      </c>
      <c r="G117" s="46">
        <v>5</v>
      </c>
      <c r="H117" s="72">
        <v>0.05</v>
      </c>
      <c r="I117" s="91">
        <f t="shared" si="9"/>
        <v>0.19</v>
      </c>
      <c r="J117" s="68">
        <v>22042</v>
      </c>
      <c r="K117" s="68">
        <f t="shared" si="5"/>
        <v>36831.276164383562</v>
      </c>
      <c r="L117" s="68">
        <f t="shared" si="6"/>
        <v>0</v>
      </c>
      <c r="M117" s="45">
        <v>0.05</v>
      </c>
      <c r="N117" s="68">
        <f t="shared" si="7"/>
        <v>1102.1000000000001</v>
      </c>
    </row>
    <row r="118" spans="2:14" x14ac:dyDescent="0.25">
      <c r="B118" s="46">
        <v>115</v>
      </c>
      <c r="C118" s="102" t="s">
        <v>1912</v>
      </c>
      <c r="D118" s="125">
        <v>41214</v>
      </c>
      <c r="E118" s="98">
        <v>44424</v>
      </c>
      <c r="F118" s="117">
        <f t="shared" si="8"/>
        <v>8.794520547945206</v>
      </c>
      <c r="G118" s="46">
        <v>5</v>
      </c>
      <c r="H118" s="72">
        <v>0.05</v>
      </c>
      <c r="I118" s="91">
        <f t="shared" si="9"/>
        <v>0.19</v>
      </c>
      <c r="J118" s="68">
        <v>22042</v>
      </c>
      <c r="K118" s="68">
        <f t="shared" si="5"/>
        <v>36831.276164383562</v>
      </c>
      <c r="L118" s="68">
        <f t="shared" si="6"/>
        <v>0</v>
      </c>
      <c r="M118" s="45">
        <v>0.05</v>
      </c>
      <c r="N118" s="68">
        <f t="shared" si="7"/>
        <v>1102.1000000000001</v>
      </c>
    </row>
    <row r="119" spans="2:14" x14ac:dyDescent="0.25">
      <c r="B119" s="46">
        <v>116</v>
      </c>
      <c r="C119" s="102" t="s">
        <v>1912</v>
      </c>
      <c r="D119" s="125">
        <v>41214</v>
      </c>
      <c r="E119" s="98">
        <v>44424</v>
      </c>
      <c r="F119" s="117">
        <f t="shared" si="8"/>
        <v>8.794520547945206</v>
      </c>
      <c r="G119" s="46">
        <v>5</v>
      </c>
      <c r="H119" s="72">
        <v>0.05</v>
      </c>
      <c r="I119" s="91">
        <f t="shared" si="9"/>
        <v>0.19</v>
      </c>
      <c r="J119" s="68">
        <v>22042</v>
      </c>
      <c r="K119" s="68">
        <f t="shared" si="5"/>
        <v>36831.276164383562</v>
      </c>
      <c r="L119" s="68">
        <f t="shared" si="6"/>
        <v>0</v>
      </c>
      <c r="M119" s="45">
        <v>0.05</v>
      </c>
      <c r="N119" s="68">
        <f t="shared" si="7"/>
        <v>1102.1000000000001</v>
      </c>
    </row>
    <row r="120" spans="2:14" x14ac:dyDescent="0.25">
      <c r="B120" s="46">
        <v>117</v>
      </c>
      <c r="C120" s="102" t="s">
        <v>1912</v>
      </c>
      <c r="D120" s="125">
        <v>41214</v>
      </c>
      <c r="E120" s="98">
        <v>44424</v>
      </c>
      <c r="F120" s="117">
        <f t="shared" si="8"/>
        <v>8.794520547945206</v>
      </c>
      <c r="G120" s="46">
        <v>5</v>
      </c>
      <c r="H120" s="72">
        <v>0.05</v>
      </c>
      <c r="I120" s="91">
        <f t="shared" si="9"/>
        <v>0.19</v>
      </c>
      <c r="J120" s="68">
        <v>22042</v>
      </c>
      <c r="K120" s="68">
        <f t="shared" si="5"/>
        <v>36831.276164383562</v>
      </c>
      <c r="L120" s="68">
        <f t="shared" si="6"/>
        <v>0</v>
      </c>
      <c r="M120" s="45">
        <v>0.05</v>
      </c>
      <c r="N120" s="68">
        <f t="shared" si="7"/>
        <v>1102.1000000000001</v>
      </c>
    </row>
    <row r="121" spans="2:14" x14ac:dyDescent="0.25">
      <c r="B121" s="46">
        <v>118</v>
      </c>
      <c r="C121" s="102" t="s">
        <v>1912</v>
      </c>
      <c r="D121" s="125">
        <v>41214</v>
      </c>
      <c r="E121" s="98">
        <v>44424</v>
      </c>
      <c r="F121" s="117">
        <f t="shared" si="8"/>
        <v>8.794520547945206</v>
      </c>
      <c r="G121" s="46">
        <v>5</v>
      </c>
      <c r="H121" s="72">
        <v>0.05</v>
      </c>
      <c r="I121" s="91">
        <f t="shared" si="9"/>
        <v>0.19</v>
      </c>
      <c r="J121" s="68">
        <v>22042</v>
      </c>
      <c r="K121" s="68">
        <f t="shared" si="5"/>
        <v>36831.276164383562</v>
      </c>
      <c r="L121" s="68">
        <f t="shared" si="6"/>
        <v>0</v>
      </c>
      <c r="M121" s="45">
        <v>0.05</v>
      </c>
      <c r="N121" s="68">
        <f t="shared" si="7"/>
        <v>1102.1000000000001</v>
      </c>
    </row>
    <row r="122" spans="2:14" x14ac:dyDescent="0.25">
      <c r="B122" s="46">
        <v>119</v>
      </c>
      <c r="C122" s="102" t="s">
        <v>1912</v>
      </c>
      <c r="D122" s="125">
        <v>41214</v>
      </c>
      <c r="E122" s="98">
        <v>44424</v>
      </c>
      <c r="F122" s="117">
        <f t="shared" si="8"/>
        <v>8.794520547945206</v>
      </c>
      <c r="G122" s="46">
        <v>5</v>
      </c>
      <c r="H122" s="72">
        <v>0.05</v>
      </c>
      <c r="I122" s="91">
        <f t="shared" si="9"/>
        <v>0.19</v>
      </c>
      <c r="J122" s="68">
        <v>22042</v>
      </c>
      <c r="K122" s="68">
        <f t="shared" si="5"/>
        <v>36831.276164383562</v>
      </c>
      <c r="L122" s="68">
        <f t="shared" si="6"/>
        <v>0</v>
      </c>
      <c r="M122" s="45">
        <v>0.05</v>
      </c>
      <c r="N122" s="68">
        <f t="shared" si="7"/>
        <v>1102.1000000000001</v>
      </c>
    </row>
    <row r="123" spans="2:14" x14ac:dyDescent="0.25">
      <c r="B123" s="46">
        <v>120</v>
      </c>
      <c r="C123" s="102" t="s">
        <v>1912</v>
      </c>
      <c r="D123" s="125">
        <v>41214</v>
      </c>
      <c r="E123" s="98">
        <v>44424</v>
      </c>
      <c r="F123" s="117">
        <f t="shared" si="8"/>
        <v>8.794520547945206</v>
      </c>
      <c r="G123" s="46">
        <v>5</v>
      </c>
      <c r="H123" s="72">
        <v>0.05</v>
      </c>
      <c r="I123" s="91">
        <f t="shared" si="9"/>
        <v>0.19</v>
      </c>
      <c r="J123" s="68">
        <v>22042</v>
      </c>
      <c r="K123" s="68">
        <f t="shared" si="5"/>
        <v>36831.276164383562</v>
      </c>
      <c r="L123" s="68">
        <f t="shared" si="6"/>
        <v>0</v>
      </c>
      <c r="M123" s="45">
        <v>0.05</v>
      </c>
      <c r="N123" s="68">
        <f t="shared" si="7"/>
        <v>1102.1000000000001</v>
      </c>
    </row>
    <row r="124" spans="2:14" x14ac:dyDescent="0.25">
      <c r="B124" s="46">
        <v>121</v>
      </c>
      <c r="C124" s="102" t="s">
        <v>1912</v>
      </c>
      <c r="D124" s="125">
        <v>41214</v>
      </c>
      <c r="E124" s="98">
        <v>44424</v>
      </c>
      <c r="F124" s="117">
        <f t="shared" si="8"/>
        <v>8.794520547945206</v>
      </c>
      <c r="G124" s="46">
        <v>5</v>
      </c>
      <c r="H124" s="72">
        <v>0.05</v>
      </c>
      <c r="I124" s="91">
        <f t="shared" si="9"/>
        <v>0.19</v>
      </c>
      <c r="J124" s="68">
        <v>22042</v>
      </c>
      <c r="K124" s="68">
        <f t="shared" si="5"/>
        <v>36831.276164383562</v>
      </c>
      <c r="L124" s="68">
        <f t="shared" si="6"/>
        <v>0</v>
      </c>
      <c r="M124" s="45">
        <v>0.05</v>
      </c>
      <c r="N124" s="68">
        <f t="shared" si="7"/>
        <v>1102.1000000000001</v>
      </c>
    </row>
    <row r="125" spans="2:14" x14ac:dyDescent="0.25">
      <c r="B125" s="46">
        <v>122</v>
      </c>
      <c r="C125" s="102" t="s">
        <v>1912</v>
      </c>
      <c r="D125" s="125">
        <v>41214</v>
      </c>
      <c r="E125" s="98">
        <v>44424</v>
      </c>
      <c r="F125" s="117">
        <f t="shared" si="8"/>
        <v>8.794520547945206</v>
      </c>
      <c r="G125" s="46">
        <v>5</v>
      </c>
      <c r="H125" s="72">
        <v>0.05</v>
      </c>
      <c r="I125" s="91">
        <f t="shared" si="9"/>
        <v>0.19</v>
      </c>
      <c r="J125" s="68">
        <v>22042</v>
      </c>
      <c r="K125" s="68">
        <f t="shared" si="5"/>
        <v>36831.276164383562</v>
      </c>
      <c r="L125" s="68">
        <f t="shared" si="6"/>
        <v>0</v>
      </c>
      <c r="M125" s="45">
        <v>0.05</v>
      </c>
      <c r="N125" s="68">
        <f t="shared" si="7"/>
        <v>1102.1000000000001</v>
      </c>
    </row>
    <row r="126" spans="2:14" x14ac:dyDescent="0.25">
      <c r="B126" s="46">
        <v>123</v>
      </c>
      <c r="C126" s="102" t="s">
        <v>1912</v>
      </c>
      <c r="D126" s="125">
        <v>41214</v>
      </c>
      <c r="E126" s="98">
        <v>44424</v>
      </c>
      <c r="F126" s="117">
        <f t="shared" si="8"/>
        <v>8.794520547945206</v>
      </c>
      <c r="G126" s="46">
        <v>5</v>
      </c>
      <c r="H126" s="72">
        <v>0.05</v>
      </c>
      <c r="I126" s="91">
        <f t="shared" si="9"/>
        <v>0.19</v>
      </c>
      <c r="J126" s="68">
        <v>22042</v>
      </c>
      <c r="K126" s="68">
        <f t="shared" si="5"/>
        <v>36831.276164383562</v>
      </c>
      <c r="L126" s="68">
        <f t="shared" si="6"/>
        <v>0</v>
      </c>
      <c r="M126" s="45">
        <v>0.05</v>
      </c>
      <c r="N126" s="68">
        <f t="shared" si="7"/>
        <v>1102.1000000000001</v>
      </c>
    </row>
    <row r="127" spans="2:14" x14ac:dyDescent="0.25">
      <c r="B127" s="46">
        <v>124</v>
      </c>
      <c r="C127" s="102" t="s">
        <v>1912</v>
      </c>
      <c r="D127" s="125">
        <v>41214</v>
      </c>
      <c r="E127" s="98">
        <v>44424</v>
      </c>
      <c r="F127" s="117">
        <f t="shared" si="8"/>
        <v>8.794520547945206</v>
      </c>
      <c r="G127" s="46">
        <v>5</v>
      </c>
      <c r="H127" s="72">
        <v>0.05</v>
      </c>
      <c r="I127" s="91">
        <f t="shared" si="9"/>
        <v>0.19</v>
      </c>
      <c r="J127" s="68">
        <v>22042</v>
      </c>
      <c r="K127" s="68">
        <f t="shared" si="5"/>
        <v>36831.276164383562</v>
      </c>
      <c r="L127" s="68">
        <f t="shared" si="6"/>
        <v>0</v>
      </c>
      <c r="M127" s="45">
        <v>0.05</v>
      </c>
      <c r="N127" s="68">
        <f t="shared" si="7"/>
        <v>1102.1000000000001</v>
      </c>
    </row>
    <row r="128" spans="2:14" x14ac:dyDescent="0.25">
      <c r="B128" s="46">
        <v>125</v>
      </c>
      <c r="C128" s="102" t="s">
        <v>1912</v>
      </c>
      <c r="D128" s="125">
        <v>41214</v>
      </c>
      <c r="E128" s="98">
        <v>44424</v>
      </c>
      <c r="F128" s="117">
        <f t="shared" si="8"/>
        <v>8.794520547945206</v>
      </c>
      <c r="G128" s="46">
        <v>5</v>
      </c>
      <c r="H128" s="72">
        <v>0.05</v>
      </c>
      <c r="I128" s="91">
        <f t="shared" si="9"/>
        <v>0.19</v>
      </c>
      <c r="J128" s="68">
        <v>22042</v>
      </c>
      <c r="K128" s="68">
        <f t="shared" si="5"/>
        <v>36831.276164383562</v>
      </c>
      <c r="L128" s="68">
        <f t="shared" si="6"/>
        <v>0</v>
      </c>
      <c r="M128" s="45">
        <v>0.05</v>
      </c>
      <c r="N128" s="68">
        <f t="shared" si="7"/>
        <v>1102.1000000000001</v>
      </c>
    </row>
    <row r="129" spans="2:14" x14ac:dyDescent="0.25">
      <c r="B129" s="46">
        <v>126</v>
      </c>
      <c r="C129" s="102" t="s">
        <v>1912</v>
      </c>
      <c r="D129" s="125">
        <v>41214</v>
      </c>
      <c r="E129" s="98">
        <v>44424</v>
      </c>
      <c r="F129" s="117">
        <f t="shared" si="8"/>
        <v>8.794520547945206</v>
      </c>
      <c r="G129" s="46">
        <v>5</v>
      </c>
      <c r="H129" s="72">
        <v>0.05</v>
      </c>
      <c r="I129" s="91">
        <f t="shared" si="9"/>
        <v>0.19</v>
      </c>
      <c r="J129" s="68">
        <v>22042</v>
      </c>
      <c r="K129" s="68">
        <f t="shared" si="5"/>
        <v>36831.276164383562</v>
      </c>
      <c r="L129" s="68">
        <f t="shared" si="6"/>
        <v>0</v>
      </c>
      <c r="M129" s="45">
        <v>0.05</v>
      </c>
      <c r="N129" s="68">
        <f t="shared" si="7"/>
        <v>1102.1000000000001</v>
      </c>
    </row>
    <row r="130" spans="2:14" x14ac:dyDescent="0.25">
      <c r="B130" s="46">
        <v>127</v>
      </c>
      <c r="C130" s="102" t="s">
        <v>1911</v>
      </c>
      <c r="D130" s="125">
        <v>41214</v>
      </c>
      <c r="E130" s="98">
        <v>44424</v>
      </c>
      <c r="F130" s="117">
        <f t="shared" si="8"/>
        <v>8.794520547945206</v>
      </c>
      <c r="G130" s="46">
        <v>3</v>
      </c>
      <c r="H130" s="72">
        <v>0.05</v>
      </c>
      <c r="I130" s="91">
        <f t="shared" si="9"/>
        <v>0.31666666666666665</v>
      </c>
      <c r="J130" s="68">
        <v>5250</v>
      </c>
      <c r="K130" s="68">
        <f t="shared" si="5"/>
        <v>14620.890410958906</v>
      </c>
      <c r="L130" s="68">
        <f t="shared" si="6"/>
        <v>0</v>
      </c>
      <c r="M130" s="45">
        <v>0.05</v>
      </c>
      <c r="N130" s="68">
        <f t="shared" si="7"/>
        <v>262.5</v>
      </c>
    </row>
    <row r="131" spans="2:14" x14ac:dyDescent="0.25">
      <c r="B131" s="46">
        <v>128</v>
      </c>
      <c r="C131" s="102" t="s">
        <v>1911</v>
      </c>
      <c r="D131" s="125">
        <v>41214</v>
      </c>
      <c r="E131" s="98">
        <v>44424</v>
      </c>
      <c r="F131" s="117">
        <f t="shared" si="8"/>
        <v>8.794520547945206</v>
      </c>
      <c r="G131" s="46">
        <v>3</v>
      </c>
      <c r="H131" s="72">
        <v>0.05</v>
      </c>
      <c r="I131" s="91">
        <f t="shared" si="9"/>
        <v>0.31666666666666665</v>
      </c>
      <c r="J131" s="68">
        <v>2900</v>
      </c>
      <c r="K131" s="68">
        <f t="shared" si="5"/>
        <v>8076.3013698630139</v>
      </c>
      <c r="L131" s="68">
        <f t="shared" si="6"/>
        <v>0</v>
      </c>
      <c r="M131" s="45">
        <v>0.05</v>
      </c>
      <c r="N131" s="68">
        <f t="shared" si="7"/>
        <v>145</v>
      </c>
    </row>
    <row r="132" spans="2:14" x14ac:dyDescent="0.25">
      <c r="B132" s="46">
        <v>129</v>
      </c>
      <c r="C132" s="102" t="s">
        <v>1909</v>
      </c>
      <c r="D132" s="125">
        <v>41214</v>
      </c>
      <c r="E132" s="98">
        <v>44424</v>
      </c>
      <c r="F132" s="117">
        <f t="shared" si="8"/>
        <v>8.794520547945206</v>
      </c>
      <c r="G132" s="46">
        <v>5</v>
      </c>
      <c r="H132" s="72">
        <v>0.05</v>
      </c>
      <c r="I132" s="91">
        <f t="shared" si="9"/>
        <v>0.19</v>
      </c>
      <c r="J132" s="68">
        <v>64400</v>
      </c>
      <c r="K132" s="68">
        <f t="shared" ref="K132:K195" si="10">F132*I132*J132</f>
        <v>107609.75342465754</v>
      </c>
      <c r="L132" s="68">
        <f t="shared" ref="L132:L195" si="11">MAX(J132-K132,0)</f>
        <v>0</v>
      </c>
      <c r="M132" s="45">
        <v>0.05</v>
      </c>
      <c r="N132" s="68">
        <f t="shared" ref="N132:N195" si="12">IF(J132&lt;=0,0,IF(L132&lt;=H132*J132,H132*J132,L132*(1-M132)))</f>
        <v>3220</v>
      </c>
    </row>
    <row r="133" spans="2:14" x14ac:dyDescent="0.25">
      <c r="B133" s="46">
        <v>130</v>
      </c>
      <c r="C133" s="102" t="s">
        <v>1909</v>
      </c>
      <c r="D133" s="125">
        <v>41214</v>
      </c>
      <c r="E133" s="98">
        <v>44424</v>
      </c>
      <c r="F133" s="117">
        <f t="shared" ref="F133:F196" si="13">(E133-D133)/365</f>
        <v>8.794520547945206</v>
      </c>
      <c r="G133" s="46">
        <v>5</v>
      </c>
      <c r="H133" s="72">
        <v>0.05</v>
      </c>
      <c r="I133" s="91">
        <f t="shared" ref="I133:I196" si="14">(1-H133)/G133</f>
        <v>0.19</v>
      </c>
      <c r="J133" s="68">
        <v>32200</v>
      </c>
      <c r="K133" s="68">
        <f t="shared" si="10"/>
        <v>53804.876712328769</v>
      </c>
      <c r="L133" s="68">
        <f t="shared" si="11"/>
        <v>0</v>
      </c>
      <c r="M133" s="45">
        <v>0.05</v>
      </c>
      <c r="N133" s="68">
        <f t="shared" si="12"/>
        <v>1610</v>
      </c>
    </row>
    <row r="134" spans="2:14" x14ac:dyDescent="0.25">
      <c r="B134" s="46">
        <v>131</v>
      </c>
      <c r="C134" s="102" t="s">
        <v>1913</v>
      </c>
      <c r="D134" s="125">
        <v>41214</v>
      </c>
      <c r="E134" s="98">
        <v>44424</v>
      </c>
      <c r="F134" s="117">
        <f t="shared" si="13"/>
        <v>8.794520547945206</v>
      </c>
      <c r="G134" s="46">
        <v>3</v>
      </c>
      <c r="H134" s="72">
        <v>0.05</v>
      </c>
      <c r="I134" s="91">
        <f t="shared" si="14"/>
        <v>0.31666666666666665</v>
      </c>
      <c r="J134" s="68">
        <v>68145</v>
      </c>
      <c r="K134" s="68">
        <f t="shared" si="10"/>
        <v>189779.15753424659</v>
      </c>
      <c r="L134" s="68">
        <f t="shared" si="11"/>
        <v>0</v>
      </c>
      <c r="M134" s="45">
        <v>0.05</v>
      </c>
      <c r="N134" s="68">
        <f t="shared" si="12"/>
        <v>3407.25</v>
      </c>
    </row>
    <row r="135" spans="2:14" x14ac:dyDescent="0.25">
      <c r="B135" s="46">
        <v>132</v>
      </c>
      <c r="C135" s="102" t="s">
        <v>1908</v>
      </c>
      <c r="D135" s="125">
        <v>41214</v>
      </c>
      <c r="E135" s="98">
        <v>44424</v>
      </c>
      <c r="F135" s="117">
        <f t="shared" si="13"/>
        <v>8.794520547945206</v>
      </c>
      <c r="G135" s="46">
        <v>3</v>
      </c>
      <c r="H135" s="72">
        <v>0.05</v>
      </c>
      <c r="I135" s="91">
        <f t="shared" si="14"/>
        <v>0.31666666666666665</v>
      </c>
      <c r="J135" s="68">
        <v>31290</v>
      </c>
      <c r="K135" s="68">
        <f t="shared" si="10"/>
        <v>87140.506849315076</v>
      </c>
      <c r="L135" s="68">
        <f t="shared" si="11"/>
        <v>0</v>
      </c>
      <c r="M135" s="45">
        <v>0.05</v>
      </c>
      <c r="N135" s="68">
        <f t="shared" si="12"/>
        <v>1564.5</v>
      </c>
    </row>
    <row r="136" spans="2:14" x14ac:dyDescent="0.25">
      <c r="B136" s="46">
        <v>133</v>
      </c>
      <c r="C136" s="102" t="s">
        <v>1908</v>
      </c>
      <c r="D136" s="125">
        <v>41214</v>
      </c>
      <c r="E136" s="98">
        <v>44424</v>
      </c>
      <c r="F136" s="117">
        <f t="shared" si="13"/>
        <v>8.794520547945206</v>
      </c>
      <c r="G136" s="46">
        <v>3</v>
      </c>
      <c r="H136" s="72">
        <v>0.05</v>
      </c>
      <c r="I136" s="91">
        <f t="shared" si="14"/>
        <v>0.31666666666666665</v>
      </c>
      <c r="J136" s="68">
        <v>13440</v>
      </c>
      <c r="K136" s="68">
        <f t="shared" si="10"/>
        <v>37429.479452054795</v>
      </c>
      <c r="L136" s="68">
        <f t="shared" si="11"/>
        <v>0</v>
      </c>
      <c r="M136" s="45">
        <v>0.05</v>
      </c>
      <c r="N136" s="68">
        <f t="shared" si="12"/>
        <v>672</v>
      </c>
    </row>
    <row r="137" spans="2:14" x14ac:dyDescent="0.25">
      <c r="B137" s="46">
        <v>134</v>
      </c>
      <c r="C137" s="102" t="s">
        <v>1908</v>
      </c>
      <c r="D137" s="125">
        <v>41214</v>
      </c>
      <c r="E137" s="98">
        <v>44424</v>
      </c>
      <c r="F137" s="117">
        <f t="shared" si="13"/>
        <v>8.794520547945206</v>
      </c>
      <c r="G137" s="46">
        <v>3</v>
      </c>
      <c r="H137" s="72">
        <v>0.05</v>
      </c>
      <c r="I137" s="91">
        <f t="shared" si="14"/>
        <v>0.31666666666666665</v>
      </c>
      <c r="J137" s="68">
        <v>11400</v>
      </c>
      <c r="K137" s="68">
        <f t="shared" si="10"/>
        <v>31748.219178082192</v>
      </c>
      <c r="L137" s="68">
        <f t="shared" si="11"/>
        <v>0</v>
      </c>
      <c r="M137" s="45">
        <v>0.05</v>
      </c>
      <c r="N137" s="68">
        <f t="shared" si="12"/>
        <v>570</v>
      </c>
    </row>
    <row r="138" spans="2:14" x14ac:dyDescent="0.25">
      <c r="B138" s="46">
        <v>135</v>
      </c>
      <c r="C138" s="102" t="s">
        <v>1908</v>
      </c>
      <c r="D138" s="125">
        <v>41214</v>
      </c>
      <c r="E138" s="98">
        <v>44424</v>
      </c>
      <c r="F138" s="117">
        <f t="shared" si="13"/>
        <v>8.794520547945206</v>
      </c>
      <c r="G138" s="46">
        <v>3</v>
      </c>
      <c r="H138" s="72">
        <v>0.05</v>
      </c>
      <c r="I138" s="91">
        <f t="shared" si="14"/>
        <v>0.31666666666666665</v>
      </c>
      <c r="J138" s="68">
        <v>11900</v>
      </c>
      <c r="K138" s="68">
        <f t="shared" si="10"/>
        <v>33140.684931506854</v>
      </c>
      <c r="L138" s="68">
        <f t="shared" si="11"/>
        <v>0</v>
      </c>
      <c r="M138" s="45">
        <v>0.05</v>
      </c>
      <c r="N138" s="68">
        <f t="shared" si="12"/>
        <v>595</v>
      </c>
    </row>
    <row r="139" spans="2:14" x14ac:dyDescent="0.25">
      <c r="B139" s="46">
        <v>136</v>
      </c>
      <c r="C139" s="102" t="s">
        <v>1909</v>
      </c>
      <c r="D139" s="125">
        <v>41214</v>
      </c>
      <c r="E139" s="98">
        <v>44424</v>
      </c>
      <c r="F139" s="117">
        <f t="shared" si="13"/>
        <v>8.794520547945206</v>
      </c>
      <c r="G139" s="46">
        <v>5</v>
      </c>
      <c r="H139" s="72">
        <v>0.05</v>
      </c>
      <c r="I139" s="91">
        <f t="shared" si="14"/>
        <v>0.19</v>
      </c>
      <c r="J139" s="68">
        <v>9645</v>
      </c>
      <c r="K139" s="68">
        <f t="shared" si="10"/>
        <v>16116.398630136988</v>
      </c>
      <c r="L139" s="68">
        <f t="shared" si="11"/>
        <v>0</v>
      </c>
      <c r="M139" s="45">
        <v>0.05</v>
      </c>
      <c r="N139" s="68">
        <f t="shared" si="12"/>
        <v>482.25</v>
      </c>
    </row>
    <row r="140" spans="2:14" x14ac:dyDescent="0.25">
      <c r="B140" s="46">
        <v>137</v>
      </c>
      <c r="C140" s="102" t="s">
        <v>1912</v>
      </c>
      <c r="D140" s="125">
        <v>41214</v>
      </c>
      <c r="E140" s="98">
        <v>44424</v>
      </c>
      <c r="F140" s="117">
        <f t="shared" si="13"/>
        <v>8.794520547945206</v>
      </c>
      <c r="G140" s="46">
        <v>5</v>
      </c>
      <c r="H140" s="72">
        <v>0.05</v>
      </c>
      <c r="I140" s="91">
        <f t="shared" si="14"/>
        <v>0.19</v>
      </c>
      <c r="J140" s="68">
        <v>22042</v>
      </c>
      <c r="K140" s="68">
        <f t="shared" si="10"/>
        <v>36831.276164383562</v>
      </c>
      <c r="L140" s="68">
        <f t="shared" si="11"/>
        <v>0</v>
      </c>
      <c r="M140" s="45">
        <v>0.05</v>
      </c>
      <c r="N140" s="68">
        <f t="shared" si="12"/>
        <v>1102.1000000000001</v>
      </c>
    </row>
    <row r="141" spans="2:14" x14ac:dyDescent="0.25">
      <c r="B141" s="46">
        <v>138</v>
      </c>
      <c r="C141" s="102" t="s">
        <v>1912</v>
      </c>
      <c r="D141" s="125">
        <v>41214</v>
      </c>
      <c r="E141" s="98">
        <v>44424</v>
      </c>
      <c r="F141" s="117">
        <f t="shared" si="13"/>
        <v>8.794520547945206</v>
      </c>
      <c r="G141" s="46">
        <v>5</v>
      </c>
      <c r="H141" s="72">
        <v>0.05</v>
      </c>
      <c r="I141" s="91">
        <f t="shared" si="14"/>
        <v>0.19</v>
      </c>
      <c r="J141" s="68">
        <v>22042</v>
      </c>
      <c r="K141" s="68">
        <f t="shared" si="10"/>
        <v>36831.276164383562</v>
      </c>
      <c r="L141" s="68">
        <f t="shared" si="11"/>
        <v>0</v>
      </c>
      <c r="M141" s="45">
        <v>0.05</v>
      </c>
      <c r="N141" s="68">
        <f t="shared" si="12"/>
        <v>1102.1000000000001</v>
      </c>
    </row>
    <row r="142" spans="2:14" x14ac:dyDescent="0.25">
      <c r="B142" s="46">
        <v>139</v>
      </c>
      <c r="C142" s="102" t="s">
        <v>1912</v>
      </c>
      <c r="D142" s="125">
        <v>41214</v>
      </c>
      <c r="E142" s="98">
        <v>44424</v>
      </c>
      <c r="F142" s="117">
        <f t="shared" si="13"/>
        <v>8.794520547945206</v>
      </c>
      <c r="G142" s="46">
        <v>5</v>
      </c>
      <c r="H142" s="72">
        <v>0.05</v>
      </c>
      <c r="I142" s="91">
        <f t="shared" si="14"/>
        <v>0.19</v>
      </c>
      <c r="J142" s="68">
        <v>22042</v>
      </c>
      <c r="K142" s="68">
        <f t="shared" si="10"/>
        <v>36831.276164383562</v>
      </c>
      <c r="L142" s="68">
        <f t="shared" si="11"/>
        <v>0</v>
      </c>
      <c r="M142" s="45">
        <v>0.05</v>
      </c>
      <c r="N142" s="68">
        <f t="shared" si="12"/>
        <v>1102.1000000000001</v>
      </c>
    </row>
    <row r="143" spans="2:14" x14ac:dyDescent="0.25">
      <c r="B143" s="46">
        <v>140</v>
      </c>
      <c r="C143" s="102" t="s">
        <v>1912</v>
      </c>
      <c r="D143" s="125">
        <v>41214</v>
      </c>
      <c r="E143" s="98">
        <v>44424</v>
      </c>
      <c r="F143" s="117">
        <f t="shared" si="13"/>
        <v>8.794520547945206</v>
      </c>
      <c r="G143" s="46">
        <v>5</v>
      </c>
      <c r="H143" s="72">
        <v>0.05</v>
      </c>
      <c r="I143" s="91">
        <f t="shared" si="14"/>
        <v>0.19</v>
      </c>
      <c r="J143" s="68">
        <v>22042</v>
      </c>
      <c r="K143" s="68">
        <f t="shared" si="10"/>
        <v>36831.276164383562</v>
      </c>
      <c r="L143" s="68">
        <f t="shared" si="11"/>
        <v>0</v>
      </c>
      <c r="M143" s="45">
        <v>0.05</v>
      </c>
      <c r="N143" s="68">
        <f t="shared" si="12"/>
        <v>1102.1000000000001</v>
      </c>
    </row>
    <row r="144" spans="2:14" x14ac:dyDescent="0.25">
      <c r="B144" s="46">
        <v>141</v>
      </c>
      <c r="C144" s="102" t="s">
        <v>1912</v>
      </c>
      <c r="D144" s="125">
        <v>41214</v>
      </c>
      <c r="E144" s="98">
        <v>44424</v>
      </c>
      <c r="F144" s="117">
        <f t="shared" si="13"/>
        <v>8.794520547945206</v>
      </c>
      <c r="G144" s="46">
        <v>5</v>
      </c>
      <c r="H144" s="72">
        <v>0.05</v>
      </c>
      <c r="I144" s="91">
        <f t="shared" si="14"/>
        <v>0.19</v>
      </c>
      <c r="J144" s="68">
        <v>22042</v>
      </c>
      <c r="K144" s="68">
        <f t="shared" si="10"/>
        <v>36831.276164383562</v>
      </c>
      <c r="L144" s="68">
        <f t="shared" si="11"/>
        <v>0</v>
      </c>
      <c r="M144" s="45">
        <v>0.05</v>
      </c>
      <c r="N144" s="68">
        <f t="shared" si="12"/>
        <v>1102.1000000000001</v>
      </c>
    </row>
    <row r="145" spans="2:14" x14ac:dyDescent="0.25">
      <c r="B145" s="46">
        <v>142</v>
      </c>
      <c r="C145" s="102" t="s">
        <v>1912</v>
      </c>
      <c r="D145" s="125">
        <v>41214</v>
      </c>
      <c r="E145" s="98">
        <v>44424</v>
      </c>
      <c r="F145" s="117">
        <f t="shared" si="13"/>
        <v>8.794520547945206</v>
      </c>
      <c r="G145" s="46">
        <v>5</v>
      </c>
      <c r="H145" s="72">
        <v>0.05</v>
      </c>
      <c r="I145" s="91">
        <f t="shared" si="14"/>
        <v>0.19</v>
      </c>
      <c r="J145" s="68">
        <v>22042</v>
      </c>
      <c r="K145" s="68">
        <f t="shared" si="10"/>
        <v>36831.276164383562</v>
      </c>
      <c r="L145" s="68">
        <f t="shared" si="11"/>
        <v>0</v>
      </c>
      <c r="M145" s="45">
        <v>0.05</v>
      </c>
      <c r="N145" s="68">
        <f t="shared" si="12"/>
        <v>1102.1000000000001</v>
      </c>
    </row>
    <row r="146" spans="2:14" x14ac:dyDescent="0.25">
      <c r="B146" s="46">
        <v>143</v>
      </c>
      <c r="C146" s="102" t="s">
        <v>1912</v>
      </c>
      <c r="D146" s="125">
        <v>41214</v>
      </c>
      <c r="E146" s="98">
        <v>44424</v>
      </c>
      <c r="F146" s="117">
        <f t="shared" si="13"/>
        <v>8.794520547945206</v>
      </c>
      <c r="G146" s="46">
        <v>5</v>
      </c>
      <c r="H146" s="72">
        <v>0.05</v>
      </c>
      <c r="I146" s="91">
        <f t="shared" si="14"/>
        <v>0.19</v>
      </c>
      <c r="J146" s="68">
        <v>22042</v>
      </c>
      <c r="K146" s="68">
        <f t="shared" si="10"/>
        <v>36831.276164383562</v>
      </c>
      <c r="L146" s="68">
        <f t="shared" si="11"/>
        <v>0</v>
      </c>
      <c r="M146" s="45">
        <v>0.05</v>
      </c>
      <c r="N146" s="68">
        <f t="shared" si="12"/>
        <v>1102.1000000000001</v>
      </c>
    </row>
    <row r="147" spans="2:14" x14ac:dyDescent="0.25">
      <c r="B147" s="46">
        <v>144</v>
      </c>
      <c r="C147" s="102" t="s">
        <v>1912</v>
      </c>
      <c r="D147" s="125">
        <v>41214</v>
      </c>
      <c r="E147" s="98">
        <v>44424</v>
      </c>
      <c r="F147" s="117">
        <f t="shared" si="13"/>
        <v>8.794520547945206</v>
      </c>
      <c r="G147" s="46">
        <v>5</v>
      </c>
      <c r="H147" s="72">
        <v>0.05</v>
      </c>
      <c r="I147" s="91">
        <f t="shared" si="14"/>
        <v>0.19</v>
      </c>
      <c r="J147" s="68">
        <v>22042</v>
      </c>
      <c r="K147" s="68">
        <f t="shared" si="10"/>
        <v>36831.276164383562</v>
      </c>
      <c r="L147" s="68">
        <f t="shared" si="11"/>
        <v>0</v>
      </c>
      <c r="M147" s="45">
        <v>0.05</v>
      </c>
      <c r="N147" s="68">
        <f t="shared" si="12"/>
        <v>1102.1000000000001</v>
      </c>
    </row>
    <row r="148" spans="2:14" x14ac:dyDescent="0.25">
      <c r="B148" s="46">
        <v>145</v>
      </c>
      <c r="C148" s="102" t="s">
        <v>1912</v>
      </c>
      <c r="D148" s="125">
        <v>41214</v>
      </c>
      <c r="E148" s="98">
        <v>44424</v>
      </c>
      <c r="F148" s="117">
        <f t="shared" si="13"/>
        <v>8.794520547945206</v>
      </c>
      <c r="G148" s="46">
        <v>5</v>
      </c>
      <c r="H148" s="72">
        <v>0.05</v>
      </c>
      <c r="I148" s="91">
        <f t="shared" si="14"/>
        <v>0.19</v>
      </c>
      <c r="J148" s="68">
        <v>22042</v>
      </c>
      <c r="K148" s="68">
        <f t="shared" si="10"/>
        <v>36831.276164383562</v>
      </c>
      <c r="L148" s="68">
        <f t="shared" si="11"/>
        <v>0</v>
      </c>
      <c r="M148" s="45">
        <v>0.05</v>
      </c>
      <c r="N148" s="68">
        <f t="shared" si="12"/>
        <v>1102.1000000000001</v>
      </c>
    </row>
    <row r="149" spans="2:14" x14ac:dyDescent="0.25">
      <c r="B149" s="46">
        <v>146</v>
      </c>
      <c r="C149" s="102" t="s">
        <v>1912</v>
      </c>
      <c r="D149" s="125">
        <v>41214</v>
      </c>
      <c r="E149" s="98">
        <v>44424</v>
      </c>
      <c r="F149" s="117">
        <f t="shared" si="13"/>
        <v>8.794520547945206</v>
      </c>
      <c r="G149" s="46">
        <v>5</v>
      </c>
      <c r="H149" s="72">
        <v>0.05</v>
      </c>
      <c r="I149" s="91">
        <f t="shared" si="14"/>
        <v>0.19</v>
      </c>
      <c r="J149" s="68">
        <v>22042</v>
      </c>
      <c r="K149" s="68">
        <f t="shared" si="10"/>
        <v>36831.276164383562</v>
      </c>
      <c r="L149" s="68">
        <f t="shared" si="11"/>
        <v>0</v>
      </c>
      <c r="M149" s="45">
        <v>0.05</v>
      </c>
      <c r="N149" s="68">
        <f t="shared" si="12"/>
        <v>1102.1000000000001</v>
      </c>
    </row>
    <row r="150" spans="2:14" x14ac:dyDescent="0.25">
      <c r="B150" s="46">
        <v>147</v>
      </c>
      <c r="C150" s="102" t="s">
        <v>1909</v>
      </c>
      <c r="D150" s="125">
        <v>41214</v>
      </c>
      <c r="E150" s="98">
        <v>44424</v>
      </c>
      <c r="F150" s="117">
        <f t="shared" si="13"/>
        <v>8.794520547945206</v>
      </c>
      <c r="G150" s="46">
        <v>5</v>
      </c>
      <c r="H150" s="72">
        <v>0.05</v>
      </c>
      <c r="I150" s="91">
        <f t="shared" si="14"/>
        <v>0.19</v>
      </c>
      <c r="J150" s="68">
        <v>165440</v>
      </c>
      <c r="K150" s="68">
        <f t="shared" si="10"/>
        <v>276443.44109589042</v>
      </c>
      <c r="L150" s="68">
        <f t="shared" si="11"/>
        <v>0</v>
      </c>
      <c r="M150" s="45">
        <v>0.05</v>
      </c>
      <c r="N150" s="68">
        <f t="shared" si="12"/>
        <v>8272</v>
      </c>
    </row>
    <row r="151" spans="2:14" x14ac:dyDescent="0.25">
      <c r="B151" s="46">
        <v>148</v>
      </c>
      <c r="C151" s="102" t="s">
        <v>1914</v>
      </c>
      <c r="D151" s="125">
        <v>41214</v>
      </c>
      <c r="E151" s="98">
        <v>44424</v>
      </c>
      <c r="F151" s="117">
        <f t="shared" si="13"/>
        <v>8.794520547945206</v>
      </c>
      <c r="G151" s="46">
        <v>3</v>
      </c>
      <c r="H151" s="72">
        <v>0.05</v>
      </c>
      <c r="I151" s="91">
        <f t="shared" si="14"/>
        <v>0.31666666666666665</v>
      </c>
      <c r="J151" s="68">
        <v>88200</v>
      </c>
      <c r="K151" s="68">
        <f t="shared" si="10"/>
        <v>245630.9589041096</v>
      </c>
      <c r="L151" s="68">
        <f t="shared" si="11"/>
        <v>0</v>
      </c>
      <c r="M151" s="45">
        <v>0.05</v>
      </c>
      <c r="N151" s="68">
        <f t="shared" si="12"/>
        <v>4410</v>
      </c>
    </row>
    <row r="152" spans="2:14" x14ac:dyDescent="0.25">
      <c r="B152" s="46">
        <v>149</v>
      </c>
      <c r="C152" s="102" t="s">
        <v>1909</v>
      </c>
      <c r="D152" s="125">
        <v>41214</v>
      </c>
      <c r="E152" s="98">
        <v>44424</v>
      </c>
      <c r="F152" s="117">
        <f t="shared" si="13"/>
        <v>8.794520547945206</v>
      </c>
      <c r="G152" s="46">
        <v>5</v>
      </c>
      <c r="H152" s="72">
        <v>0.05</v>
      </c>
      <c r="I152" s="91">
        <f t="shared" si="14"/>
        <v>0.19</v>
      </c>
      <c r="J152" s="68">
        <v>82500</v>
      </c>
      <c r="K152" s="68">
        <f t="shared" si="10"/>
        <v>137854.10958904109</v>
      </c>
      <c r="L152" s="68">
        <f t="shared" si="11"/>
        <v>0</v>
      </c>
      <c r="M152" s="45">
        <v>0.05</v>
      </c>
      <c r="N152" s="68">
        <f t="shared" si="12"/>
        <v>4125</v>
      </c>
    </row>
    <row r="153" spans="2:14" x14ac:dyDescent="0.25">
      <c r="B153" s="46">
        <v>150</v>
      </c>
      <c r="C153" s="102" t="s">
        <v>1908</v>
      </c>
      <c r="D153" s="125">
        <v>41214</v>
      </c>
      <c r="E153" s="98">
        <v>44424</v>
      </c>
      <c r="F153" s="117">
        <f t="shared" si="13"/>
        <v>8.794520547945206</v>
      </c>
      <c r="G153" s="46">
        <v>3</v>
      </c>
      <c r="H153" s="72">
        <v>0.05</v>
      </c>
      <c r="I153" s="91">
        <f t="shared" si="14"/>
        <v>0.31666666666666665</v>
      </c>
      <c r="J153" s="68">
        <v>17800</v>
      </c>
      <c r="K153" s="68">
        <f t="shared" si="10"/>
        <v>49571.780821917811</v>
      </c>
      <c r="L153" s="68">
        <f t="shared" si="11"/>
        <v>0</v>
      </c>
      <c r="M153" s="45">
        <v>0.05</v>
      </c>
      <c r="N153" s="68">
        <f t="shared" si="12"/>
        <v>890</v>
      </c>
    </row>
    <row r="154" spans="2:14" x14ac:dyDescent="0.25">
      <c r="B154" s="46">
        <v>151</v>
      </c>
      <c r="C154" s="102" t="s">
        <v>1915</v>
      </c>
      <c r="D154" s="125">
        <v>41214</v>
      </c>
      <c r="E154" s="98">
        <v>44424</v>
      </c>
      <c r="F154" s="117">
        <f t="shared" si="13"/>
        <v>8.794520547945206</v>
      </c>
      <c r="G154" s="46">
        <v>8</v>
      </c>
      <c r="H154" s="72">
        <v>0.05</v>
      </c>
      <c r="I154" s="91">
        <f t="shared" si="14"/>
        <v>0.11874999999999999</v>
      </c>
      <c r="J154" s="68">
        <v>77595</v>
      </c>
      <c r="K154" s="68">
        <f t="shared" si="10"/>
        <v>81036.285102739741</v>
      </c>
      <c r="L154" s="68">
        <f t="shared" si="11"/>
        <v>0</v>
      </c>
      <c r="M154" s="45">
        <v>0.05</v>
      </c>
      <c r="N154" s="68">
        <f t="shared" si="12"/>
        <v>3879.75</v>
      </c>
    </row>
    <row r="155" spans="2:14" x14ac:dyDescent="0.25">
      <c r="B155" s="46">
        <v>152</v>
      </c>
      <c r="C155" s="102" t="s">
        <v>1915</v>
      </c>
      <c r="D155" s="125">
        <v>41214</v>
      </c>
      <c r="E155" s="98">
        <v>44424</v>
      </c>
      <c r="F155" s="117">
        <f t="shared" si="13"/>
        <v>8.794520547945206</v>
      </c>
      <c r="G155" s="46">
        <v>8</v>
      </c>
      <c r="H155" s="72">
        <v>0.05</v>
      </c>
      <c r="I155" s="91">
        <f t="shared" si="14"/>
        <v>0.11874999999999999</v>
      </c>
      <c r="J155" s="68">
        <v>12508</v>
      </c>
      <c r="K155" s="68">
        <f t="shared" si="10"/>
        <v>13062.721232876715</v>
      </c>
      <c r="L155" s="68">
        <f t="shared" si="11"/>
        <v>0</v>
      </c>
      <c r="M155" s="45">
        <v>0.05</v>
      </c>
      <c r="N155" s="68">
        <f t="shared" si="12"/>
        <v>625.40000000000009</v>
      </c>
    </row>
    <row r="156" spans="2:14" x14ac:dyDescent="0.25">
      <c r="B156" s="46">
        <v>153</v>
      </c>
      <c r="C156" s="102" t="s">
        <v>1908</v>
      </c>
      <c r="D156" s="125">
        <v>41214</v>
      </c>
      <c r="E156" s="98">
        <v>44424</v>
      </c>
      <c r="F156" s="117">
        <f t="shared" si="13"/>
        <v>8.794520547945206</v>
      </c>
      <c r="G156" s="46">
        <v>3</v>
      </c>
      <c r="H156" s="72">
        <v>0.05</v>
      </c>
      <c r="I156" s="91">
        <f t="shared" si="14"/>
        <v>0.31666666666666665</v>
      </c>
      <c r="J156" s="68">
        <v>11400</v>
      </c>
      <c r="K156" s="68">
        <f t="shared" si="10"/>
        <v>31748.219178082192</v>
      </c>
      <c r="L156" s="68">
        <f t="shared" si="11"/>
        <v>0</v>
      </c>
      <c r="M156" s="45">
        <v>0.05</v>
      </c>
      <c r="N156" s="68">
        <f t="shared" si="12"/>
        <v>570</v>
      </c>
    </row>
    <row r="157" spans="2:14" x14ac:dyDescent="0.25">
      <c r="B157" s="46">
        <v>154</v>
      </c>
      <c r="C157" s="102" t="s">
        <v>1908</v>
      </c>
      <c r="D157" s="125">
        <v>41214</v>
      </c>
      <c r="E157" s="98">
        <v>44424</v>
      </c>
      <c r="F157" s="117">
        <f t="shared" si="13"/>
        <v>8.794520547945206</v>
      </c>
      <c r="G157" s="46">
        <v>3</v>
      </c>
      <c r="H157" s="72">
        <v>0.05</v>
      </c>
      <c r="I157" s="91">
        <f t="shared" si="14"/>
        <v>0.31666666666666665</v>
      </c>
      <c r="J157" s="68">
        <v>11400</v>
      </c>
      <c r="K157" s="68">
        <f t="shared" si="10"/>
        <v>31748.219178082192</v>
      </c>
      <c r="L157" s="68">
        <f t="shared" si="11"/>
        <v>0</v>
      </c>
      <c r="M157" s="45">
        <v>0.05</v>
      </c>
      <c r="N157" s="68">
        <f t="shared" si="12"/>
        <v>570</v>
      </c>
    </row>
    <row r="158" spans="2:14" x14ac:dyDescent="0.25">
      <c r="B158" s="46">
        <v>155</v>
      </c>
      <c r="C158" s="102" t="s">
        <v>1916</v>
      </c>
      <c r="D158" s="125">
        <v>41214</v>
      </c>
      <c r="E158" s="98">
        <v>44424</v>
      </c>
      <c r="F158" s="117">
        <f t="shared" si="13"/>
        <v>8.794520547945206</v>
      </c>
      <c r="G158" s="46">
        <v>3</v>
      </c>
      <c r="H158" s="72">
        <v>0.05</v>
      </c>
      <c r="I158" s="91">
        <f t="shared" si="14"/>
        <v>0.31666666666666665</v>
      </c>
      <c r="J158" s="68">
        <v>236300</v>
      </c>
      <c r="K158" s="68">
        <f t="shared" si="10"/>
        <v>658079.31506849313</v>
      </c>
      <c r="L158" s="68">
        <f t="shared" si="11"/>
        <v>0</v>
      </c>
      <c r="M158" s="45">
        <v>0.05</v>
      </c>
      <c r="N158" s="68">
        <f t="shared" si="12"/>
        <v>11815</v>
      </c>
    </row>
    <row r="159" spans="2:14" x14ac:dyDescent="0.25">
      <c r="B159" s="46">
        <v>156</v>
      </c>
      <c r="C159" s="102" t="s">
        <v>1917</v>
      </c>
      <c r="D159" s="125">
        <v>41214</v>
      </c>
      <c r="E159" s="98">
        <v>44424</v>
      </c>
      <c r="F159" s="117">
        <f t="shared" si="13"/>
        <v>8.794520547945206</v>
      </c>
      <c r="G159" s="46">
        <v>3</v>
      </c>
      <c r="H159" s="72">
        <v>0.05</v>
      </c>
      <c r="I159" s="91">
        <f t="shared" si="14"/>
        <v>0.31666666666666665</v>
      </c>
      <c r="J159" s="68">
        <v>37800</v>
      </c>
      <c r="K159" s="68">
        <f t="shared" si="10"/>
        <v>105270.41095890412</v>
      </c>
      <c r="L159" s="68">
        <f t="shared" si="11"/>
        <v>0</v>
      </c>
      <c r="M159" s="45">
        <v>0.05</v>
      </c>
      <c r="N159" s="68">
        <f t="shared" si="12"/>
        <v>1890</v>
      </c>
    </row>
    <row r="160" spans="2:14" x14ac:dyDescent="0.25">
      <c r="B160" s="46">
        <v>157</v>
      </c>
      <c r="C160" s="102" t="s">
        <v>1918</v>
      </c>
      <c r="D160" s="125">
        <v>41214</v>
      </c>
      <c r="E160" s="98">
        <v>44424</v>
      </c>
      <c r="F160" s="117">
        <f t="shared" si="13"/>
        <v>8.794520547945206</v>
      </c>
      <c r="G160" s="46">
        <v>3</v>
      </c>
      <c r="H160" s="72">
        <v>0.05</v>
      </c>
      <c r="I160" s="91">
        <f t="shared" si="14"/>
        <v>0.31666666666666665</v>
      </c>
      <c r="J160" s="68">
        <v>4463</v>
      </c>
      <c r="K160" s="68">
        <f t="shared" si="10"/>
        <v>12429.149315068495</v>
      </c>
      <c r="L160" s="68">
        <f t="shared" si="11"/>
        <v>0</v>
      </c>
      <c r="M160" s="45">
        <v>0.05</v>
      </c>
      <c r="N160" s="68">
        <f t="shared" si="12"/>
        <v>223.15</v>
      </c>
    </row>
    <row r="161" spans="2:14" x14ac:dyDescent="0.25">
      <c r="B161" s="46">
        <v>158</v>
      </c>
      <c r="C161" s="102" t="s">
        <v>1919</v>
      </c>
      <c r="D161" s="125">
        <v>41214</v>
      </c>
      <c r="E161" s="98">
        <v>44424</v>
      </c>
      <c r="F161" s="117">
        <f t="shared" si="13"/>
        <v>8.794520547945206</v>
      </c>
      <c r="G161" s="46">
        <v>3</v>
      </c>
      <c r="H161" s="72">
        <v>0.05</v>
      </c>
      <c r="I161" s="91">
        <f t="shared" si="14"/>
        <v>0.31666666666666665</v>
      </c>
      <c r="J161" s="68">
        <v>9975</v>
      </c>
      <c r="K161" s="68">
        <f t="shared" si="10"/>
        <v>27779.691780821919</v>
      </c>
      <c r="L161" s="68">
        <f t="shared" si="11"/>
        <v>0</v>
      </c>
      <c r="M161" s="45">
        <v>0.05</v>
      </c>
      <c r="N161" s="68">
        <f t="shared" si="12"/>
        <v>498.75</v>
      </c>
    </row>
    <row r="162" spans="2:14" x14ac:dyDescent="0.25">
      <c r="B162" s="46">
        <v>159</v>
      </c>
      <c r="C162" s="102" t="s">
        <v>1920</v>
      </c>
      <c r="D162" s="125">
        <v>41214</v>
      </c>
      <c r="E162" s="98">
        <v>44424</v>
      </c>
      <c r="F162" s="117">
        <f t="shared" si="13"/>
        <v>8.794520547945206</v>
      </c>
      <c r="G162" s="46">
        <v>3</v>
      </c>
      <c r="H162" s="72">
        <v>0.05</v>
      </c>
      <c r="I162" s="91">
        <f t="shared" si="14"/>
        <v>0.31666666666666665</v>
      </c>
      <c r="J162" s="68">
        <v>5355</v>
      </c>
      <c r="K162" s="68">
        <f t="shared" si="10"/>
        <v>14913.308219178083</v>
      </c>
      <c r="L162" s="68">
        <f t="shared" si="11"/>
        <v>0</v>
      </c>
      <c r="M162" s="45">
        <v>0.05</v>
      </c>
      <c r="N162" s="68">
        <f t="shared" si="12"/>
        <v>267.75</v>
      </c>
    </row>
    <row r="163" spans="2:14" x14ac:dyDescent="0.25">
      <c r="B163" s="46">
        <v>160</v>
      </c>
      <c r="C163" s="102" t="s">
        <v>1921</v>
      </c>
      <c r="D163" s="125">
        <v>41214</v>
      </c>
      <c r="E163" s="98">
        <v>44424</v>
      </c>
      <c r="F163" s="117">
        <f t="shared" si="13"/>
        <v>8.794520547945206</v>
      </c>
      <c r="G163" s="46">
        <v>3</v>
      </c>
      <c r="H163" s="72">
        <v>0.05</v>
      </c>
      <c r="I163" s="91">
        <f t="shared" si="14"/>
        <v>0.31666666666666665</v>
      </c>
      <c r="J163" s="68">
        <v>2205</v>
      </c>
      <c r="K163" s="68">
        <f t="shared" si="10"/>
        <v>6140.7739726027403</v>
      </c>
      <c r="L163" s="68">
        <f t="shared" si="11"/>
        <v>0</v>
      </c>
      <c r="M163" s="45">
        <v>0.05</v>
      </c>
      <c r="N163" s="68">
        <f t="shared" si="12"/>
        <v>110.25</v>
      </c>
    </row>
    <row r="164" spans="2:14" x14ac:dyDescent="0.25">
      <c r="B164" s="46">
        <v>161</v>
      </c>
      <c r="C164" s="102" t="s">
        <v>1921</v>
      </c>
      <c r="D164" s="125">
        <v>41214</v>
      </c>
      <c r="E164" s="98">
        <v>44424</v>
      </c>
      <c r="F164" s="117">
        <f t="shared" si="13"/>
        <v>8.794520547945206</v>
      </c>
      <c r="G164" s="46">
        <v>3</v>
      </c>
      <c r="H164" s="72">
        <v>0.05</v>
      </c>
      <c r="I164" s="91">
        <f t="shared" si="14"/>
        <v>0.31666666666666665</v>
      </c>
      <c r="J164" s="68">
        <v>2678</v>
      </c>
      <c r="K164" s="68">
        <f t="shared" si="10"/>
        <v>7458.046575342466</v>
      </c>
      <c r="L164" s="68">
        <f t="shared" si="11"/>
        <v>0</v>
      </c>
      <c r="M164" s="45">
        <v>0.05</v>
      </c>
      <c r="N164" s="68">
        <f t="shared" si="12"/>
        <v>133.9</v>
      </c>
    </row>
    <row r="165" spans="2:14" x14ac:dyDescent="0.25">
      <c r="B165" s="46">
        <v>162</v>
      </c>
      <c r="C165" s="102" t="s">
        <v>1922</v>
      </c>
      <c r="D165" s="125">
        <v>41214</v>
      </c>
      <c r="E165" s="98">
        <v>44424</v>
      </c>
      <c r="F165" s="117">
        <f t="shared" si="13"/>
        <v>8.794520547945206</v>
      </c>
      <c r="G165" s="46">
        <v>3</v>
      </c>
      <c r="H165" s="72">
        <v>0.05</v>
      </c>
      <c r="I165" s="91">
        <f t="shared" si="14"/>
        <v>0.31666666666666665</v>
      </c>
      <c r="J165" s="68">
        <v>19110</v>
      </c>
      <c r="K165" s="68">
        <f t="shared" si="10"/>
        <v>53220.041095890418</v>
      </c>
      <c r="L165" s="68">
        <f t="shared" si="11"/>
        <v>0</v>
      </c>
      <c r="M165" s="45">
        <v>0.05</v>
      </c>
      <c r="N165" s="68">
        <f t="shared" si="12"/>
        <v>955.5</v>
      </c>
    </row>
    <row r="166" spans="2:14" x14ac:dyDescent="0.25">
      <c r="B166" s="46">
        <v>163</v>
      </c>
      <c r="C166" s="102" t="s">
        <v>1923</v>
      </c>
      <c r="D166" s="125">
        <v>41214</v>
      </c>
      <c r="E166" s="98">
        <v>44424</v>
      </c>
      <c r="F166" s="117">
        <f t="shared" si="13"/>
        <v>8.794520547945206</v>
      </c>
      <c r="G166" s="46">
        <v>8</v>
      </c>
      <c r="H166" s="72">
        <v>0.05</v>
      </c>
      <c r="I166" s="91">
        <f t="shared" si="14"/>
        <v>0.11874999999999999</v>
      </c>
      <c r="J166" s="68">
        <v>7875</v>
      </c>
      <c r="K166" s="68">
        <f t="shared" si="10"/>
        <v>8224.2508561643845</v>
      </c>
      <c r="L166" s="68">
        <f t="shared" si="11"/>
        <v>0</v>
      </c>
      <c r="M166" s="45">
        <v>0.05</v>
      </c>
      <c r="N166" s="68">
        <f t="shared" si="12"/>
        <v>393.75</v>
      </c>
    </row>
    <row r="167" spans="2:14" x14ac:dyDescent="0.25">
      <c r="B167" s="46">
        <v>164</v>
      </c>
      <c r="C167" s="102" t="s">
        <v>1908</v>
      </c>
      <c r="D167" s="125">
        <v>41214</v>
      </c>
      <c r="E167" s="98">
        <v>44424</v>
      </c>
      <c r="F167" s="117">
        <f t="shared" si="13"/>
        <v>8.794520547945206</v>
      </c>
      <c r="G167" s="46">
        <v>3</v>
      </c>
      <c r="H167" s="72">
        <v>0.05</v>
      </c>
      <c r="I167" s="91">
        <f t="shared" si="14"/>
        <v>0.31666666666666665</v>
      </c>
      <c r="J167" s="68">
        <v>35000</v>
      </c>
      <c r="K167" s="68">
        <f t="shared" si="10"/>
        <v>97472.602739726033</v>
      </c>
      <c r="L167" s="68">
        <f t="shared" si="11"/>
        <v>0</v>
      </c>
      <c r="M167" s="45">
        <v>0.05</v>
      </c>
      <c r="N167" s="68">
        <f t="shared" si="12"/>
        <v>1750</v>
      </c>
    </row>
    <row r="168" spans="2:14" x14ac:dyDescent="0.25">
      <c r="B168" s="46">
        <v>165</v>
      </c>
      <c r="C168" s="102" t="s">
        <v>1924</v>
      </c>
      <c r="D168" s="125">
        <v>41214</v>
      </c>
      <c r="E168" s="98">
        <v>44424</v>
      </c>
      <c r="F168" s="117">
        <f t="shared" si="13"/>
        <v>8.794520547945206</v>
      </c>
      <c r="G168" s="46">
        <v>3</v>
      </c>
      <c r="H168" s="72">
        <v>0.05</v>
      </c>
      <c r="I168" s="91">
        <f t="shared" si="14"/>
        <v>0.31666666666666665</v>
      </c>
      <c r="J168" s="68">
        <v>333900</v>
      </c>
      <c r="K168" s="68">
        <f t="shared" si="10"/>
        <v>929888.63013698638</v>
      </c>
      <c r="L168" s="68">
        <f t="shared" si="11"/>
        <v>0</v>
      </c>
      <c r="M168" s="45">
        <v>0.05</v>
      </c>
      <c r="N168" s="68">
        <f t="shared" si="12"/>
        <v>16695</v>
      </c>
    </row>
    <row r="169" spans="2:14" x14ac:dyDescent="0.25">
      <c r="B169" s="46">
        <v>166</v>
      </c>
      <c r="C169" s="102" t="s">
        <v>1925</v>
      </c>
      <c r="D169" s="125">
        <v>41214</v>
      </c>
      <c r="E169" s="98">
        <v>44424</v>
      </c>
      <c r="F169" s="117">
        <f t="shared" si="13"/>
        <v>8.794520547945206</v>
      </c>
      <c r="G169" s="46">
        <v>3</v>
      </c>
      <c r="H169" s="72">
        <v>0.05</v>
      </c>
      <c r="I169" s="91">
        <f t="shared" si="14"/>
        <v>0.31666666666666665</v>
      </c>
      <c r="J169" s="68">
        <v>93480</v>
      </c>
      <c r="K169" s="68">
        <f t="shared" si="10"/>
        <v>260335.39726027398</v>
      </c>
      <c r="L169" s="68">
        <f t="shared" si="11"/>
        <v>0</v>
      </c>
      <c r="M169" s="45">
        <v>0.05</v>
      </c>
      <c r="N169" s="68">
        <f t="shared" si="12"/>
        <v>4674</v>
      </c>
    </row>
    <row r="170" spans="2:14" x14ac:dyDescent="0.25">
      <c r="B170" s="46">
        <v>167</v>
      </c>
      <c r="C170" s="102" t="s">
        <v>1909</v>
      </c>
      <c r="D170" s="125">
        <v>41214</v>
      </c>
      <c r="E170" s="98">
        <v>44424</v>
      </c>
      <c r="F170" s="117">
        <f t="shared" si="13"/>
        <v>8.794520547945206</v>
      </c>
      <c r="G170" s="46">
        <v>5</v>
      </c>
      <c r="H170" s="72">
        <v>0.05</v>
      </c>
      <c r="I170" s="91">
        <f t="shared" si="14"/>
        <v>0.19</v>
      </c>
      <c r="J170" s="68">
        <v>78000</v>
      </c>
      <c r="K170" s="68">
        <f t="shared" si="10"/>
        <v>130334.79452054795</v>
      </c>
      <c r="L170" s="68">
        <f t="shared" si="11"/>
        <v>0</v>
      </c>
      <c r="M170" s="45">
        <v>0.05</v>
      </c>
      <c r="N170" s="68">
        <f t="shared" si="12"/>
        <v>3900</v>
      </c>
    </row>
    <row r="171" spans="2:14" x14ac:dyDescent="0.25">
      <c r="B171" s="46">
        <v>168</v>
      </c>
      <c r="C171" s="102" t="s">
        <v>1923</v>
      </c>
      <c r="D171" s="125">
        <v>41214</v>
      </c>
      <c r="E171" s="98">
        <v>44424</v>
      </c>
      <c r="F171" s="117">
        <f t="shared" si="13"/>
        <v>8.794520547945206</v>
      </c>
      <c r="G171" s="46">
        <v>8</v>
      </c>
      <c r="H171" s="72">
        <v>0.05</v>
      </c>
      <c r="I171" s="91">
        <f t="shared" si="14"/>
        <v>0.11874999999999999</v>
      </c>
      <c r="J171" s="68">
        <v>1260</v>
      </c>
      <c r="K171" s="68">
        <f t="shared" si="10"/>
        <v>1315.8801369863015</v>
      </c>
      <c r="L171" s="68">
        <f t="shared" si="11"/>
        <v>0</v>
      </c>
      <c r="M171" s="45">
        <v>0.05</v>
      </c>
      <c r="N171" s="68">
        <f t="shared" si="12"/>
        <v>63</v>
      </c>
    </row>
    <row r="172" spans="2:14" x14ac:dyDescent="0.25">
      <c r="B172" s="46">
        <v>169</v>
      </c>
      <c r="C172" s="102" t="s">
        <v>1923</v>
      </c>
      <c r="D172" s="125">
        <v>41214</v>
      </c>
      <c r="E172" s="98">
        <v>44424</v>
      </c>
      <c r="F172" s="117">
        <f t="shared" si="13"/>
        <v>8.794520547945206</v>
      </c>
      <c r="G172" s="46">
        <v>8</v>
      </c>
      <c r="H172" s="72">
        <v>0.05</v>
      </c>
      <c r="I172" s="91">
        <f t="shared" si="14"/>
        <v>0.11874999999999999</v>
      </c>
      <c r="J172" s="68">
        <v>3596</v>
      </c>
      <c r="K172" s="68">
        <f t="shared" si="10"/>
        <v>3755.4801369863017</v>
      </c>
      <c r="L172" s="68">
        <f t="shared" si="11"/>
        <v>0</v>
      </c>
      <c r="M172" s="45">
        <v>0.05</v>
      </c>
      <c r="N172" s="68">
        <f t="shared" si="12"/>
        <v>179.8</v>
      </c>
    </row>
    <row r="173" spans="2:14" x14ac:dyDescent="0.25">
      <c r="B173" s="46">
        <v>170</v>
      </c>
      <c r="C173" s="102" t="s">
        <v>1917</v>
      </c>
      <c r="D173" s="125">
        <v>41214</v>
      </c>
      <c r="E173" s="98">
        <v>44424</v>
      </c>
      <c r="F173" s="117">
        <f t="shared" si="13"/>
        <v>8.794520547945206</v>
      </c>
      <c r="G173" s="46">
        <v>3</v>
      </c>
      <c r="H173" s="72">
        <v>0.05</v>
      </c>
      <c r="I173" s="91">
        <f t="shared" si="14"/>
        <v>0.31666666666666665</v>
      </c>
      <c r="J173" s="68">
        <v>37800</v>
      </c>
      <c r="K173" s="68">
        <f t="shared" si="10"/>
        <v>105270.41095890412</v>
      </c>
      <c r="L173" s="68">
        <f t="shared" si="11"/>
        <v>0</v>
      </c>
      <c r="M173" s="45">
        <v>0.05</v>
      </c>
      <c r="N173" s="68">
        <f t="shared" si="12"/>
        <v>1890</v>
      </c>
    </row>
    <row r="174" spans="2:14" x14ac:dyDescent="0.25">
      <c r="B174" s="46">
        <v>171</v>
      </c>
      <c r="C174" s="102" t="s">
        <v>1919</v>
      </c>
      <c r="D174" s="125">
        <v>41214</v>
      </c>
      <c r="E174" s="98">
        <v>44424</v>
      </c>
      <c r="F174" s="117">
        <f t="shared" si="13"/>
        <v>8.794520547945206</v>
      </c>
      <c r="G174" s="46">
        <v>3</v>
      </c>
      <c r="H174" s="72">
        <v>0.05</v>
      </c>
      <c r="I174" s="91">
        <f t="shared" si="14"/>
        <v>0.31666666666666665</v>
      </c>
      <c r="J174" s="68">
        <v>9975</v>
      </c>
      <c r="K174" s="68">
        <f t="shared" si="10"/>
        <v>27779.691780821919</v>
      </c>
      <c r="L174" s="68">
        <f t="shared" si="11"/>
        <v>0</v>
      </c>
      <c r="M174" s="45">
        <v>0.05</v>
      </c>
      <c r="N174" s="68">
        <f t="shared" si="12"/>
        <v>498.75</v>
      </c>
    </row>
    <row r="175" spans="2:14" x14ac:dyDescent="0.25">
      <c r="B175" s="46">
        <v>172</v>
      </c>
      <c r="C175" s="102" t="s">
        <v>1926</v>
      </c>
      <c r="D175" s="125">
        <v>41214</v>
      </c>
      <c r="E175" s="98">
        <v>44424</v>
      </c>
      <c r="F175" s="117">
        <f t="shared" si="13"/>
        <v>8.794520547945206</v>
      </c>
      <c r="G175" s="46">
        <v>3</v>
      </c>
      <c r="H175" s="72">
        <v>0.05</v>
      </c>
      <c r="I175" s="91">
        <f t="shared" si="14"/>
        <v>0.31666666666666665</v>
      </c>
      <c r="J175" s="68">
        <v>3570</v>
      </c>
      <c r="K175" s="68">
        <f t="shared" si="10"/>
        <v>9942.2054794520554</v>
      </c>
      <c r="L175" s="68">
        <f t="shared" si="11"/>
        <v>0</v>
      </c>
      <c r="M175" s="45">
        <v>0.05</v>
      </c>
      <c r="N175" s="68">
        <f t="shared" si="12"/>
        <v>178.5</v>
      </c>
    </row>
    <row r="176" spans="2:14" x14ac:dyDescent="0.25">
      <c r="B176" s="46">
        <v>173</v>
      </c>
      <c r="C176" s="102" t="s">
        <v>1921</v>
      </c>
      <c r="D176" s="125">
        <v>41214</v>
      </c>
      <c r="E176" s="98">
        <v>44424</v>
      </c>
      <c r="F176" s="117">
        <f t="shared" si="13"/>
        <v>8.794520547945206</v>
      </c>
      <c r="G176" s="46">
        <v>3</v>
      </c>
      <c r="H176" s="72">
        <v>0.05</v>
      </c>
      <c r="I176" s="91">
        <f t="shared" si="14"/>
        <v>0.31666666666666665</v>
      </c>
      <c r="J176" s="68">
        <v>2204</v>
      </c>
      <c r="K176" s="68">
        <f t="shared" si="10"/>
        <v>6137.9890410958906</v>
      </c>
      <c r="L176" s="68">
        <f t="shared" si="11"/>
        <v>0</v>
      </c>
      <c r="M176" s="45">
        <v>0.05</v>
      </c>
      <c r="N176" s="68">
        <f t="shared" si="12"/>
        <v>110.2</v>
      </c>
    </row>
    <row r="177" spans="2:14" x14ac:dyDescent="0.25">
      <c r="B177" s="46">
        <v>174</v>
      </c>
      <c r="C177" s="102" t="s">
        <v>1912</v>
      </c>
      <c r="D177" s="125">
        <v>41214</v>
      </c>
      <c r="E177" s="98">
        <v>44424</v>
      </c>
      <c r="F177" s="117">
        <f t="shared" si="13"/>
        <v>8.794520547945206</v>
      </c>
      <c r="G177" s="46">
        <v>5</v>
      </c>
      <c r="H177" s="72">
        <v>0.05</v>
      </c>
      <c r="I177" s="91">
        <f t="shared" si="14"/>
        <v>0.19</v>
      </c>
      <c r="J177" s="68">
        <v>346490</v>
      </c>
      <c r="K177" s="68">
        <f t="shared" si="10"/>
        <v>578970.55068493157</v>
      </c>
      <c r="L177" s="68">
        <f t="shared" si="11"/>
        <v>0</v>
      </c>
      <c r="M177" s="45">
        <v>0.05</v>
      </c>
      <c r="N177" s="68">
        <f t="shared" si="12"/>
        <v>17324.5</v>
      </c>
    </row>
    <row r="178" spans="2:14" x14ac:dyDescent="0.25">
      <c r="B178" s="46">
        <v>175</v>
      </c>
      <c r="C178" s="102" t="s">
        <v>1912</v>
      </c>
      <c r="D178" s="125">
        <v>41214</v>
      </c>
      <c r="E178" s="98">
        <v>44424</v>
      </c>
      <c r="F178" s="117">
        <f t="shared" si="13"/>
        <v>8.794520547945206</v>
      </c>
      <c r="G178" s="46">
        <v>5</v>
      </c>
      <c r="H178" s="72">
        <v>0.05</v>
      </c>
      <c r="I178" s="91">
        <f t="shared" si="14"/>
        <v>0.19</v>
      </c>
      <c r="J178" s="68">
        <v>23100</v>
      </c>
      <c r="K178" s="68">
        <f t="shared" si="10"/>
        <v>38599.150684931512</v>
      </c>
      <c r="L178" s="68">
        <f t="shared" si="11"/>
        <v>0</v>
      </c>
      <c r="M178" s="45">
        <v>0.05</v>
      </c>
      <c r="N178" s="68">
        <f t="shared" si="12"/>
        <v>1155</v>
      </c>
    </row>
    <row r="179" spans="2:14" x14ac:dyDescent="0.25">
      <c r="B179" s="46">
        <v>176</v>
      </c>
      <c r="C179" s="102" t="s">
        <v>1912</v>
      </c>
      <c r="D179" s="125">
        <v>41214</v>
      </c>
      <c r="E179" s="98">
        <v>44424</v>
      </c>
      <c r="F179" s="117">
        <f t="shared" si="13"/>
        <v>8.794520547945206</v>
      </c>
      <c r="G179" s="46">
        <v>5</v>
      </c>
      <c r="H179" s="72">
        <v>0.05</v>
      </c>
      <c r="I179" s="91">
        <f t="shared" si="14"/>
        <v>0.19</v>
      </c>
      <c r="J179" s="68">
        <v>23100</v>
      </c>
      <c r="K179" s="68">
        <f t="shared" si="10"/>
        <v>38599.150684931512</v>
      </c>
      <c r="L179" s="68">
        <f t="shared" si="11"/>
        <v>0</v>
      </c>
      <c r="M179" s="45">
        <v>0.05</v>
      </c>
      <c r="N179" s="68">
        <f t="shared" si="12"/>
        <v>1155</v>
      </c>
    </row>
    <row r="180" spans="2:14" x14ac:dyDescent="0.25">
      <c r="B180" s="46">
        <v>177</v>
      </c>
      <c r="C180" s="102" t="s">
        <v>1912</v>
      </c>
      <c r="D180" s="125">
        <v>41214</v>
      </c>
      <c r="E180" s="98">
        <v>44424</v>
      </c>
      <c r="F180" s="117">
        <f t="shared" si="13"/>
        <v>8.794520547945206</v>
      </c>
      <c r="G180" s="46">
        <v>5</v>
      </c>
      <c r="H180" s="72">
        <v>0.05</v>
      </c>
      <c r="I180" s="91">
        <f t="shared" si="14"/>
        <v>0.19</v>
      </c>
      <c r="J180" s="68">
        <v>23100</v>
      </c>
      <c r="K180" s="68">
        <f t="shared" si="10"/>
        <v>38599.150684931512</v>
      </c>
      <c r="L180" s="68">
        <f t="shared" si="11"/>
        <v>0</v>
      </c>
      <c r="M180" s="45">
        <v>0.05</v>
      </c>
      <c r="N180" s="68">
        <f t="shared" si="12"/>
        <v>1155</v>
      </c>
    </row>
    <row r="181" spans="2:14" x14ac:dyDescent="0.25">
      <c r="B181" s="46">
        <v>178</v>
      </c>
      <c r="C181" s="102" t="s">
        <v>1912</v>
      </c>
      <c r="D181" s="125">
        <v>41214</v>
      </c>
      <c r="E181" s="98">
        <v>44424</v>
      </c>
      <c r="F181" s="117">
        <f t="shared" si="13"/>
        <v>8.794520547945206</v>
      </c>
      <c r="G181" s="46">
        <v>5</v>
      </c>
      <c r="H181" s="72">
        <v>0.05</v>
      </c>
      <c r="I181" s="91">
        <f t="shared" si="14"/>
        <v>0.19</v>
      </c>
      <c r="J181" s="68">
        <v>23100</v>
      </c>
      <c r="K181" s="68">
        <f t="shared" si="10"/>
        <v>38599.150684931512</v>
      </c>
      <c r="L181" s="68">
        <f t="shared" si="11"/>
        <v>0</v>
      </c>
      <c r="M181" s="45">
        <v>0.05</v>
      </c>
      <c r="N181" s="68">
        <f t="shared" si="12"/>
        <v>1155</v>
      </c>
    </row>
    <row r="182" spans="2:14" x14ac:dyDescent="0.25">
      <c r="B182" s="46">
        <v>179</v>
      </c>
      <c r="C182" s="102" t="s">
        <v>1912</v>
      </c>
      <c r="D182" s="125">
        <v>41214</v>
      </c>
      <c r="E182" s="98">
        <v>44424</v>
      </c>
      <c r="F182" s="117">
        <f t="shared" si="13"/>
        <v>8.794520547945206</v>
      </c>
      <c r="G182" s="46">
        <v>5</v>
      </c>
      <c r="H182" s="72">
        <v>0.05</v>
      </c>
      <c r="I182" s="91">
        <f t="shared" si="14"/>
        <v>0.19</v>
      </c>
      <c r="J182" s="68">
        <v>23100</v>
      </c>
      <c r="K182" s="68">
        <f t="shared" si="10"/>
        <v>38599.150684931512</v>
      </c>
      <c r="L182" s="68">
        <f t="shared" si="11"/>
        <v>0</v>
      </c>
      <c r="M182" s="45">
        <v>0.05</v>
      </c>
      <c r="N182" s="68">
        <f t="shared" si="12"/>
        <v>1155</v>
      </c>
    </row>
    <row r="183" spans="2:14" x14ac:dyDescent="0.25">
      <c r="B183" s="46">
        <v>180</v>
      </c>
      <c r="C183" s="102" t="s">
        <v>1912</v>
      </c>
      <c r="D183" s="125">
        <v>41214</v>
      </c>
      <c r="E183" s="98">
        <v>44424</v>
      </c>
      <c r="F183" s="117">
        <f t="shared" si="13"/>
        <v>8.794520547945206</v>
      </c>
      <c r="G183" s="46">
        <v>5</v>
      </c>
      <c r="H183" s="72">
        <v>0.05</v>
      </c>
      <c r="I183" s="91">
        <f t="shared" si="14"/>
        <v>0.19</v>
      </c>
      <c r="J183" s="68">
        <v>23100</v>
      </c>
      <c r="K183" s="68">
        <f t="shared" si="10"/>
        <v>38599.150684931512</v>
      </c>
      <c r="L183" s="68">
        <f t="shared" si="11"/>
        <v>0</v>
      </c>
      <c r="M183" s="45">
        <v>0.05</v>
      </c>
      <c r="N183" s="68">
        <f t="shared" si="12"/>
        <v>1155</v>
      </c>
    </row>
    <row r="184" spans="2:14" x14ac:dyDescent="0.25">
      <c r="B184" s="46">
        <v>181</v>
      </c>
      <c r="C184" s="102" t="s">
        <v>1912</v>
      </c>
      <c r="D184" s="125">
        <v>41214</v>
      </c>
      <c r="E184" s="98">
        <v>44424</v>
      </c>
      <c r="F184" s="117">
        <f t="shared" si="13"/>
        <v>8.794520547945206</v>
      </c>
      <c r="G184" s="46">
        <v>5</v>
      </c>
      <c r="H184" s="72">
        <v>0.05</v>
      </c>
      <c r="I184" s="91">
        <f t="shared" si="14"/>
        <v>0.19</v>
      </c>
      <c r="J184" s="68">
        <v>23100</v>
      </c>
      <c r="K184" s="68">
        <f t="shared" si="10"/>
        <v>38599.150684931512</v>
      </c>
      <c r="L184" s="68">
        <f t="shared" si="11"/>
        <v>0</v>
      </c>
      <c r="M184" s="45">
        <v>0.05</v>
      </c>
      <c r="N184" s="68">
        <f t="shared" si="12"/>
        <v>1155</v>
      </c>
    </row>
    <row r="185" spans="2:14" x14ac:dyDescent="0.25">
      <c r="B185" s="46">
        <v>182</v>
      </c>
      <c r="C185" s="102" t="s">
        <v>1912</v>
      </c>
      <c r="D185" s="125">
        <v>41214</v>
      </c>
      <c r="E185" s="98">
        <v>44424</v>
      </c>
      <c r="F185" s="117">
        <f t="shared" si="13"/>
        <v>8.794520547945206</v>
      </c>
      <c r="G185" s="46">
        <v>5</v>
      </c>
      <c r="H185" s="72">
        <v>0.05</v>
      </c>
      <c r="I185" s="91">
        <f t="shared" si="14"/>
        <v>0.19</v>
      </c>
      <c r="J185" s="68">
        <v>23100</v>
      </c>
      <c r="K185" s="68">
        <f t="shared" si="10"/>
        <v>38599.150684931512</v>
      </c>
      <c r="L185" s="68">
        <f t="shared" si="11"/>
        <v>0</v>
      </c>
      <c r="M185" s="45">
        <v>0.05</v>
      </c>
      <c r="N185" s="68">
        <f t="shared" si="12"/>
        <v>1155</v>
      </c>
    </row>
    <row r="186" spans="2:14" x14ac:dyDescent="0.25">
      <c r="B186" s="46">
        <v>183</v>
      </c>
      <c r="C186" s="102" t="s">
        <v>1927</v>
      </c>
      <c r="D186" s="125">
        <v>41214</v>
      </c>
      <c r="E186" s="98">
        <v>44424</v>
      </c>
      <c r="F186" s="117">
        <f t="shared" si="13"/>
        <v>8.794520547945206</v>
      </c>
      <c r="G186" s="46">
        <v>3</v>
      </c>
      <c r="H186" s="72">
        <v>0.05</v>
      </c>
      <c r="I186" s="91">
        <f t="shared" si="14"/>
        <v>0.31666666666666665</v>
      </c>
      <c r="J186" s="68">
        <v>14679</v>
      </c>
      <c r="K186" s="68">
        <f t="shared" si="10"/>
        <v>40880.009589041096</v>
      </c>
      <c r="L186" s="68">
        <f t="shared" si="11"/>
        <v>0</v>
      </c>
      <c r="M186" s="45">
        <v>0.05</v>
      </c>
      <c r="N186" s="68">
        <f t="shared" si="12"/>
        <v>733.95</v>
      </c>
    </row>
    <row r="187" spans="2:14" x14ac:dyDescent="0.25">
      <c r="B187" s="46">
        <v>184</v>
      </c>
      <c r="C187" s="102" t="s">
        <v>1928</v>
      </c>
      <c r="D187" s="125">
        <v>41214</v>
      </c>
      <c r="E187" s="98">
        <v>44424</v>
      </c>
      <c r="F187" s="117">
        <f t="shared" si="13"/>
        <v>8.794520547945206</v>
      </c>
      <c r="G187" s="46">
        <v>8</v>
      </c>
      <c r="H187" s="72">
        <v>0.05</v>
      </c>
      <c r="I187" s="91">
        <f t="shared" si="14"/>
        <v>0.11874999999999999</v>
      </c>
      <c r="J187" s="68">
        <v>40425</v>
      </c>
      <c r="K187" s="68">
        <f t="shared" si="10"/>
        <v>42217.821061643837</v>
      </c>
      <c r="L187" s="68">
        <f t="shared" si="11"/>
        <v>0</v>
      </c>
      <c r="M187" s="45">
        <v>0.05</v>
      </c>
      <c r="N187" s="68">
        <f t="shared" si="12"/>
        <v>2021.25</v>
      </c>
    </row>
    <row r="188" spans="2:14" x14ac:dyDescent="0.25">
      <c r="B188" s="46">
        <v>185</v>
      </c>
      <c r="C188" s="102" t="s">
        <v>1924</v>
      </c>
      <c r="D188" s="125">
        <v>41214</v>
      </c>
      <c r="E188" s="98">
        <v>44424</v>
      </c>
      <c r="F188" s="117">
        <f t="shared" si="13"/>
        <v>8.794520547945206</v>
      </c>
      <c r="G188" s="46">
        <v>3</v>
      </c>
      <c r="H188" s="72">
        <v>0.05</v>
      </c>
      <c r="I188" s="91">
        <f t="shared" si="14"/>
        <v>0.31666666666666665</v>
      </c>
      <c r="J188" s="68">
        <v>33810</v>
      </c>
      <c r="K188" s="68">
        <f t="shared" si="10"/>
        <v>94158.534246575349</v>
      </c>
      <c r="L188" s="68">
        <f t="shared" si="11"/>
        <v>0</v>
      </c>
      <c r="M188" s="45">
        <v>0.05</v>
      </c>
      <c r="N188" s="68">
        <f t="shared" si="12"/>
        <v>1690.5</v>
      </c>
    </row>
    <row r="189" spans="2:14" x14ac:dyDescent="0.25">
      <c r="B189" s="46">
        <v>186</v>
      </c>
      <c r="C189" s="102" t="s">
        <v>1929</v>
      </c>
      <c r="D189" s="125">
        <v>41214</v>
      </c>
      <c r="E189" s="98">
        <v>44424</v>
      </c>
      <c r="F189" s="117">
        <f t="shared" si="13"/>
        <v>8.794520547945206</v>
      </c>
      <c r="G189" s="46">
        <v>3</v>
      </c>
      <c r="H189" s="72">
        <v>0.05</v>
      </c>
      <c r="I189" s="91">
        <f t="shared" si="14"/>
        <v>0.31666666666666665</v>
      </c>
      <c r="J189" s="68">
        <v>40205</v>
      </c>
      <c r="K189" s="68">
        <f t="shared" si="10"/>
        <v>111968.17123287672</v>
      </c>
      <c r="L189" s="68">
        <f t="shared" si="11"/>
        <v>0</v>
      </c>
      <c r="M189" s="45">
        <v>0.05</v>
      </c>
      <c r="N189" s="68">
        <f t="shared" si="12"/>
        <v>2010.25</v>
      </c>
    </row>
    <row r="190" spans="2:14" x14ac:dyDescent="0.25">
      <c r="B190" s="46">
        <v>187</v>
      </c>
      <c r="C190" s="102" t="s">
        <v>1922</v>
      </c>
      <c r="D190" s="125">
        <v>41214</v>
      </c>
      <c r="E190" s="98">
        <v>44424</v>
      </c>
      <c r="F190" s="117">
        <f t="shared" si="13"/>
        <v>8.794520547945206</v>
      </c>
      <c r="G190" s="46">
        <v>3</v>
      </c>
      <c r="H190" s="72">
        <v>0.05</v>
      </c>
      <c r="I190" s="91">
        <f t="shared" si="14"/>
        <v>0.31666666666666665</v>
      </c>
      <c r="J190" s="68">
        <v>31185</v>
      </c>
      <c r="K190" s="68">
        <f t="shared" si="10"/>
        <v>86848.089041095896</v>
      </c>
      <c r="L190" s="68">
        <f t="shared" si="11"/>
        <v>0</v>
      </c>
      <c r="M190" s="45">
        <v>0.05</v>
      </c>
      <c r="N190" s="68">
        <f t="shared" si="12"/>
        <v>1559.25</v>
      </c>
    </row>
    <row r="191" spans="2:14" x14ac:dyDescent="0.25">
      <c r="B191" s="46">
        <v>188</v>
      </c>
      <c r="C191" s="102" t="s">
        <v>1924</v>
      </c>
      <c r="D191" s="125">
        <v>41214</v>
      </c>
      <c r="E191" s="98">
        <v>44424</v>
      </c>
      <c r="F191" s="117">
        <f t="shared" si="13"/>
        <v>8.794520547945206</v>
      </c>
      <c r="G191" s="46">
        <v>3</v>
      </c>
      <c r="H191" s="72">
        <v>0.05</v>
      </c>
      <c r="I191" s="91">
        <f t="shared" si="14"/>
        <v>0.31666666666666665</v>
      </c>
      <c r="J191" s="68">
        <v>3150</v>
      </c>
      <c r="K191" s="68">
        <f t="shared" si="10"/>
        <v>8772.5342465753438</v>
      </c>
      <c r="L191" s="68">
        <f t="shared" si="11"/>
        <v>0</v>
      </c>
      <c r="M191" s="45">
        <v>0.05</v>
      </c>
      <c r="N191" s="68">
        <f t="shared" si="12"/>
        <v>157.5</v>
      </c>
    </row>
    <row r="192" spans="2:14" x14ac:dyDescent="0.25">
      <c r="B192" s="46">
        <v>189</v>
      </c>
      <c r="C192" s="102" t="s">
        <v>1883</v>
      </c>
      <c r="D192" s="125">
        <v>41214</v>
      </c>
      <c r="E192" s="98">
        <v>44424</v>
      </c>
      <c r="F192" s="117">
        <f t="shared" si="13"/>
        <v>8.794520547945206</v>
      </c>
      <c r="G192" s="46">
        <v>3</v>
      </c>
      <c r="H192" s="72">
        <v>0.05</v>
      </c>
      <c r="I192" s="91">
        <f t="shared" si="14"/>
        <v>0.31666666666666665</v>
      </c>
      <c r="J192" s="68">
        <v>5800</v>
      </c>
      <c r="K192" s="68">
        <f t="shared" si="10"/>
        <v>16152.602739726028</v>
      </c>
      <c r="L192" s="68">
        <f t="shared" si="11"/>
        <v>0</v>
      </c>
      <c r="M192" s="45">
        <v>0.05</v>
      </c>
      <c r="N192" s="68">
        <f t="shared" si="12"/>
        <v>290</v>
      </c>
    </row>
    <row r="193" spans="2:14" x14ac:dyDescent="0.25">
      <c r="B193" s="46">
        <v>190</v>
      </c>
      <c r="C193" s="102" t="s">
        <v>1883</v>
      </c>
      <c r="D193" s="125">
        <v>41214</v>
      </c>
      <c r="E193" s="98">
        <v>44424</v>
      </c>
      <c r="F193" s="117">
        <f t="shared" si="13"/>
        <v>8.794520547945206</v>
      </c>
      <c r="G193" s="46">
        <v>3</v>
      </c>
      <c r="H193" s="72">
        <v>0.05</v>
      </c>
      <c r="I193" s="91">
        <f t="shared" si="14"/>
        <v>0.31666666666666665</v>
      </c>
      <c r="J193" s="68">
        <v>20160</v>
      </c>
      <c r="K193" s="68">
        <f t="shared" si="10"/>
        <v>56144.219178082196</v>
      </c>
      <c r="L193" s="68">
        <f t="shared" si="11"/>
        <v>0</v>
      </c>
      <c r="M193" s="45">
        <v>0.05</v>
      </c>
      <c r="N193" s="68">
        <f t="shared" si="12"/>
        <v>1008</v>
      </c>
    </row>
    <row r="194" spans="2:14" x14ac:dyDescent="0.25">
      <c r="B194" s="46">
        <v>191</v>
      </c>
      <c r="C194" s="102" t="s">
        <v>1883</v>
      </c>
      <c r="D194" s="125">
        <v>41214</v>
      </c>
      <c r="E194" s="98">
        <v>44424</v>
      </c>
      <c r="F194" s="117">
        <f t="shared" si="13"/>
        <v>8.794520547945206</v>
      </c>
      <c r="G194" s="46">
        <v>3</v>
      </c>
      <c r="H194" s="72">
        <v>0.05</v>
      </c>
      <c r="I194" s="91">
        <f t="shared" si="14"/>
        <v>0.31666666666666665</v>
      </c>
      <c r="J194" s="68">
        <v>29800</v>
      </c>
      <c r="K194" s="68">
        <f t="shared" si="10"/>
        <v>82990.95890410959</v>
      </c>
      <c r="L194" s="68">
        <f t="shared" si="11"/>
        <v>0</v>
      </c>
      <c r="M194" s="45">
        <v>0.05</v>
      </c>
      <c r="N194" s="68">
        <f t="shared" si="12"/>
        <v>1490</v>
      </c>
    </row>
    <row r="195" spans="2:14" x14ac:dyDescent="0.25">
      <c r="B195" s="46">
        <v>192</v>
      </c>
      <c r="C195" s="102" t="s">
        <v>1907</v>
      </c>
      <c r="D195" s="125">
        <v>41214</v>
      </c>
      <c r="E195" s="98">
        <v>44424</v>
      </c>
      <c r="F195" s="117">
        <f t="shared" si="13"/>
        <v>8.794520547945206</v>
      </c>
      <c r="G195" s="46">
        <v>5</v>
      </c>
      <c r="H195" s="72">
        <v>0.05</v>
      </c>
      <c r="I195" s="91">
        <f t="shared" si="14"/>
        <v>0.19</v>
      </c>
      <c r="J195" s="68">
        <v>142800</v>
      </c>
      <c r="K195" s="68">
        <f t="shared" si="10"/>
        <v>238612.93150684933</v>
      </c>
      <c r="L195" s="68">
        <f t="shared" si="11"/>
        <v>0</v>
      </c>
      <c r="M195" s="45">
        <v>0.05</v>
      </c>
      <c r="N195" s="68">
        <f t="shared" si="12"/>
        <v>7140</v>
      </c>
    </row>
    <row r="196" spans="2:14" x14ac:dyDescent="0.25">
      <c r="B196" s="46">
        <v>193</v>
      </c>
      <c r="C196" s="102" t="s">
        <v>1930</v>
      </c>
      <c r="D196" s="125">
        <v>41214</v>
      </c>
      <c r="E196" s="98">
        <v>44424</v>
      </c>
      <c r="F196" s="117">
        <f t="shared" si="13"/>
        <v>8.794520547945206</v>
      </c>
      <c r="G196" s="46">
        <v>8</v>
      </c>
      <c r="H196" s="72">
        <v>0.05</v>
      </c>
      <c r="I196" s="91">
        <f t="shared" si="14"/>
        <v>0.11874999999999999</v>
      </c>
      <c r="J196" s="68">
        <v>5249140</v>
      </c>
      <c r="K196" s="68">
        <f t="shared" ref="K196:K259" si="15">F196*I196*J196</f>
        <v>5481935.763698631</v>
      </c>
      <c r="L196" s="68">
        <f t="shared" ref="L196:L259" si="16">MAX(J196-K196,0)</f>
        <v>0</v>
      </c>
      <c r="M196" s="45">
        <v>0.05</v>
      </c>
      <c r="N196" s="68">
        <f t="shared" ref="N196:N259" si="17">IF(J196&lt;=0,0,IF(L196&lt;=H196*J196,H196*J196,L196*(1-M196)))</f>
        <v>262457</v>
      </c>
    </row>
    <row r="197" spans="2:14" x14ac:dyDescent="0.25">
      <c r="B197" s="46">
        <v>194</v>
      </c>
      <c r="C197" s="102" t="s">
        <v>1878</v>
      </c>
      <c r="D197" s="125">
        <v>41214</v>
      </c>
      <c r="E197" s="98">
        <v>44424</v>
      </c>
      <c r="F197" s="117">
        <f t="shared" ref="F197:F260" si="18">(E197-D197)/365</f>
        <v>8.794520547945206</v>
      </c>
      <c r="G197" s="46">
        <v>5</v>
      </c>
      <c r="H197" s="72">
        <v>0.05</v>
      </c>
      <c r="I197" s="91">
        <f t="shared" ref="I197:I260" si="19">(1-H197)/G197</f>
        <v>0.19</v>
      </c>
      <c r="J197" s="68">
        <v>222600</v>
      </c>
      <c r="K197" s="68">
        <f t="shared" si="15"/>
        <v>371955.45205479453</v>
      </c>
      <c r="L197" s="68">
        <f t="shared" si="16"/>
        <v>0</v>
      </c>
      <c r="M197" s="45">
        <v>0.05</v>
      </c>
      <c r="N197" s="68">
        <f t="shared" si="17"/>
        <v>11130</v>
      </c>
    </row>
    <row r="198" spans="2:14" x14ac:dyDescent="0.25">
      <c r="B198" s="46">
        <v>195</v>
      </c>
      <c r="C198" s="102" t="s">
        <v>1931</v>
      </c>
      <c r="D198" s="125">
        <v>41214</v>
      </c>
      <c r="E198" s="98">
        <v>44424</v>
      </c>
      <c r="F198" s="117">
        <f t="shared" si="18"/>
        <v>8.794520547945206</v>
      </c>
      <c r="G198" s="46">
        <v>8</v>
      </c>
      <c r="H198" s="72">
        <v>0.05</v>
      </c>
      <c r="I198" s="91">
        <f t="shared" si="19"/>
        <v>0.11874999999999999</v>
      </c>
      <c r="J198" s="68">
        <v>23100</v>
      </c>
      <c r="K198" s="68">
        <f t="shared" si="15"/>
        <v>24124.469178082196</v>
      </c>
      <c r="L198" s="68">
        <f t="shared" si="16"/>
        <v>0</v>
      </c>
      <c r="M198" s="45">
        <v>0.05</v>
      </c>
      <c r="N198" s="68">
        <f t="shared" si="17"/>
        <v>1155</v>
      </c>
    </row>
    <row r="199" spans="2:14" x14ac:dyDescent="0.25">
      <c r="B199" s="46">
        <v>196</v>
      </c>
      <c r="C199" s="102" t="s">
        <v>1932</v>
      </c>
      <c r="D199" s="125">
        <v>41214</v>
      </c>
      <c r="E199" s="98">
        <v>44424</v>
      </c>
      <c r="F199" s="117">
        <f t="shared" si="18"/>
        <v>8.794520547945206</v>
      </c>
      <c r="G199" s="46">
        <v>8</v>
      </c>
      <c r="H199" s="72">
        <v>0.05</v>
      </c>
      <c r="I199" s="91">
        <f t="shared" si="19"/>
        <v>0.11874999999999999</v>
      </c>
      <c r="J199" s="68">
        <v>8400</v>
      </c>
      <c r="K199" s="68">
        <f t="shared" si="15"/>
        <v>8772.5342465753438</v>
      </c>
      <c r="L199" s="68">
        <f t="shared" si="16"/>
        <v>0</v>
      </c>
      <c r="M199" s="45">
        <v>0.05</v>
      </c>
      <c r="N199" s="68">
        <f t="shared" si="17"/>
        <v>420</v>
      </c>
    </row>
    <row r="200" spans="2:14" x14ac:dyDescent="0.25">
      <c r="B200" s="46">
        <v>197</v>
      </c>
      <c r="C200" s="102" t="s">
        <v>1881</v>
      </c>
      <c r="D200" s="125">
        <v>41214</v>
      </c>
      <c r="E200" s="98">
        <v>44424</v>
      </c>
      <c r="F200" s="117">
        <f t="shared" si="18"/>
        <v>8.794520547945206</v>
      </c>
      <c r="G200" s="46">
        <v>5</v>
      </c>
      <c r="H200" s="72">
        <v>0.05</v>
      </c>
      <c r="I200" s="91">
        <f t="shared" si="19"/>
        <v>0.19</v>
      </c>
      <c r="J200" s="68">
        <v>27825</v>
      </c>
      <c r="K200" s="68">
        <f t="shared" si="15"/>
        <v>46494.431506849316</v>
      </c>
      <c r="L200" s="68">
        <f t="shared" si="16"/>
        <v>0</v>
      </c>
      <c r="M200" s="45">
        <v>0.05</v>
      </c>
      <c r="N200" s="68">
        <f t="shared" si="17"/>
        <v>1391.25</v>
      </c>
    </row>
    <row r="201" spans="2:14" x14ac:dyDescent="0.25">
      <c r="B201" s="46">
        <v>198</v>
      </c>
      <c r="C201" s="102" t="s">
        <v>1931</v>
      </c>
      <c r="D201" s="125">
        <v>41214</v>
      </c>
      <c r="E201" s="98">
        <v>44424</v>
      </c>
      <c r="F201" s="117">
        <f t="shared" si="18"/>
        <v>8.794520547945206</v>
      </c>
      <c r="G201" s="46">
        <v>8</v>
      </c>
      <c r="H201" s="72">
        <v>0.05</v>
      </c>
      <c r="I201" s="91">
        <f t="shared" si="19"/>
        <v>0.11874999999999999</v>
      </c>
      <c r="J201" s="68">
        <v>19425</v>
      </c>
      <c r="K201" s="68">
        <f t="shared" si="15"/>
        <v>20286.485445205482</v>
      </c>
      <c r="L201" s="68">
        <f t="shared" si="16"/>
        <v>0</v>
      </c>
      <c r="M201" s="45">
        <v>0.05</v>
      </c>
      <c r="N201" s="68">
        <f t="shared" si="17"/>
        <v>971.25</v>
      </c>
    </row>
    <row r="202" spans="2:14" x14ac:dyDescent="0.25">
      <c r="B202" s="46">
        <v>199</v>
      </c>
      <c r="C202" s="102" t="s">
        <v>1933</v>
      </c>
      <c r="D202" s="125">
        <v>41214</v>
      </c>
      <c r="E202" s="98">
        <v>44424</v>
      </c>
      <c r="F202" s="117">
        <f t="shared" si="18"/>
        <v>8.794520547945206</v>
      </c>
      <c r="G202" s="46">
        <v>3</v>
      </c>
      <c r="H202" s="72">
        <v>0.05</v>
      </c>
      <c r="I202" s="91">
        <f t="shared" si="19"/>
        <v>0.31666666666666665</v>
      </c>
      <c r="J202" s="68">
        <v>56175</v>
      </c>
      <c r="K202" s="68">
        <f t="shared" si="15"/>
        <v>156443.52739726027</v>
      </c>
      <c r="L202" s="68">
        <f t="shared" si="16"/>
        <v>0</v>
      </c>
      <c r="M202" s="45">
        <v>0.05</v>
      </c>
      <c r="N202" s="68">
        <f t="shared" si="17"/>
        <v>2808.75</v>
      </c>
    </row>
    <row r="203" spans="2:14" x14ac:dyDescent="0.25">
      <c r="B203" s="46">
        <v>200</v>
      </c>
      <c r="C203" s="102" t="s">
        <v>1933</v>
      </c>
      <c r="D203" s="125">
        <v>41214</v>
      </c>
      <c r="E203" s="98">
        <v>44424</v>
      </c>
      <c r="F203" s="117">
        <f t="shared" si="18"/>
        <v>8.794520547945206</v>
      </c>
      <c r="G203" s="46">
        <v>3</v>
      </c>
      <c r="H203" s="72">
        <v>0.05</v>
      </c>
      <c r="I203" s="91">
        <f t="shared" si="19"/>
        <v>0.31666666666666665</v>
      </c>
      <c r="J203" s="68">
        <v>79375</v>
      </c>
      <c r="K203" s="68">
        <f t="shared" si="15"/>
        <v>221053.93835616441</v>
      </c>
      <c r="L203" s="68">
        <f t="shared" si="16"/>
        <v>0</v>
      </c>
      <c r="M203" s="45">
        <v>0.05</v>
      </c>
      <c r="N203" s="68">
        <f t="shared" si="17"/>
        <v>3968.75</v>
      </c>
    </row>
    <row r="204" spans="2:14" x14ac:dyDescent="0.25">
      <c r="B204" s="46">
        <v>201</v>
      </c>
      <c r="C204" s="102" t="s">
        <v>1934</v>
      </c>
      <c r="D204" s="125">
        <v>41214</v>
      </c>
      <c r="E204" s="98">
        <v>44424</v>
      </c>
      <c r="F204" s="117">
        <f t="shared" si="18"/>
        <v>8.794520547945206</v>
      </c>
      <c r="G204" s="46">
        <v>3</v>
      </c>
      <c r="H204" s="72">
        <v>0.05</v>
      </c>
      <c r="I204" s="91">
        <f t="shared" si="19"/>
        <v>0.31666666666666665</v>
      </c>
      <c r="J204" s="68">
        <v>28350</v>
      </c>
      <c r="K204" s="68">
        <f t="shared" si="15"/>
        <v>78952.808219178085</v>
      </c>
      <c r="L204" s="68">
        <f t="shared" si="16"/>
        <v>0</v>
      </c>
      <c r="M204" s="45">
        <v>0.05</v>
      </c>
      <c r="N204" s="68">
        <f t="shared" si="17"/>
        <v>1417.5</v>
      </c>
    </row>
    <row r="205" spans="2:14" x14ac:dyDescent="0.25">
      <c r="B205" s="46">
        <v>202</v>
      </c>
      <c r="C205" s="102" t="s">
        <v>1878</v>
      </c>
      <c r="D205" s="125">
        <v>41214</v>
      </c>
      <c r="E205" s="98">
        <v>44424</v>
      </c>
      <c r="F205" s="117">
        <f t="shared" si="18"/>
        <v>8.794520547945206</v>
      </c>
      <c r="G205" s="46">
        <v>5</v>
      </c>
      <c r="H205" s="72">
        <v>0.05</v>
      </c>
      <c r="I205" s="91">
        <f t="shared" si="19"/>
        <v>0.19</v>
      </c>
      <c r="J205" s="68">
        <v>46200</v>
      </c>
      <c r="K205" s="68">
        <f t="shared" si="15"/>
        <v>77198.301369863024</v>
      </c>
      <c r="L205" s="68">
        <f t="shared" si="16"/>
        <v>0</v>
      </c>
      <c r="M205" s="45">
        <v>0.05</v>
      </c>
      <c r="N205" s="68">
        <f t="shared" si="17"/>
        <v>2310</v>
      </c>
    </row>
    <row r="206" spans="2:14" x14ac:dyDescent="0.25">
      <c r="B206" s="46">
        <v>203</v>
      </c>
      <c r="C206" s="102" t="s">
        <v>1878</v>
      </c>
      <c r="D206" s="125">
        <v>41214</v>
      </c>
      <c r="E206" s="98">
        <v>44424</v>
      </c>
      <c r="F206" s="117">
        <f t="shared" si="18"/>
        <v>8.794520547945206</v>
      </c>
      <c r="G206" s="46">
        <v>5</v>
      </c>
      <c r="H206" s="72">
        <v>0.05</v>
      </c>
      <c r="I206" s="91">
        <f t="shared" si="19"/>
        <v>0.19</v>
      </c>
      <c r="J206" s="68">
        <v>92800</v>
      </c>
      <c r="K206" s="68">
        <f t="shared" si="15"/>
        <v>155064.98630136988</v>
      </c>
      <c r="L206" s="68">
        <f t="shared" si="16"/>
        <v>0</v>
      </c>
      <c r="M206" s="45">
        <v>0.05</v>
      </c>
      <c r="N206" s="68">
        <f t="shared" si="17"/>
        <v>4640</v>
      </c>
    </row>
    <row r="207" spans="2:14" x14ac:dyDescent="0.25">
      <c r="B207" s="46">
        <v>204</v>
      </c>
      <c r="C207" s="102" t="s">
        <v>1878</v>
      </c>
      <c r="D207" s="125">
        <v>41214</v>
      </c>
      <c r="E207" s="98">
        <v>44424</v>
      </c>
      <c r="F207" s="117">
        <f t="shared" si="18"/>
        <v>8.794520547945206</v>
      </c>
      <c r="G207" s="46">
        <v>5</v>
      </c>
      <c r="H207" s="72">
        <v>0.05</v>
      </c>
      <c r="I207" s="91">
        <f t="shared" si="19"/>
        <v>0.19</v>
      </c>
      <c r="J207" s="68">
        <v>143499.65</v>
      </c>
      <c r="K207" s="68">
        <f t="shared" si="15"/>
        <v>239782.01790410958</v>
      </c>
      <c r="L207" s="68">
        <f t="shared" si="16"/>
        <v>0</v>
      </c>
      <c r="M207" s="45">
        <v>0.05</v>
      </c>
      <c r="N207" s="68">
        <f t="shared" si="17"/>
        <v>7174.9825000000001</v>
      </c>
    </row>
    <row r="208" spans="2:14" x14ac:dyDescent="0.25">
      <c r="B208" s="46">
        <v>205</v>
      </c>
      <c r="C208" s="102" t="s">
        <v>1935</v>
      </c>
      <c r="D208" s="125">
        <v>41214</v>
      </c>
      <c r="E208" s="98">
        <v>44424</v>
      </c>
      <c r="F208" s="117">
        <f t="shared" si="18"/>
        <v>8.794520547945206</v>
      </c>
      <c r="G208" s="46">
        <v>3</v>
      </c>
      <c r="H208" s="72">
        <v>0.05</v>
      </c>
      <c r="I208" s="91">
        <f t="shared" si="19"/>
        <v>0.31666666666666665</v>
      </c>
      <c r="J208" s="68">
        <v>169600</v>
      </c>
      <c r="K208" s="68">
        <f t="shared" si="15"/>
        <v>472324.38356164389</v>
      </c>
      <c r="L208" s="68">
        <f t="shared" si="16"/>
        <v>0</v>
      </c>
      <c r="M208" s="45">
        <v>0.05</v>
      </c>
      <c r="N208" s="68">
        <f t="shared" si="17"/>
        <v>8480</v>
      </c>
    </row>
    <row r="209" spans="2:14" x14ac:dyDescent="0.25">
      <c r="B209" s="46">
        <v>206</v>
      </c>
      <c r="C209" s="102" t="s">
        <v>1936</v>
      </c>
      <c r="D209" s="125">
        <v>41214</v>
      </c>
      <c r="E209" s="98">
        <v>44424</v>
      </c>
      <c r="F209" s="117">
        <f t="shared" si="18"/>
        <v>8.794520547945206</v>
      </c>
      <c r="G209" s="46">
        <v>8</v>
      </c>
      <c r="H209" s="72">
        <v>0.05</v>
      </c>
      <c r="I209" s="91">
        <f t="shared" si="19"/>
        <v>0.11874999999999999</v>
      </c>
      <c r="J209" s="68">
        <v>54994</v>
      </c>
      <c r="K209" s="68">
        <f t="shared" si="15"/>
        <v>57432.946232876719</v>
      </c>
      <c r="L209" s="68">
        <f t="shared" si="16"/>
        <v>0</v>
      </c>
      <c r="M209" s="45">
        <v>0.05</v>
      </c>
      <c r="N209" s="68">
        <f t="shared" si="17"/>
        <v>2749.7000000000003</v>
      </c>
    </row>
    <row r="210" spans="2:14" x14ac:dyDescent="0.25">
      <c r="B210" s="46">
        <v>207</v>
      </c>
      <c r="C210" s="102" t="s">
        <v>1937</v>
      </c>
      <c r="D210" s="125">
        <v>41214</v>
      </c>
      <c r="E210" s="98">
        <v>44424</v>
      </c>
      <c r="F210" s="117">
        <f t="shared" si="18"/>
        <v>8.794520547945206</v>
      </c>
      <c r="G210" s="46">
        <v>8</v>
      </c>
      <c r="H210" s="72">
        <v>0.05</v>
      </c>
      <c r="I210" s="91">
        <f t="shared" si="19"/>
        <v>0.11874999999999999</v>
      </c>
      <c r="J210" s="68">
        <v>1741379</v>
      </c>
      <c r="K210" s="68">
        <f t="shared" si="15"/>
        <v>1818607.9659246576</v>
      </c>
      <c r="L210" s="68">
        <f t="shared" si="16"/>
        <v>0</v>
      </c>
      <c r="M210" s="45">
        <v>0.05</v>
      </c>
      <c r="N210" s="68">
        <f t="shared" si="17"/>
        <v>87068.950000000012</v>
      </c>
    </row>
    <row r="211" spans="2:14" x14ac:dyDescent="0.25">
      <c r="B211" s="46">
        <v>208</v>
      </c>
      <c r="C211" s="95" t="s">
        <v>1937</v>
      </c>
      <c r="D211" s="97">
        <v>41478</v>
      </c>
      <c r="E211" s="98">
        <v>44424</v>
      </c>
      <c r="F211" s="117">
        <f t="shared" si="18"/>
        <v>8.0712328767123296</v>
      </c>
      <c r="G211" s="46">
        <v>8</v>
      </c>
      <c r="H211" s="72">
        <v>0.05</v>
      </c>
      <c r="I211" s="91">
        <f t="shared" si="19"/>
        <v>0.11874999999999999</v>
      </c>
      <c r="J211" s="68">
        <v>167432</v>
      </c>
      <c r="K211" s="68">
        <f t="shared" si="15"/>
        <v>160476.69123287674</v>
      </c>
      <c r="L211" s="68">
        <f t="shared" si="16"/>
        <v>6955.3087671232643</v>
      </c>
      <c r="M211" s="45">
        <v>0.05</v>
      </c>
      <c r="N211" s="68">
        <f t="shared" si="17"/>
        <v>8371.6</v>
      </c>
    </row>
    <row r="212" spans="2:14" x14ac:dyDescent="0.25">
      <c r="B212" s="46">
        <v>209</v>
      </c>
      <c r="C212" s="102" t="s">
        <v>1938</v>
      </c>
      <c r="D212" s="125">
        <v>41214</v>
      </c>
      <c r="E212" s="98">
        <v>44424</v>
      </c>
      <c r="F212" s="117">
        <f t="shared" si="18"/>
        <v>8.794520547945206</v>
      </c>
      <c r="G212" s="46">
        <v>8</v>
      </c>
      <c r="H212" s="72">
        <v>0.05</v>
      </c>
      <c r="I212" s="91">
        <f t="shared" si="19"/>
        <v>0.11874999999999999</v>
      </c>
      <c r="J212" s="68">
        <v>15000</v>
      </c>
      <c r="K212" s="68">
        <f t="shared" si="15"/>
        <v>15665.239726027399</v>
      </c>
      <c r="L212" s="68">
        <f t="shared" si="16"/>
        <v>0</v>
      </c>
      <c r="M212" s="45">
        <v>0.05</v>
      </c>
      <c r="N212" s="68">
        <f t="shared" si="17"/>
        <v>750</v>
      </c>
    </row>
    <row r="213" spans="2:14" x14ac:dyDescent="0.25">
      <c r="B213" s="46">
        <v>210</v>
      </c>
      <c r="C213" s="102" t="s">
        <v>1939</v>
      </c>
      <c r="D213" s="125">
        <v>41214</v>
      </c>
      <c r="E213" s="98">
        <v>44424</v>
      </c>
      <c r="F213" s="117">
        <f t="shared" si="18"/>
        <v>8.794520547945206</v>
      </c>
      <c r="G213" s="46">
        <v>8</v>
      </c>
      <c r="H213" s="72">
        <v>0.05</v>
      </c>
      <c r="I213" s="91">
        <f t="shared" si="19"/>
        <v>0.11874999999999999</v>
      </c>
      <c r="J213" s="68">
        <v>8000</v>
      </c>
      <c r="K213" s="68">
        <f t="shared" si="15"/>
        <v>8354.7945205479464</v>
      </c>
      <c r="L213" s="68">
        <f t="shared" si="16"/>
        <v>0</v>
      </c>
      <c r="M213" s="45">
        <v>0.05</v>
      </c>
      <c r="N213" s="68">
        <f t="shared" si="17"/>
        <v>400</v>
      </c>
    </row>
    <row r="214" spans="2:14" x14ac:dyDescent="0.25">
      <c r="B214" s="46">
        <v>211</v>
      </c>
      <c r="C214" s="102" t="s">
        <v>1940</v>
      </c>
      <c r="D214" s="125">
        <v>41214</v>
      </c>
      <c r="E214" s="98">
        <v>44424</v>
      </c>
      <c r="F214" s="117">
        <f t="shared" si="18"/>
        <v>8.794520547945206</v>
      </c>
      <c r="G214" s="46">
        <v>8</v>
      </c>
      <c r="H214" s="72">
        <v>0.05</v>
      </c>
      <c r="I214" s="91">
        <f t="shared" si="19"/>
        <v>0.11874999999999999</v>
      </c>
      <c r="J214" s="68">
        <v>25599</v>
      </c>
      <c r="K214" s="68">
        <f t="shared" si="15"/>
        <v>26734.29811643836</v>
      </c>
      <c r="L214" s="68">
        <f t="shared" si="16"/>
        <v>0</v>
      </c>
      <c r="M214" s="45">
        <v>0.05</v>
      </c>
      <c r="N214" s="68">
        <f t="shared" si="17"/>
        <v>1279.95</v>
      </c>
    </row>
    <row r="215" spans="2:14" x14ac:dyDescent="0.25">
      <c r="B215" s="46">
        <v>212</v>
      </c>
      <c r="C215" s="102" t="s">
        <v>1908</v>
      </c>
      <c r="D215" s="125">
        <v>41214</v>
      </c>
      <c r="E215" s="98">
        <v>44424</v>
      </c>
      <c r="F215" s="117">
        <f t="shared" si="18"/>
        <v>8.794520547945206</v>
      </c>
      <c r="G215" s="46">
        <v>3</v>
      </c>
      <c r="H215" s="72">
        <v>0.05</v>
      </c>
      <c r="I215" s="91">
        <f t="shared" si="19"/>
        <v>0.31666666666666665</v>
      </c>
      <c r="J215" s="68">
        <v>9294.14</v>
      </c>
      <c r="K215" s="68">
        <f t="shared" si="15"/>
        <v>25883.543315068495</v>
      </c>
      <c r="L215" s="68">
        <f t="shared" si="16"/>
        <v>0</v>
      </c>
      <c r="M215" s="45">
        <v>0.05</v>
      </c>
      <c r="N215" s="68">
        <f t="shared" si="17"/>
        <v>464.70699999999999</v>
      </c>
    </row>
    <row r="216" spans="2:14" x14ac:dyDescent="0.25">
      <c r="B216" s="46">
        <v>213</v>
      </c>
      <c r="C216" s="102" t="s">
        <v>1878</v>
      </c>
      <c r="D216" s="125">
        <v>41214</v>
      </c>
      <c r="E216" s="98">
        <v>44424</v>
      </c>
      <c r="F216" s="117">
        <f t="shared" si="18"/>
        <v>8.794520547945206</v>
      </c>
      <c r="G216" s="46">
        <v>5</v>
      </c>
      <c r="H216" s="72">
        <v>0.05</v>
      </c>
      <c r="I216" s="91">
        <f t="shared" si="19"/>
        <v>0.19</v>
      </c>
      <c r="J216" s="68">
        <v>89100</v>
      </c>
      <c r="K216" s="68">
        <f t="shared" si="15"/>
        <v>148882.43835616441</v>
      </c>
      <c r="L216" s="68">
        <f t="shared" si="16"/>
        <v>0</v>
      </c>
      <c r="M216" s="45">
        <v>0.05</v>
      </c>
      <c r="N216" s="68">
        <f t="shared" si="17"/>
        <v>4455</v>
      </c>
    </row>
    <row r="217" spans="2:14" x14ac:dyDescent="0.25">
      <c r="B217" s="46">
        <v>214</v>
      </c>
      <c r="C217" s="102" t="s">
        <v>1941</v>
      </c>
      <c r="D217" s="125">
        <v>41214</v>
      </c>
      <c r="E217" s="98">
        <v>44424</v>
      </c>
      <c r="F217" s="117">
        <f t="shared" si="18"/>
        <v>8.794520547945206</v>
      </c>
      <c r="G217" s="46">
        <v>3</v>
      </c>
      <c r="H217" s="72">
        <v>0.05</v>
      </c>
      <c r="I217" s="91">
        <f t="shared" si="19"/>
        <v>0.31666666666666665</v>
      </c>
      <c r="J217" s="68">
        <v>41095</v>
      </c>
      <c r="K217" s="68">
        <f t="shared" si="15"/>
        <v>114446.76027397261</v>
      </c>
      <c r="L217" s="68">
        <f t="shared" si="16"/>
        <v>0</v>
      </c>
      <c r="M217" s="45">
        <v>0.05</v>
      </c>
      <c r="N217" s="68">
        <f t="shared" si="17"/>
        <v>2054.75</v>
      </c>
    </row>
    <row r="218" spans="2:14" x14ac:dyDescent="0.25">
      <c r="B218" s="46">
        <v>215</v>
      </c>
      <c r="C218" s="102" t="s">
        <v>1941</v>
      </c>
      <c r="D218" s="125">
        <v>41214</v>
      </c>
      <c r="E218" s="98">
        <v>44424</v>
      </c>
      <c r="F218" s="117">
        <f t="shared" si="18"/>
        <v>8.794520547945206</v>
      </c>
      <c r="G218" s="46">
        <v>3</v>
      </c>
      <c r="H218" s="72">
        <v>0.05</v>
      </c>
      <c r="I218" s="91">
        <f t="shared" si="19"/>
        <v>0.31666666666666665</v>
      </c>
      <c r="J218" s="68">
        <v>41038</v>
      </c>
      <c r="K218" s="68">
        <f t="shared" si="15"/>
        <v>114288.01917808219</v>
      </c>
      <c r="L218" s="68">
        <f t="shared" si="16"/>
        <v>0</v>
      </c>
      <c r="M218" s="45">
        <v>0.05</v>
      </c>
      <c r="N218" s="68">
        <f t="shared" si="17"/>
        <v>2051.9</v>
      </c>
    </row>
    <row r="219" spans="2:14" x14ac:dyDescent="0.25">
      <c r="B219" s="46">
        <v>216</v>
      </c>
      <c r="C219" s="102" t="s">
        <v>1941</v>
      </c>
      <c r="D219" s="125">
        <v>41214</v>
      </c>
      <c r="E219" s="98">
        <v>44424</v>
      </c>
      <c r="F219" s="117">
        <f t="shared" si="18"/>
        <v>8.794520547945206</v>
      </c>
      <c r="G219" s="46">
        <v>3</v>
      </c>
      <c r="H219" s="72">
        <v>0.05</v>
      </c>
      <c r="I219" s="91">
        <f t="shared" si="19"/>
        <v>0.31666666666666665</v>
      </c>
      <c r="J219" s="68">
        <v>41038</v>
      </c>
      <c r="K219" s="68">
        <f t="shared" si="15"/>
        <v>114288.01917808219</v>
      </c>
      <c r="L219" s="68">
        <f t="shared" si="16"/>
        <v>0</v>
      </c>
      <c r="M219" s="45">
        <v>0.05</v>
      </c>
      <c r="N219" s="68">
        <f t="shared" si="17"/>
        <v>2051.9</v>
      </c>
    </row>
    <row r="220" spans="2:14" x14ac:dyDescent="0.25">
      <c r="B220" s="46">
        <v>217</v>
      </c>
      <c r="C220" s="102" t="s">
        <v>1942</v>
      </c>
      <c r="D220" s="125">
        <v>41214</v>
      </c>
      <c r="E220" s="98">
        <v>44424</v>
      </c>
      <c r="F220" s="117">
        <f t="shared" si="18"/>
        <v>8.794520547945206</v>
      </c>
      <c r="G220" s="46">
        <v>3</v>
      </c>
      <c r="H220" s="72">
        <v>0.05</v>
      </c>
      <c r="I220" s="91">
        <f t="shared" si="19"/>
        <v>0.31666666666666665</v>
      </c>
      <c r="J220" s="68">
        <v>31290</v>
      </c>
      <c r="K220" s="68">
        <f t="shared" si="15"/>
        <v>87140.506849315076</v>
      </c>
      <c r="L220" s="68">
        <f t="shared" si="16"/>
        <v>0</v>
      </c>
      <c r="M220" s="45">
        <v>0.05</v>
      </c>
      <c r="N220" s="68">
        <f t="shared" si="17"/>
        <v>1564.5</v>
      </c>
    </row>
    <row r="221" spans="2:14" x14ac:dyDescent="0.25">
      <c r="B221" s="46">
        <v>218</v>
      </c>
      <c r="C221" s="102" t="s">
        <v>1943</v>
      </c>
      <c r="D221" s="125">
        <v>41214</v>
      </c>
      <c r="E221" s="98">
        <v>44424</v>
      </c>
      <c r="F221" s="117">
        <f t="shared" si="18"/>
        <v>8.794520547945206</v>
      </c>
      <c r="G221" s="46">
        <v>3</v>
      </c>
      <c r="H221" s="72">
        <v>0.05</v>
      </c>
      <c r="I221" s="91">
        <f t="shared" si="19"/>
        <v>0.31666666666666665</v>
      </c>
      <c r="J221" s="68">
        <v>266700</v>
      </c>
      <c r="K221" s="68">
        <f t="shared" si="15"/>
        <v>742741.23287671234</v>
      </c>
      <c r="L221" s="68">
        <f t="shared" si="16"/>
        <v>0</v>
      </c>
      <c r="M221" s="45">
        <v>0.05</v>
      </c>
      <c r="N221" s="68">
        <f t="shared" si="17"/>
        <v>13335</v>
      </c>
    </row>
    <row r="222" spans="2:14" x14ac:dyDescent="0.25">
      <c r="B222" s="46">
        <v>219</v>
      </c>
      <c r="C222" s="102" t="s">
        <v>1944</v>
      </c>
      <c r="D222" s="125">
        <v>41214</v>
      </c>
      <c r="E222" s="98">
        <v>44424</v>
      </c>
      <c r="F222" s="117">
        <f t="shared" si="18"/>
        <v>8.794520547945206</v>
      </c>
      <c r="G222" s="46">
        <v>3</v>
      </c>
      <c r="H222" s="72">
        <v>0.05</v>
      </c>
      <c r="I222" s="91">
        <f t="shared" si="19"/>
        <v>0.31666666666666665</v>
      </c>
      <c r="J222" s="68">
        <v>100800</v>
      </c>
      <c r="K222" s="68">
        <f t="shared" si="15"/>
        <v>280721.095890411</v>
      </c>
      <c r="L222" s="68">
        <f t="shared" si="16"/>
        <v>0</v>
      </c>
      <c r="M222" s="45">
        <v>0.05</v>
      </c>
      <c r="N222" s="68">
        <f t="shared" si="17"/>
        <v>5040</v>
      </c>
    </row>
    <row r="223" spans="2:14" x14ac:dyDescent="0.25">
      <c r="B223" s="46">
        <v>220</v>
      </c>
      <c r="C223" s="102" t="s">
        <v>1881</v>
      </c>
      <c r="D223" s="125">
        <v>41214</v>
      </c>
      <c r="E223" s="98">
        <v>44424</v>
      </c>
      <c r="F223" s="117">
        <f t="shared" si="18"/>
        <v>8.794520547945206</v>
      </c>
      <c r="G223" s="46">
        <v>5</v>
      </c>
      <c r="H223" s="72">
        <v>0.05</v>
      </c>
      <c r="I223" s="91">
        <f t="shared" si="19"/>
        <v>0.19</v>
      </c>
      <c r="J223" s="68">
        <v>27000</v>
      </c>
      <c r="K223" s="68">
        <f t="shared" si="15"/>
        <v>45115.890410958906</v>
      </c>
      <c r="L223" s="68">
        <f t="shared" si="16"/>
        <v>0</v>
      </c>
      <c r="M223" s="45">
        <v>0.05</v>
      </c>
      <c r="N223" s="68">
        <f t="shared" si="17"/>
        <v>1350</v>
      </c>
    </row>
    <row r="224" spans="2:14" x14ac:dyDescent="0.25">
      <c r="B224" s="46">
        <v>221</v>
      </c>
      <c r="C224" s="102" t="s">
        <v>1909</v>
      </c>
      <c r="D224" s="125">
        <v>41214</v>
      </c>
      <c r="E224" s="98">
        <v>44424</v>
      </c>
      <c r="F224" s="117">
        <f t="shared" si="18"/>
        <v>8.794520547945206</v>
      </c>
      <c r="G224" s="46">
        <v>5</v>
      </c>
      <c r="H224" s="72">
        <v>0.05</v>
      </c>
      <c r="I224" s="91">
        <f t="shared" si="19"/>
        <v>0.19</v>
      </c>
      <c r="J224" s="68">
        <v>27825</v>
      </c>
      <c r="K224" s="68">
        <f t="shared" si="15"/>
        <v>46494.431506849316</v>
      </c>
      <c r="L224" s="68">
        <f t="shared" si="16"/>
        <v>0</v>
      </c>
      <c r="M224" s="45">
        <v>0.05</v>
      </c>
      <c r="N224" s="68">
        <f t="shared" si="17"/>
        <v>1391.25</v>
      </c>
    </row>
    <row r="225" spans="2:14" x14ac:dyDescent="0.25">
      <c r="B225" s="46">
        <v>222</v>
      </c>
      <c r="C225" s="102" t="s">
        <v>1908</v>
      </c>
      <c r="D225" s="125">
        <v>41214</v>
      </c>
      <c r="E225" s="98">
        <v>44424</v>
      </c>
      <c r="F225" s="117">
        <f t="shared" si="18"/>
        <v>8.794520547945206</v>
      </c>
      <c r="G225" s="46">
        <v>3</v>
      </c>
      <c r="H225" s="72">
        <v>0.05</v>
      </c>
      <c r="I225" s="91">
        <f t="shared" si="19"/>
        <v>0.31666666666666665</v>
      </c>
      <c r="J225" s="68">
        <v>22902.67</v>
      </c>
      <c r="K225" s="68">
        <f t="shared" si="15"/>
        <v>63782.367273972603</v>
      </c>
      <c r="L225" s="68">
        <f t="shared" si="16"/>
        <v>0</v>
      </c>
      <c r="M225" s="45">
        <v>0.05</v>
      </c>
      <c r="N225" s="68">
        <f t="shared" si="17"/>
        <v>1145.1334999999999</v>
      </c>
    </row>
    <row r="226" spans="2:14" x14ac:dyDescent="0.25">
      <c r="B226" s="46">
        <v>223</v>
      </c>
      <c r="C226" s="102" t="s">
        <v>1945</v>
      </c>
      <c r="D226" s="125">
        <v>41214</v>
      </c>
      <c r="E226" s="98">
        <v>44424</v>
      </c>
      <c r="F226" s="117">
        <f t="shared" si="18"/>
        <v>8.794520547945206</v>
      </c>
      <c r="G226" s="46">
        <v>3</v>
      </c>
      <c r="H226" s="72">
        <v>0.05</v>
      </c>
      <c r="I226" s="91">
        <f t="shared" si="19"/>
        <v>0.31666666666666665</v>
      </c>
      <c r="J226" s="68">
        <v>1785</v>
      </c>
      <c r="K226" s="68">
        <f t="shared" si="15"/>
        <v>4971.1027397260277</v>
      </c>
      <c r="L226" s="68">
        <f t="shared" si="16"/>
        <v>0</v>
      </c>
      <c r="M226" s="45">
        <v>0.05</v>
      </c>
      <c r="N226" s="68">
        <f t="shared" si="17"/>
        <v>89.25</v>
      </c>
    </row>
    <row r="227" spans="2:14" x14ac:dyDescent="0.25">
      <c r="B227" s="46">
        <v>224</v>
      </c>
      <c r="C227" s="102" t="s">
        <v>1946</v>
      </c>
      <c r="D227" s="125">
        <v>41214</v>
      </c>
      <c r="E227" s="98">
        <v>44424</v>
      </c>
      <c r="F227" s="117">
        <f t="shared" si="18"/>
        <v>8.794520547945206</v>
      </c>
      <c r="G227" s="46">
        <v>8</v>
      </c>
      <c r="H227" s="72">
        <v>0.05</v>
      </c>
      <c r="I227" s="91">
        <f t="shared" si="19"/>
        <v>0.11874999999999999</v>
      </c>
      <c r="J227" s="68">
        <v>44069</v>
      </c>
      <c r="K227" s="68">
        <f t="shared" si="15"/>
        <v>46023.429965753428</v>
      </c>
      <c r="L227" s="68">
        <f t="shared" si="16"/>
        <v>0</v>
      </c>
      <c r="M227" s="45">
        <v>0.05</v>
      </c>
      <c r="N227" s="68">
        <f t="shared" si="17"/>
        <v>2203.4500000000003</v>
      </c>
    </row>
    <row r="228" spans="2:14" x14ac:dyDescent="0.25">
      <c r="B228" s="46">
        <v>225</v>
      </c>
      <c r="C228" s="102" t="s">
        <v>1947</v>
      </c>
      <c r="D228" s="125">
        <v>41214</v>
      </c>
      <c r="E228" s="98">
        <v>44424</v>
      </c>
      <c r="F228" s="117">
        <f t="shared" si="18"/>
        <v>8.794520547945206</v>
      </c>
      <c r="G228" s="46">
        <v>3</v>
      </c>
      <c r="H228" s="72">
        <v>0.05</v>
      </c>
      <c r="I228" s="91">
        <f t="shared" si="19"/>
        <v>0.31666666666666665</v>
      </c>
      <c r="J228" s="68">
        <v>12255</v>
      </c>
      <c r="K228" s="68">
        <f t="shared" si="15"/>
        <v>34129.335616438359</v>
      </c>
      <c r="L228" s="68">
        <f t="shared" si="16"/>
        <v>0</v>
      </c>
      <c r="M228" s="45">
        <v>0.05</v>
      </c>
      <c r="N228" s="68">
        <f t="shared" si="17"/>
        <v>612.75</v>
      </c>
    </row>
    <row r="229" spans="2:14" x14ac:dyDescent="0.25">
      <c r="B229" s="46">
        <v>226</v>
      </c>
      <c r="C229" s="102" t="s">
        <v>1883</v>
      </c>
      <c r="D229" s="125">
        <v>41214</v>
      </c>
      <c r="E229" s="98">
        <v>44424</v>
      </c>
      <c r="F229" s="117">
        <f t="shared" si="18"/>
        <v>8.794520547945206</v>
      </c>
      <c r="G229" s="46">
        <v>3</v>
      </c>
      <c r="H229" s="72">
        <v>0.05</v>
      </c>
      <c r="I229" s="91">
        <f t="shared" si="19"/>
        <v>0.31666666666666665</v>
      </c>
      <c r="J229" s="68">
        <v>158198</v>
      </c>
      <c r="K229" s="68">
        <f t="shared" si="15"/>
        <v>440570.59452054795</v>
      </c>
      <c r="L229" s="68">
        <f t="shared" si="16"/>
        <v>0</v>
      </c>
      <c r="M229" s="45">
        <v>0.05</v>
      </c>
      <c r="N229" s="68">
        <f t="shared" si="17"/>
        <v>7909.9000000000005</v>
      </c>
    </row>
    <row r="230" spans="2:14" x14ac:dyDescent="0.25">
      <c r="B230" s="46">
        <v>227</v>
      </c>
      <c r="C230" s="102" t="s">
        <v>1948</v>
      </c>
      <c r="D230" s="125">
        <v>41214</v>
      </c>
      <c r="E230" s="98">
        <v>44424</v>
      </c>
      <c r="F230" s="117">
        <f t="shared" si="18"/>
        <v>8.794520547945206</v>
      </c>
      <c r="G230" s="46">
        <v>3</v>
      </c>
      <c r="H230" s="72">
        <v>0.05</v>
      </c>
      <c r="I230" s="91">
        <f t="shared" si="19"/>
        <v>0.31666666666666665</v>
      </c>
      <c r="J230" s="68">
        <v>3360</v>
      </c>
      <c r="K230" s="68">
        <f t="shared" si="15"/>
        <v>9357.3698630136987</v>
      </c>
      <c r="L230" s="68">
        <f t="shared" si="16"/>
        <v>0</v>
      </c>
      <c r="M230" s="45">
        <v>0.05</v>
      </c>
      <c r="N230" s="68">
        <f t="shared" si="17"/>
        <v>168</v>
      </c>
    </row>
    <row r="231" spans="2:14" x14ac:dyDescent="0.25">
      <c r="B231" s="46">
        <v>228</v>
      </c>
      <c r="C231" s="102" t="s">
        <v>1949</v>
      </c>
      <c r="D231" s="125">
        <v>41214</v>
      </c>
      <c r="E231" s="98">
        <v>44424</v>
      </c>
      <c r="F231" s="117">
        <f t="shared" si="18"/>
        <v>8.794520547945206</v>
      </c>
      <c r="G231" s="46">
        <v>8</v>
      </c>
      <c r="H231" s="72">
        <v>0.05</v>
      </c>
      <c r="I231" s="91">
        <f t="shared" si="19"/>
        <v>0.11874999999999999</v>
      </c>
      <c r="J231" s="68">
        <v>5040</v>
      </c>
      <c r="K231" s="68">
        <f t="shared" si="15"/>
        <v>5263.5205479452061</v>
      </c>
      <c r="L231" s="68">
        <f t="shared" si="16"/>
        <v>0</v>
      </c>
      <c r="M231" s="45">
        <v>0.05</v>
      </c>
      <c r="N231" s="68">
        <f t="shared" si="17"/>
        <v>252</v>
      </c>
    </row>
    <row r="232" spans="2:14" x14ac:dyDescent="0.25">
      <c r="B232" s="46">
        <v>229</v>
      </c>
      <c r="C232" s="102" t="s">
        <v>1950</v>
      </c>
      <c r="D232" s="125">
        <v>41214</v>
      </c>
      <c r="E232" s="98">
        <v>44424</v>
      </c>
      <c r="F232" s="117">
        <f t="shared" si="18"/>
        <v>8.794520547945206</v>
      </c>
      <c r="G232" s="46">
        <v>3</v>
      </c>
      <c r="H232" s="72">
        <v>0.05</v>
      </c>
      <c r="I232" s="91">
        <f t="shared" si="19"/>
        <v>0.31666666666666665</v>
      </c>
      <c r="J232" s="68">
        <v>129850</v>
      </c>
      <c r="K232" s="68">
        <f t="shared" si="15"/>
        <v>361623.35616438359</v>
      </c>
      <c r="L232" s="68">
        <f t="shared" si="16"/>
        <v>0</v>
      </c>
      <c r="M232" s="45">
        <v>0.05</v>
      </c>
      <c r="N232" s="68">
        <f t="shared" si="17"/>
        <v>6492.5</v>
      </c>
    </row>
    <row r="233" spans="2:14" x14ac:dyDescent="0.25">
      <c r="B233" s="46">
        <v>230</v>
      </c>
      <c r="C233" s="102" t="s">
        <v>1951</v>
      </c>
      <c r="D233" s="125">
        <v>41214</v>
      </c>
      <c r="E233" s="98">
        <v>44424</v>
      </c>
      <c r="F233" s="117">
        <f t="shared" si="18"/>
        <v>8.794520547945206</v>
      </c>
      <c r="G233" s="46">
        <v>5</v>
      </c>
      <c r="H233" s="72">
        <v>0.05</v>
      </c>
      <c r="I233" s="91">
        <f t="shared" si="19"/>
        <v>0.19</v>
      </c>
      <c r="J233" s="68">
        <v>31521</v>
      </c>
      <c r="K233" s="68">
        <f t="shared" si="15"/>
        <v>52670.295616438358</v>
      </c>
      <c r="L233" s="68">
        <f t="shared" si="16"/>
        <v>0</v>
      </c>
      <c r="M233" s="45">
        <v>0.05</v>
      </c>
      <c r="N233" s="68">
        <f t="shared" si="17"/>
        <v>1576.0500000000002</v>
      </c>
    </row>
    <row r="234" spans="2:14" x14ac:dyDescent="0.25">
      <c r="B234" s="46">
        <v>231</v>
      </c>
      <c r="C234" s="102" t="s">
        <v>1952</v>
      </c>
      <c r="D234" s="125">
        <v>41214</v>
      </c>
      <c r="E234" s="98">
        <v>44424</v>
      </c>
      <c r="F234" s="117">
        <f t="shared" si="18"/>
        <v>8.794520547945206</v>
      </c>
      <c r="G234" s="46">
        <v>3</v>
      </c>
      <c r="H234" s="72">
        <v>0.05</v>
      </c>
      <c r="I234" s="91">
        <f t="shared" si="19"/>
        <v>0.31666666666666665</v>
      </c>
      <c r="J234" s="68">
        <v>63279</v>
      </c>
      <c r="K234" s="68">
        <f t="shared" si="15"/>
        <v>176227.68082191781</v>
      </c>
      <c r="L234" s="68">
        <f t="shared" si="16"/>
        <v>0</v>
      </c>
      <c r="M234" s="45">
        <v>0.05</v>
      </c>
      <c r="N234" s="68">
        <f t="shared" si="17"/>
        <v>3163.9500000000003</v>
      </c>
    </row>
    <row r="235" spans="2:14" x14ac:dyDescent="0.25">
      <c r="B235" s="46">
        <v>232</v>
      </c>
      <c r="C235" s="102" t="s">
        <v>1953</v>
      </c>
      <c r="D235" s="125">
        <v>41214</v>
      </c>
      <c r="E235" s="98">
        <v>44424</v>
      </c>
      <c r="F235" s="117">
        <f t="shared" si="18"/>
        <v>8.794520547945206</v>
      </c>
      <c r="G235" s="46">
        <v>5</v>
      </c>
      <c r="H235" s="72">
        <v>0.05</v>
      </c>
      <c r="I235" s="91">
        <f t="shared" si="19"/>
        <v>0.19</v>
      </c>
      <c r="J235" s="68">
        <v>56700</v>
      </c>
      <c r="K235" s="68">
        <f t="shared" si="15"/>
        <v>94743.369863013708</v>
      </c>
      <c r="L235" s="68">
        <f t="shared" si="16"/>
        <v>0</v>
      </c>
      <c r="M235" s="45">
        <v>0.05</v>
      </c>
      <c r="N235" s="68">
        <f t="shared" si="17"/>
        <v>2835</v>
      </c>
    </row>
    <row r="236" spans="2:14" x14ac:dyDescent="0.25">
      <c r="B236" s="46">
        <v>233</v>
      </c>
      <c r="C236" s="102" t="s">
        <v>1947</v>
      </c>
      <c r="D236" s="125">
        <v>41214</v>
      </c>
      <c r="E236" s="98">
        <v>44424</v>
      </c>
      <c r="F236" s="117">
        <f t="shared" si="18"/>
        <v>8.794520547945206</v>
      </c>
      <c r="G236" s="46">
        <v>3</v>
      </c>
      <c r="H236" s="72">
        <v>0.05</v>
      </c>
      <c r="I236" s="91">
        <f t="shared" si="19"/>
        <v>0.31666666666666665</v>
      </c>
      <c r="J236" s="68">
        <v>36765</v>
      </c>
      <c r="K236" s="68">
        <f t="shared" si="15"/>
        <v>102388.00684931508</v>
      </c>
      <c r="L236" s="68">
        <f t="shared" si="16"/>
        <v>0</v>
      </c>
      <c r="M236" s="45">
        <v>0.05</v>
      </c>
      <c r="N236" s="68">
        <f t="shared" si="17"/>
        <v>1838.25</v>
      </c>
    </row>
    <row r="237" spans="2:14" x14ac:dyDescent="0.25">
      <c r="B237" s="46">
        <v>234</v>
      </c>
      <c r="C237" s="102" t="s">
        <v>1883</v>
      </c>
      <c r="D237" s="125">
        <v>41214</v>
      </c>
      <c r="E237" s="98">
        <v>44424</v>
      </c>
      <c r="F237" s="117">
        <f t="shared" si="18"/>
        <v>8.794520547945206</v>
      </c>
      <c r="G237" s="46">
        <v>3</v>
      </c>
      <c r="H237" s="72">
        <v>0.05</v>
      </c>
      <c r="I237" s="91">
        <f t="shared" si="19"/>
        <v>0.31666666666666665</v>
      </c>
      <c r="J237" s="68">
        <v>78750</v>
      </c>
      <c r="K237" s="68">
        <f t="shared" si="15"/>
        <v>219313.35616438359</v>
      </c>
      <c r="L237" s="68">
        <f t="shared" si="16"/>
        <v>0</v>
      </c>
      <c r="M237" s="45">
        <v>0.05</v>
      </c>
      <c r="N237" s="68">
        <f t="shared" si="17"/>
        <v>3937.5</v>
      </c>
    </row>
    <row r="238" spans="2:14" x14ac:dyDescent="0.25">
      <c r="B238" s="46">
        <v>235</v>
      </c>
      <c r="C238" s="102" t="s">
        <v>1881</v>
      </c>
      <c r="D238" s="125">
        <v>41214</v>
      </c>
      <c r="E238" s="98">
        <v>44424</v>
      </c>
      <c r="F238" s="117">
        <f t="shared" si="18"/>
        <v>8.794520547945206</v>
      </c>
      <c r="G238" s="46">
        <v>5</v>
      </c>
      <c r="H238" s="72">
        <v>0.05</v>
      </c>
      <c r="I238" s="91">
        <f t="shared" si="19"/>
        <v>0.19</v>
      </c>
      <c r="J238" s="68">
        <v>51660</v>
      </c>
      <c r="K238" s="68">
        <f t="shared" si="15"/>
        <v>86321.736986301374</v>
      </c>
      <c r="L238" s="68">
        <f t="shared" si="16"/>
        <v>0</v>
      </c>
      <c r="M238" s="45">
        <v>0.05</v>
      </c>
      <c r="N238" s="68">
        <f t="shared" si="17"/>
        <v>2583</v>
      </c>
    </row>
    <row r="239" spans="2:14" x14ac:dyDescent="0.25">
      <c r="B239" s="46">
        <v>236</v>
      </c>
      <c r="C239" s="102" t="s">
        <v>1954</v>
      </c>
      <c r="D239" s="125">
        <v>41214</v>
      </c>
      <c r="E239" s="98">
        <v>44424</v>
      </c>
      <c r="F239" s="117">
        <f t="shared" si="18"/>
        <v>8.794520547945206</v>
      </c>
      <c r="G239" s="46">
        <v>5</v>
      </c>
      <c r="H239" s="72">
        <v>0.05</v>
      </c>
      <c r="I239" s="91">
        <f t="shared" si="19"/>
        <v>0.19</v>
      </c>
      <c r="J239" s="68">
        <v>68040</v>
      </c>
      <c r="K239" s="68">
        <f t="shared" si="15"/>
        <v>113692.04383561644</v>
      </c>
      <c r="L239" s="68">
        <f t="shared" si="16"/>
        <v>0</v>
      </c>
      <c r="M239" s="45">
        <v>0.05</v>
      </c>
      <c r="N239" s="68">
        <f t="shared" si="17"/>
        <v>3402</v>
      </c>
    </row>
    <row r="240" spans="2:14" x14ac:dyDescent="0.25">
      <c r="B240" s="46">
        <v>237</v>
      </c>
      <c r="C240" s="102" t="s">
        <v>1952</v>
      </c>
      <c r="D240" s="125">
        <v>41214</v>
      </c>
      <c r="E240" s="98">
        <v>44424</v>
      </c>
      <c r="F240" s="117">
        <f t="shared" si="18"/>
        <v>8.794520547945206</v>
      </c>
      <c r="G240" s="46">
        <v>3</v>
      </c>
      <c r="H240" s="72">
        <v>0.05</v>
      </c>
      <c r="I240" s="91">
        <f t="shared" si="19"/>
        <v>0.31666666666666665</v>
      </c>
      <c r="J240" s="68">
        <v>94919</v>
      </c>
      <c r="K240" s="68">
        <f t="shared" si="15"/>
        <v>264342.91369863017</v>
      </c>
      <c r="L240" s="68">
        <f t="shared" si="16"/>
        <v>0</v>
      </c>
      <c r="M240" s="45">
        <v>0.05</v>
      </c>
      <c r="N240" s="68">
        <f t="shared" si="17"/>
        <v>4745.95</v>
      </c>
    </row>
    <row r="241" spans="2:14" x14ac:dyDescent="0.25">
      <c r="B241" s="46">
        <v>238</v>
      </c>
      <c r="C241" s="102" t="s">
        <v>860</v>
      </c>
      <c r="D241" s="125">
        <v>41214</v>
      </c>
      <c r="E241" s="98">
        <v>44424</v>
      </c>
      <c r="F241" s="117">
        <f t="shared" si="18"/>
        <v>8.794520547945206</v>
      </c>
      <c r="G241" s="46">
        <v>3</v>
      </c>
      <c r="H241" s="72">
        <v>0.05</v>
      </c>
      <c r="I241" s="91">
        <f t="shared" si="19"/>
        <v>0.31666666666666665</v>
      </c>
      <c r="J241" s="68">
        <v>113400</v>
      </c>
      <c r="K241" s="68">
        <f t="shared" si="15"/>
        <v>315811.23287671234</v>
      </c>
      <c r="L241" s="68">
        <f t="shared" si="16"/>
        <v>0</v>
      </c>
      <c r="M241" s="45">
        <v>0.05</v>
      </c>
      <c r="N241" s="68">
        <f t="shared" si="17"/>
        <v>5670</v>
      </c>
    </row>
    <row r="242" spans="2:14" x14ac:dyDescent="0.25">
      <c r="B242" s="46">
        <v>239</v>
      </c>
      <c r="C242" s="102" t="s">
        <v>1878</v>
      </c>
      <c r="D242" s="125">
        <v>41214</v>
      </c>
      <c r="E242" s="98">
        <v>44424</v>
      </c>
      <c r="F242" s="117">
        <f t="shared" si="18"/>
        <v>8.794520547945206</v>
      </c>
      <c r="G242" s="46">
        <v>5</v>
      </c>
      <c r="H242" s="72">
        <v>0.05</v>
      </c>
      <c r="I242" s="91">
        <f t="shared" si="19"/>
        <v>0.19</v>
      </c>
      <c r="J242" s="68">
        <v>89460</v>
      </c>
      <c r="K242" s="68">
        <f t="shared" si="15"/>
        <v>149483.98356164384</v>
      </c>
      <c r="L242" s="68">
        <f t="shared" si="16"/>
        <v>0</v>
      </c>
      <c r="M242" s="45">
        <v>0.05</v>
      </c>
      <c r="N242" s="68">
        <f t="shared" si="17"/>
        <v>4473</v>
      </c>
    </row>
    <row r="243" spans="2:14" x14ac:dyDescent="0.25">
      <c r="B243" s="46">
        <v>240</v>
      </c>
      <c r="C243" s="102" t="s">
        <v>1955</v>
      </c>
      <c r="D243" s="125">
        <v>41214</v>
      </c>
      <c r="E243" s="98">
        <v>44424</v>
      </c>
      <c r="F243" s="117">
        <f t="shared" si="18"/>
        <v>8.794520547945206</v>
      </c>
      <c r="G243" s="46">
        <v>3</v>
      </c>
      <c r="H243" s="72">
        <v>0.05</v>
      </c>
      <c r="I243" s="91">
        <f t="shared" si="19"/>
        <v>0.31666666666666665</v>
      </c>
      <c r="J243" s="68">
        <v>41471</v>
      </c>
      <c r="K243" s="68">
        <f t="shared" si="15"/>
        <v>115493.89452054795</v>
      </c>
      <c r="L243" s="68">
        <f t="shared" si="16"/>
        <v>0</v>
      </c>
      <c r="M243" s="45">
        <v>0.05</v>
      </c>
      <c r="N243" s="68">
        <f t="shared" si="17"/>
        <v>2073.5500000000002</v>
      </c>
    </row>
    <row r="244" spans="2:14" x14ac:dyDescent="0.25">
      <c r="B244" s="46">
        <v>241</v>
      </c>
      <c r="C244" s="102" t="s">
        <v>1943</v>
      </c>
      <c r="D244" s="125">
        <v>41214</v>
      </c>
      <c r="E244" s="98">
        <v>44424</v>
      </c>
      <c r="F244" s="117">
        <f t="shared" si="18"/>
        <v>8.794520547945206</v>
      </c>
      <c r="G244" s="46">
        <v>3</v>
      </c>
      <c r="H244" s="72">
        <v>0.05</v>
      </c>
      <c r="I244" s="91">
        <f t="shared" si="19"/>
        <v>0.31666666666666665</v>
      </c>
      <c r="J244" s="68">
        <v>266700</v>
      </c>
      <c r="K244" s="68">
        <f t="shared" si="15"/>
        <v>742741.23287671234</v>
      </c>
      <c r="L244" s="68">
        <f t="shared" si="16"/>
        <v>0</v>
      </c>
      <c r="M244" s="45">
        <v>0.05</v>
      </c>
      <c r="N244" s="68">
        <f t="shared" si="17"/>
        <v>13335</v>
      </c>
    </row>
    <row r="245" spans="2:14" x14ac:dyDescent="0.25">
      <c r="B245" s="46">
        <v>242</v>
      </c>
      <c r="C245" s="102" t="s">
        <v>1956</v>
      </c>
      <c r="D245" s="125">
        <v>41214</v>
      </c>
      <c r="E245" s="98">
        <v>44424</v>
      </c>
      <c r="F245" s="117">
        <f t="shared" si="18"/>
        <v>8.794520547945206</v>
      </c>
      <c r="G245" s="46">
        <v>3</v>
      </c>
      <c r="H245" s="72">
        <v>0.05</v>
      </c>
      <c r="I245" s="91">
        <f t="shared" si="19"/>
        <v>0.31666666666666665</v>
      </c>
      <c r="J245" s="68">
        <v>100800</v>
      </c>
      <c r="K245" s="68">
        <f t="shared" si="15"/>
        <v>280721.095890411</v>
      </c>
      <c r="L245" s="68">
        <f t="shared" si="16"/>
        <v>0</v>
      </c>
      <c r="M245" s="45">
        <v>0.05</v>
      </c>
      <c r="N245" s="68">
        <f t="shared" si="17"/>
        <v>5040</v>
      </c>
    </row>
    <row r="246" spans="2:14" x14ac:dyDescent="0.25">
      <c r="B246" s="46">
        <v>243</v>
      </c>
      <c r="C246" s="102" t="s">
        <v>1954</v>
      </c>
      <c r="D246" s="125">
        <v>41214</v>
      </c>
      <c r="E246" s="98">
        <v>44424</v>
      </c>
      <c r="F246" s="117">
        <f t="shared" si="18"/>
        <v>8.794520547945206</v>
      </c>
      <c r="G246" s="46">
        <v>5</v>
      </c>
      <c r="H246" s="72">
        <v>0.05</v>
      </c>
      <c r="I246" s="91">
        <f t="shared" si="19"/>
        <v>0.19</v>
      </c>
      <c r="J246" s="68">
        <v>84750</v>
      </c>
      <c r="K246" s="68">
        <f t="shared" si="15"/>
        <v>141613.76712328769</v>
      </c>
      <c r="L246" s="68">
        <f t="shared" si="16"/>
        <v>0</v>
      </c>
      <c r="M246" s="45">
        <v>0.05</v>
      </c>
      <c r="N246" s="68">
        <f t="shared" si="17"/>
        <v>4237.5</v>
      </c>
    </row>
    <row r="247" spans="2:14" x14ac:dyDescent="0.25">
      <c r="B247" s="46">
        <v>244</v>
      </c>
      <c r="C247" s="102" t="s">
        <v>1954</v>
      </c>
      <c r="D247" s="125">
        <v>41214</v>
      </c>
      <c r="E247" s="98">
        <v>44424</v>
      </c>
      <c r="F247" s="117">
        <f t="shared" si="18"/>
        <v>8.794520547945206</v>
      </c>
      <c r="G247" s="46">
        <v>5</v>
      </c>
      <c r="H247" s="72">
        <v>0.05</v>
      </c>
      <c r="I247" s="91">
        <f t="shared" si="19"/>
        <v>0.19</v>
      </c>
      <c r="J247" s="68">
        <v>34020</v>
      </c>
      <c r="K247" s="68">
        <f t="shared" si="15"/>
        <v>56846.021917808219</v>
      </c>
      <c r="L247" s="68">
        <f t="shared" si="16"/>
        <v>0</v>
      </c>
      <c r="M247" s="45">
        <v>0.05</v>
      </c>
      <c r="N247" s="68">
        <f t="shared" si="17"/>
        <v>1701</v>
      </c>
    </row>
    <row r="248" spans="2:14" x14ac:dyDescent="0.25">
      <c r="B248" s="46">
        <v>245</v>
      </c>
      <c r="C248" s="102" t="s">
        <v>1947</v>
      </c>
      <c r="D248" s="125">
        <v>41214</v>
      </c>
      <c r="E248" s="98">
        <v>44424</v>
      </c>
      <c r="F248" s="117">
        <f t="shared" si="18"/>
        <v>8.794520547945206</v>
      </c>
      <c r="G248" s="46">
        <v>3</v>
      </c>
      <c r="H248" s="72">
        <v>0.05</v>
      </c>
      <c r="I248" s="91">
        <f t="shared" si="19"/>
        <v>0.31666666666666665</v>
      </c>
      <c r="J248" s="68">
        <v>36765</v>
      </c>
      <c r="K248" s="68">
        <f t="shared" si="15"/>
        <v>102388.00684931508</v>
      </c>
      <c r="L248" s="68">
        <f t="shared" si="16"/>
        <v>0</v>
      </c>
      <c r="M248" s="45">
        <v>0.05</v>
      </c>
      <c r="N248" s="68">
        <f t="shared" si="17"/>
        <v>1838.25</v>
      </c>
    </row>
    <row r="249" spans="2:14" x14ac:dyDescent="0.25">
      <c r="B249" s="46">
        <v>246</v>
      </c>
      <c r="C249" s="102" t="s">
        <v>1881</v>
      </c>
      <c r="D249" s="125">
        <v>41214</v>
      </c>
      <c r="E249" s="98">
        <v>44424</v>
      </c>
      <c r="F249" s="117">
        <f t="shared" si="18"/>
        <v>8.794520547945206</v>
      </c>
      <c r="G249" s="46">
        <v>5</v>
      </c>
      <c r="H249" s="72">
        <v>0.05</v>
      </c>
      <c r="I249" s="91">
        <f t="shared" si="19"/>
        <v>0.19</v>
      </c>
      <c r="J249" s="68">
        <v>28000.2</v>
      </c>
      <c r="K249" s="68">
        <f t="shared" si="15"/>
        <v>46787.183506849316</v>
      </c>
      <c r="L249" s="68">
        <f t="shared" si="16"/>
        <v>0</v>
      </c>
      <c r="M249" s="45">
        <v>0.05</v>
      </c>
      <c r="N249" s="68">
        <f t="shared" si="17"/>
        <v>1400.0100000000002</v>
      </c>
    </row>
    <row r="250" spans="2:14" x14ac:dyDescent="0.25">
      <c r="B250" s="46">
        <v>247</v>
      </c>
      <c r="C250" s="102" t="s">
        <v>1881</v>
      </c>
      <c r="D250" s="125">
        <v>41214</v>
      </c>
      <c r="E250" s="98">
        <v>44424</v>
      </c>
      <c r="F250" s="117">
        <f t="shared" si="18"/>
        <v>8.794520547945206</v>
      </c>
      <c r="G250" s="46">
        <v>5</v>
      </c>
      <c r="H250" s="72">
        <v>0.05</v>
      </c>
      <c r="I250" s="91">
        <f t="shared" si="19"/>
        <v>0.19</v>
      </c>
      <c r="J250" s="68">
        <v>56000.4</v>
      </c>
      <c r="K250" s="68">
        <f t="shared" si="15"/>
        <v>93574.367013698633</v>
      </c>
      <c r="L250" s="68">
        <f t="shared" si="16"/>
        <v>0</v>
      </c>
      <c r="M250" s="45">
        <v>0.05</v>
      </c>
      <c r="N250" s="68">
        <f t="shared" si="17"/>
        <v>2800.0200000000004</v>
      </c>
    </row>
    <row r="251" spans="2:14" x14ac:dyDescent="0.25">
      <c r="B251" s="46">
        <v>248</v>
      </c>
      <c r="C251" s="102" t="s">
        <v>1881</v>
      </c>
      <c r="D251" s="125">
        <v>41214</v>
      </c>
      <c r="E251" s="98">
        <v>44424</v>
      </c>
      <c r="F251" s="117">
        <f t="shared" si="18"/>
        <v>8.794520547945206</v>
      </c>
      <c r="G251" s="46">
        <v>5</v>
      </c>
      <c r="H251" s="72">
        <v>0.05</v>
      </c>
      <c r="I251" s="91">
        <f t="shared" si="19"/>
        <v>0.19</v>
      </c>
      <c r="J251" s="68">
        <v>44310</v>
      </c>
      <c r="K251" s="68">
        <f t="shared" si="15"/>
        <v>74040.189041095888</v>
      </c>
      <c r="L251" s="68">
        <f t="shared" si="16"/>
        <v>0</v>
      </c>
      <c r="M251" s="45">
        <v>0.05</v>
      </c>
      <c r="N251" s="68">
        <f t="shared" si="17"/>
        <v>2215.5</v>
      </c>
    </row>
    <row r="252" spans="2:14" x14ac:dyDescent="0.25">
      <c r="B252" s="46">
        <v>249</v>
      </c>
      <c r="C252" s="102" t="s">
        <v>1957</v>
      </c>
      <c r="D252" s="125">
        <v>41306</v>
      </c>
      <c r="E252" s="98">
        <v>44424</v>
      </c>
      <c r="F252" s="117">
        <f t="shared" si="18"/>
        <v>8.5424657534246577</v>
      </c>
      <c r="G252" s="46">
        <v>8</v>
      </c>
      <c r="H252" s="72">
        <v>0.05</v>
      </c>
      <c r="I252" s="91">
        <f t="shared" si="19"/>
        <v>0.11874999999999999</v>
      </c>
      <c r="J252" s="68">
        <v>26159.589999999997</v>
      </c>
      <c r="K252" s="68">
        <f t="shared" si="15"/>
        <v>26536.753951712326</v>
      </c>
      <c r="L252" s="68">
        <f t="shared" si="16"/>
        <v>0</v>
      </c>
      <c r="M252" s="45">
        <v>0.05</v>
      </c>
      <c r="N252" s="68">
        <f t="shared" si="17"/>
        <v>1307.9794999999999</v>
      </c>
    </row>
    <row r="253" spans="2:14" x14ac:dyDescent="0.25">
      <c r="B253" s="46">
        <v>250</v>
      </c>
      <c r="C253" s="102" t="s">
        <v>1958</v>
      </c>
      <c r="D253" s="125">
        <v>41278</v>
      </c>
      <c r="E253" s="98">
        <v>44424</v>
      </c>
      <c r="F253" s="117">
        <f t="shared" si="18"/>
        <v>8.6191780821917803</v>
      </c>
      <c r="G253" s="46">
        <v>3</v>
      </c>
      <c r="H253" s="72">
        <v>0.05</v>
      </c>
      <c r="I253" s="91">
        <f t="shared" si="19"/>
        <v>0.31666666666666665</v>
      </c>
      <c r="J253" s="68">
        <v>191291.4</v>
      </c>
      <c r="K253" s="68">
        <f t="shared" si="15"/>
        <v>522111.97002739715</v>
      </c>
      <c r="L253" s="68">
        <f t="shared" si="16"/>
        <v>0</v>
      </c>
      <c r="M253" s="45">
        <v>0.05</v>
      </c>
      <c r="N253" s="68">
        <f t="shared" si="17"/>
        <v>9564.57</v>
      </c>
    </row>
    <row r="254" spans="2:14" x14ac:dyDescent="0.25">
      <c r="B254" s="46">
        <v>251</v>
      </c>
      <c r="C254" s="102" t="s">
        <v>1049</v>
      </c>
      <c r="D254" s="125">
        <v>41214</v>
      </c>
      <c r="E254" s="98">
        <v>44424</v>
      </c>
      <c r="F254" s="117">
        <f t="shared" si="18"/>
        <v>8.794520547945206</v>
      </c>
      <c r="G254" s="46">
        <v>5</v>
      </c>
      <c r="H254" s="72">
        <v>0.05</v>
      </c>
      <c r="I254" s="91">
        <f t="shared" si="19"/>
        <v>0.19</v>
      </c>
      <c r="J254" s="68">
        <v>190608</v>
      </c>
      <c r="K254" s="68">
        <f t="shared" si="15"/>
        <v>318498.13479452056</v>
      </c>
      <c r="L254" s="68">
        <f t="shared" si="16"/>
        <v>0</v>
      </c>
      <c r="M254" s="45">
        <v>0.05</v>
      </c>
      <c r="N254" s="68">
        <f t="shared" si="17"/>
        <v>9530.4</v>
      </c>
    </row>
    <row r="255" spans="2:14" x14ac:dyDescent="0.25">
      <c r="B255" s="46">
        <v>252</v>
      </c>
      <c r="C255" s="102" t="s">
        <v>1959</v>
      </c>
      <c r="D255" s="125">
        <v>41222</v>
      </c>
      <c r="E255" s="98">
        <v>44424</v>
      </c>
      <c r="F255" s="117">
        <f t="shared" si="18"/>
        <v>8.7726027397260271</v>
      </c>
      <c r="G255" s="46">
        <v>3</v>
      </c>
      <c r="H255" s="72">
        <v>0.05</v>
      </c>
      <c r="I255" s="91">
        <f t="shared" si="19"/>
        <v>0.31666666666666665</v>
      </c>
      <c r="J255" s="68">
        <v>1246507</v>
      </c>
      <c r="K255" s="68">
        <f t="shared" si="15"/>
        <v>3462785.0623744288</v>
      </c>
      <c r="L255" s="68">
        <f t="shared" si="16"/>
        <v>0</v>
      </c>
      <c r="M255" s="45">
        <v>0.05</v>
      </c>
      <c r="N255" s="68">
        <f t="shared" si="17"/>
        <v>62325.350000000006</v>
      </c>
    </row>
    <row r="256" spans="2:14" x14ac:dyDescent="0.25">
      <c r="B256" s="46">
        <v>253</v>
      </c>
      <c r="C256" s="102" t="s">
        <v>1881</v>
      </c>
      <c r="D256" s="125">
        <v>41214</v>
      </c>
      <c r="E256" s="98">
        <v>44424</v>
      </c>
      <c r="F256" s="117">
        <f t="shared" si="18"/>
        <v>8.794520547945206</v>
      </c>
      <c r="G256" s="46">
        <v>5</v>
      </c>
      <c r="H256" s="72">
        <v>0.05</v>
      </c>
      <c r="I256" s="91">
        <f t="shared" si="19"/>
        <v>0.19</v>
      </c>
      <c r="J256" s="68">
        <v>28000.2</v>
      </c>
      <c r="K256" s="68">
        <f t="shared" si="15"/>
        <v>46787.183506849316</v>
      </c>
      <c r="L256" s="68">
        <f t="shared" si="16"/>
        <v>0</v>
      </c>
      <c r="M256" s="45">
        <v>0.05</v>
      </c>
      <c r="N256" s="68">
        <f t="shared" si="17"/>
        <v>1400.0100000000002</v>
      </c>
    </row>
    <row r="257" spans="2:14" x14ac:dyDescent="0.25">
      <c r="B257" s="46">
        <v>254</v>
      </c>
      <c r="C257" s="102" t="s">
        <v>1881</v>
      </c>
      <c r="D257" s="125">
        <v>41214</v>
      </c>
      <c r="E257" s="98">
        <v>44424</v>
      </c>
      <c r="F257" s="117">
        <f t="shared" si="18"/>
        <v>8.794520547945206</v>
      </c>
      <c r="G257" s="46">
        <v>5</v>
      </c>
      <c r="H257" s="72">
        <v>0.05</v>
      </c>
      <c r="I257" s="91">
        <f t="shared" si="19"/>
        <v>0.19</v>
      </c>
      <c r="J257" s="68">
        <v>28000.2</v>
      </c>
      <c r="K257" s="68">
        <f t="shared" si="15"/>
        <v>46787.183506849316</v>
      </c>
      <c r="L257" s="68">
        <f t="shared" si="16"/>
        <v>0</v>
      </c>
      <c r="M257" s="45">
        <v>0.05</v>
      </c>
      <c r="N257" s="68">
        <f t="shared" si="17"/>
        <v>1400.0100000000002</v>
      </c>
    </row>
    <row r="258" spans="2:14" x14ac:dyDescent="0.25">
      <c r="B258" s="46">
        <v>255</v>
      </c>
      <c r="C258" s="102" t="s">
        <v>1878</v>
      </c>
      <c r="D258" s="125">
        <v>41214</v>
      </c>
      <c r="E258" s="98">
        <v>44424</v>
      </c>
      <c r="F258" s="117">
        <f t="shared" si="18"/>
        <v>8.794520547945206</v>
      </c>
      <c r="G258" s="46">
        <v>5</v>
      </c>
      <c r="H258" s="72">
        <v>0.05</v>
      </c>
      <c r="I258" s="91">
        <f t="shared" si="19"/>
        <v>0.19</v>
      </c>
      <c r="J258" s="68">
        <v>118800</v>
      </c>
      <c r="K258" s="68">
        <f t="shared" si="15"/>
        <v>198509.91780821918</v>
      </c>
      <c r="L258" s="68">
        <f t="shared" si="16"/>
        <v>0</v>
      </c>
      <c r="M258" s="45">
        <v>0.05</v>
      </c>
      <c r="N258" s="68">
        <f t="shared" si="17"/>
        <v>5940</v>
      </c>
    </row>
    <row r="259" spans="2:14" x14ac:dyDescent="0.25">
      <c r="B259" s="46">
        <v>256</v>
      </c>
      <c r="C259" s="102" t="s">
        <v>1960</v>
      </c>
      <c r="D259" s="125">
        <v>41214</v>
      </c>
      <c r="E259" s="98">
        <v>44424</v>
      </c>
      <c r="F259" s="117">
        <f t="shared" si="18"/>
        <v>8.794520547945206</v>
      </c>
      <c r="G259" s="46">
        <v>3</v>
      </c>
      <c r="H259" s="72">
        <v>0.05</v>
      </c>
      <c r="I259" s="91">
        <f t="shared" si="19"/>
        <v>0.31666666666666665</v>
      </c>
      <c r="J259" s="68">
        <v>436032.00000000006</v>
      </c>
      <c r="K259" s="68">
        <f t="shared" si="15"/>
        <v>1214319.2547945208</v>
      </c>
      <c r="L259" s="68">
        <f t="shared" si="16"/>
        <v>0</v>
      </c>
      <c r="M259" s="45">
        <v>0.05</v>
      </c>
      <c r="N259" s="68">
        <f t="shared" si="17"/>
        <v>21801.600000000006</v>
      </c>
    </row>
    <row r="260" spans="2:14" x14ac:dyDescent="0.25">
      <c r="B260" s="46">
        <v>257</v>
      </c>
      <c r="C260" s="102" t="s">
        <v>1961</v>
      </c>
      <c r="D260" s="125">
        <v>41214</v>
      </c>
      <c r="E260" s="98">
        <v>44424</v>
      </c>
      <c r="F260" s="117">
        <f t="shared" si="18"/>
        <v>8.794520547945206</v>
      </c>
      <c r="G260" s="46">
        <v>8</v>
      </c>
      <c r="H260" s="72">
        <v>0.05</v>
      </c>
      <c r="I260" s="91">
        <f t="shared" si="19"/>
        <v>0.11874999999999999</v>
      </c>
      <c r="J260" s="68">
        <v>122220</v>
      </c>
      <c r="K260" s="68">
        <f t="shared" ref="K260:K323" si="20">F260*I260*J260</f>
        <v>127640.37328767125</v>
      </c>
      <c r="L260" s="68">
        <f t="shared" ref="L260:L323" si="21">MAX(J260-K260,0)</f>
        <v>0</v>
      </c>
      <c r="M260" s="45">
        <v>0.05</v>
      </c>
      <c r="N260" s="68">
        <f t="shared" ref="N260:N323" si="22">IF(J260&lt;=0,0,IF(L260&lt;=H260*J260,H260*J260,L260*(1-M260)))</f>
        <v>6111</v>
      </c>
    </row>
    <row r="261" spans="2:14" x14ac:dyDescent="0.25">
      <c r="B261" s="46">
        <v>258</v>
      </c>
      <c r="C261" s="102" t="s">
        <v>1962</v>
      </c>
      <c r="D261" s="125">
        <v>41214</v>
      </c>
      <c r="E261" s="98">
        <v>44424</v>
      </c>
      <c r="F261" s="117">
        <f t="shared" ref="F261:F324" si="23">(E261-D261)/365</f>
        <v>8.794520547945206</v>
      </c>
      <c r="G261" s="46">
        <v>5</v>
      </c>
      <c r="H261" s="72">
        <v>0.05</v>
      </c>
      <c r="I261" s="91">
        <f t="shared" ref="I261:I324" si="24">(1-H261)/G261</f>
        <v>0.19</v>
      </c>
      <c r="J261" s="68">
        <v>29820</v>
      </c>
      <c r="K261" s="68">
        <f t="shared" si="20"/>
        <v>49827.994520547945</v>
      </c>
      <c r="L261" s="68">
        <f t="shared" si="21"/>
        <v>0</v>
      </c>
      <c r="M261" s="45">
        <v>0.05</v>
      </c>
      <c r="N261" s="68">
        <f t="shared" si="22"/>
        <v>1491</v>
      </c>
    </row>
    <row r="262" spans="2:14" x14ac:dyDescent="0.25">
      <c r="B262" s="46">
        <v>259</v>
      </c>
      <c r="C262" s="102" t="s">
        <v>1963</v>
      </c>
      <c r="D262" s="125">
        <v>41310</v>
      </c>
      <c r="E262" s="98">
        <v>44424</v>
      </c>
      <c r="F262" s="117">
        <f t="shared" si="23"/>
        <v>8.5315068493150683</v>
      </c>
      <c r="G262" s="46">
        <v>3</v>
      </c>
      <c r="H262" s="72">
        <v>0.05</v>
      </c>
      <c r="I262" s="91">
        <f t="shared" si="24"/>
        <v>0.31666666666666665</v>
      </c>
      <c r="J262" s="68">
        <v>328024</v>
      </c>
      <c r="K262" s="68">
        <f t="shared" si="20"/>
        <v>886204.01753424644</v>
      </c>
      <c r="L262" s="68">
        <f t="shared" si="21"/>
        <v>0</v>
      </c>
      <c r="M262" s="45">
        <v>0.05</v>
      </c>
      <c r="N262" s="68">
        <f t="shared" si="22"/>
        <v>16401.2</v>
      </c>
    </row>
    <row r="263" spans="2:14" x14ac:dyDescent="0.25">
      <c r="B263" s="46">
        <v>260</v>
      </c>
      <c r="C263" s="102" t="s">
        <v>1881</v>
      </c>
      <c r="D263" s="125">
        <v>41214</v>
      </c>
      <c r="E263" s="98">
        <v>44424</v>
      </c>
      <c r="F263" s="117">
        <f t="shared" si="23"/>
        <v>8.794520547945206</v>
      </c>
      <c r="G263" s="46">
        <v>5</v>
      </c>
      <c r="H263" s="72">
        <v>0.05</v>
      </c>
      <c r="I263" s="91">
        <f t="shared" si="24"/>
        <v>0.19</v>
      </c>
      <c r="J263" s="68">
        <v>311500</v>
      </c>
      <c r="K263" s="68">
        <f t="shared" si="20"/>
        <v>520503.69863013702</v>
      </c>
      <c r="L263" s="68">
        <f t="shared" si="21"/>
        <v>0</v>
      </c>
      <c r="M263" s="45">
        <v>0.05</v>
      </c>
      <c r="N263" s="68">
        <f t="shared" si="22"/>
        <v>15575</v>
      </c>
    </row>
    <row r="264" spans="2:14" x14ac:dyDescent="0.25">
      <c r="B264" s="46">
        <v>261</v>
      </c>
      <c r="C264" s="102" t="s">
        <v>1878</v>
      </c>
      <c r="D264" s="125">
        <v>41214</v>
      </c>
      <c r="E264" s="98">
        <v>44424</v>
      </c>
      <c r="F264" s="117">
        <f t="shared" si="23"/>
        <v>8.794520547945206</v>
      </c>
      <c r="G264" s="46">
        <v>5</v>
      </c>
      <c r="H264" s="72">
        <v>0.05</v>
      </c>
      <c r="I264" s="91">
        <f t="shared" si="24"/>
        <v>0.19</v>
      </c>
      <c r="J264" s="68">
        <v>85500</v>
      </c>
      <c r="K264" s="68">
        <f t="shared" si="20"/>
        <v>142866.98630136988</v>
      </c>
      <c r="L264" s="68">
        <f t="shared" si="21"/>
        <v>0</v>
      </c>
      <c r="M264" s="45">
        <v>0.05</v>
      </c>
      <c r="N264" s="68">
        <f t="shared" si="22"/>
        <v>4275</v>
      </c>
    </row>
    <row r="265" spans="2:14" x14ac:dyDescent="0.25">
      <c r="B265" s="46">
        <v>262</v>
      </c>
      <c r="C265" s="102" t="s">
        <v>1943</v>
      </c>
      <c r="D265" s="125">
        <v>41214</v>
      </c>
      <c r="E265" s="98">
        <v>44424</v>
      </c>
      <c r="F265" s="117">
        <f t="shared" si="23"/>
        <v>8.794520547945206</v>
      </c>
      <c r="G265" s="46">
        <v>3</v>
      </c>
      <c r="H265" s="72">
        <v>0.05</v>
      </c>
      <c r="I265" s="91">
        <f t="shared" si="24"/>
        <v>0.31666666666666665</v>
      </c>
      <c r="J265" s="68">
        <v>266700</v>
      </c>
      <c r="K265" s="68">
        <f t="shared" si="20"/>
        <v>742741.23287671234</v>
      </c>
      <c r="L265" s="68">
        <f t="shared" si="21"/>
        <v>0</v>
      </c>
      <c r="M265" s="45">
        <v>0.05</v>
      </c>
      <c r="N265" s="68">
        <f t="shared" si="22"/>
        <v>13335</v>
      </c>
    </row>
    <row r="266" spans="2:14" x14ac:dyDescent="0.25">
      <c r="B266" s="46">
        <v>263</v>
      </c>
      <c r="C266" s="102" t="s">
        <v>1956</v>
      </c>
      <c r="D266" s="125">
        <v>41214</v>
      </c>
      <c r="E266" s="98">
        <v>44424</v>
      </c>
      <c r="F266" s="117">
        <f t="shared" si="23"/>
        <v>8.794520547945206</v>
      </c>
      <c r="G266" s="46">
        <v>3</v>
      </c>
      <c r="H266" s="72">
        <v>0.05</v>
      </c>
      <c r="I266" s="91">
        <f t="shared" si="24"/>
        <v>0.31666666666666665</v>
      </c>
      <c r="J266" s="68">
        <v>100800</v>
      </c>
      <c r="K266" s="68">
        <f t="shared" si="20"/>
        <v>280721.095890411</v>
      </c>
      <c r="L266" s="68">
        <f t="shared" si="21"/>
        <v>0</v>
      </c>
      <c r="M266" s="45">
        <v>0.05</v>
      </c>
      <c r="N266" s="68">
        <f t="shared" si="22"/>
        <v>5040</v>
      </c>
    </row>
    <row r="267" spans="2:14" x14ac:dyDescent="0.25">
      <c r="B267" s="46">
        <v>264</v>
      </c>
      <c r="C267" s="102" t="s">
        <v>1947</v>
      </c>
      <c r="D267" s="125">
        <v>41214</v>
      </c>
      <c r="E267" s="98">
        <v>44424</v>
      </c>
      <c r="F267" s="117">
        <f t="shared" si="23"/>
        <v>8.794520547945206</v>
      </c>
      <c r="G267" s="46">
        <v>3</v>
      </c>
      <c r="H267" s="72">
        <v>0.05</v>
      </c>
      <c r="I267" s="91">
        <f t="shared" si="24"/>
        <v>0.31666666666666665</v>
      </c>
      <c r="J267" s="68">
        <v>12255</v>
      </c>
      <c r="K267" s="68">
        <f t="shared" si="20"/>
        <v>34129.335616438359</v>
      </c>
      <c r="L267" s="68">
        <f t="shared" si="21"/>
        <v>0</v>
      </c>
      <c r="M267" s="45">
        <v>0.05</v>
      </c>
      <c r="N267" s="68">
        <f t="shared" si="22"/>
        <v>612.75</v>
      </c>
    </row>
    <row r="268" spans="2:14" x14ac:dyDescent="0.25">
      <c r="B268" s="46">
        <v>265</v>
      </c>
      <c r="C268" s="102" t="s">
        <v>1964</v>
      </c>
      <c r="D268" s="125">
        <v>41214</v>
      </c>
      <c r="E268" s="98">
        <v>44424</v>
      </c>
      <c r="F268" s="117">
        <f t="shared" si="23"/>
        <v>8.794520547945206</v>
      </c>
      <c r="G268" s="46">
        <v>8</v>
      </c>
      <c r="H268" s="72">
        <v>0.05</v>
      </c>
      <c r="I268" s="91">
        <f t="shared" si="24"/>
        <v>0.11874999999999999</v>
      </c>
      <c r="J268" s="68">
        <v>26695</v>
      </c>
      <c r="K268" s="68">
        <f t="shared" si="20"/>
        <v>27878.904965753427</v>
      </c>
      <c r="L268" s="68">
        <f t="shared" si="21"/>
        <v>0</v>
      </c>
      <c r="M268" s="45">
        <v>0.05</v>
      </c>
      <c r="N268" s="68">
        <f t="shared" si="22"/>
        <v>1334.75</v>
      </c>
    </row>
    <row r="269" spans="2:14" x14ac:dyDescent="0.25">
      <c r="B269" s="46">
        <v>266</v>
      </c>
      <c r="C269" s="102" t="s">
        <v>1965</v>
      </c>
      <c r="D269" s="125">
        <v>41214</v>
      </c>
      <c r="E269" s="98">
        <v>44424</v>
      </c>
      <c r="F269" s="117">
        <f t="shared" si="23"/>
        <v>8.794520547945206</v>
      </c>
      <c r="G269" s="46">
        <v>8</v>
      </c>
      <c r="H269" s="72">
        <v>0.05</v>
      </c>
      <c r="I269" s="91">
        <f t="shared" si="24"/>
        <v>0.11874999999999999</v>
      </c>
      <c r="J269" s="68">
        <v>306000</v>
      </c>
      <c r="K269" s="68">
        <f t="shared" si="20"/>
        <v>319570.89041095896</v>
      </c>
      <c r="L269" s="68">
        <f t="shared" si="21"/>
        <v>0</v>
      </c>
      <c r="M269" s="45">
        <v>0.05</v>
      </c>
      <c r="N269" s="68">
        <f t="shared" si="22"/>
        <v>15300</v>
      </c>
    </row>
    <row r="270" spans="2:14" x14ac:dyDescent="0.25">
      <c r="B270" s="46">
        <v>267</v>
      </c>
      <c r="C270" s="102" t="s">
        <v>1966</v>
      </c>
      <c r="D270" s="125">
        <v>41214</v>
      </c>
      <c r="E270" s="98">
        <v>44424</v>
      </c>
      <c r="F270" s="117">
        <f t="shared" si="23"/>
        <v>8.794520547945206</v>
      </c>
      <c r="G270" s="46">
        <v>8</v>
      </c>
      <c r="H270" s="72">
        <v>0.05</v>
      </c>
      <c r="I270" s="91">
        <f t="shared" si="24"/>
        <v>0.11874999999999999</v>
      </c>
      <c r="J270" s="68">
        <v>7560</v>
      </c>
      <c r="K270" s="68">
        <f t="shared" si="20"/>
        <v>7895.2808219178087</v>
      </c>
      <c r="L270" s="68">
        <f t="shared" si="21"/>
        <v>0</v>
      </c>
      <c r="M270" s="45">
        <v>0.05</v>
      </c>
      <c r="N270" s="68">
        <f t="shared" si="22"/>
        <v>378</v>
      </c>
    </row>
    <row r="271" spans="2:14" x14ac:dyDescent="0.25">
      <c r="B271" s="46">
        <v>268</v>
      </c>
      <c r="C271" s="102" t="s">
        <v>1967</v>
      </c>
      <c r="D271" s="125">
        <v>41214</v>
      </c>
      <c r="E271" s="98">
        <v>44424</v>
      </c>
      <c r="F271" s="117">
        <f t="shared" si="23"/>
        <v>8.794520547945206</v>
      </c>
      <c r="G271" s="46">
        <v>5</v>
      </c>
      <c r="H271" s="72">
        <v>0.05</v>
      </c>
      <c r="I271" s="91">
        <f t="shared" si="24"/>
        <v>0.19</v>
      </c>
      <c r="J271" s="68">
        <v>30900</v>
      </c>
      <c r="K271" s="68">
        <f t="shared" si="20"/>
        <v>51632.630136986307</v>
      </c>
      <c r="L271" s="68">
        <f t="shared" si="21"/>
        <v>0</v>
      </c>
      <c r="M271" s="45">
        <v>0.05</v>
      </c>
      <c r="N271" s="68">
        <f t="shared" si="22"/>
        <v>1545</v>
      </c>
    </row>
    <row r="272" spans="2:14" x14ac:dyDescent="0.25">
      <c r="B272" s="46">
        <v>269</v>
      </c>
      <c r="C272" s="102" t="s">
        <v>1878</v>
      </c>
      <c r="D272" s="125">
        <v>41219</v>
      </c>
      <c r="E272" s="98">
        <v>44424</v>
      </c>
      <c r="F272" s="117">
        <f t="shared" si="23"/>
        <v>8.7808219178082183</v>
      </c>
      <c r="G272" s="46">
        <v>5</v>
      </c>
      <c r="H272" s="72">
        <v>0.05</v>
      </c>
      <c r="I272" s="91">
        <f t="shared" si="24"/>
        <v>0.19</v>
      </c>
      <c r="J272" s="68">
        <v>107500</v>
      </c>
      <c r="K272" s="68">
        <f t="shared" si="20"/>
        <v>179348.28767123286</v>
      </c>
      <c r="L272" s="68">
        <f t="shared" si="21"/>
        <v>0</v>
      </c>
      <c r="M272" s="45">
        <v>0.05</v>
      </c>
      <c r="N272" s="68">
        <f t="shared" si="22"/>
        <v>5375</v>
      </c>
    </row>
    <row r="273" spans="2:14" x14ac:dyDescent="0.25">
      <c r="B273" s="46">
        <v>270</v>
      </c>
      <c r="C273" s="102" t="s">
        <v>1931</v>
      </c>
      <c r="D273" s="125">
        <v>41228</v>
      </c>
      <c r="E273" s="98">
        <v>44424</v>
      </c>
      <c r="F273" s="117">
        <f t="shared" si="23"/>
        <v>8.7561643835616429</v>
      </c>
      <c r="G273" s="46">
        <v>8</v>
      </c>
      <c r="H273" s="72">
        <v>0.05</v>
      </c>
      <c r="I273" s="91">
        <f t="shared" si="24"/>
        <v>0.11874999999999999</v>
      </c>
      <c r="J273" s="68">
        <v>24675</v>
      </c>
      <c r="K273" s="68">
        <f t="shared" si="20"/>
        <v>25656.929794520544</v>
      </c>
      <c r="L273" s="68">
        <f t="shared" si="21"/>
        <v>0</v>
      </c>
      <c r="M273" s="45">
        <v>0.05</v>
      </c>
      <c r="N273" s="68">
        <f t="shared" si="22"/>
        <v>1233.75</v>
      </c>
    </row>
    <row r="274" spans="2:14" x14ac:dyDescent="0.25">
      <c r="B274" s="46">
        <v>271</v>
      </c>
      <c r="C274" s="102" t="s">
        <v>1968</v>
      </c>
      <c r="D274" s="125">
        <v>41228</v>
      </c>
      <c r="E274" s="98">
        <v>44424</v>
      </c>
      <c r="F274" s="117">
        <f t="shared" si="23"/>
        <v>8.7561643835616429</v>
      </c>
      <c r="G274" s="46">
        <v>3</v>
      </c>
      <c r="H274" s="72">
        <v>0.05</v>
      </c>
      <c r="I274" s="91">
        <f t="shared" si="24"/>
        <v>0.31666666666666665</v>
      </c>
      <c r="J274" s="68">
        <v>37590</v>
      </c>
      <c r="K274" s="68">
        <f t="shared" si="20"/>
        <v>104229.00273972603</v>
      </c>
      <c r="L274" s="68">
        <f t="shared" si="21"/>
        <v>0</v>
      </c>
      <c r="M274" s="45">
        <v>0.05</v>
      </c>
      <c r="N274" s="68">
        <f t="shared" si="22"/>
        <v>1879.5</v>
      </c>
    </row>
    <row r="275" spans="2:14" x14ac:dyDescent="0.25">
      <c r="B275" s="46">
        <v>272</v>
      </c>
      <c r="C275" s="102" t="s">
        <v>1969</v>
      </c>
      <c r="D275" s="125">
        <v>41222</v>
      </c>
      <c r="E275" s="98">
        <v>44424</v>
      </c>
      <c r="F275" s="117">
        <f t="shared" si="23"/>
        <v>8.7726027397260271</v>
      </c>
      <c r="G275" s="46">
        <v>8</v>
      </c>
      <c r="H275" s="72">
        <v>0.05</v>
      </c>
      <c r="I275" s="91">
        <f t="shared" si="24"/>
        <v>0.11874999999999999</v>
      </c>
      <c r="J275" s="68">
        <v>357000</v>
      </c>
      <c r="K275" s="68">
        <f t="shared" si="20"/>
        <v>371903.52739726024</v>
      </c>
      <c r="L275" s="68">
        <f t="shared" si="21"/>
        <v>0</v>
      </c>
      <c r="M275" s="45">
        <v>0.05</v>
      </c>
      <c r="N275" s="68">
        <f t="shared" si="22"/>
        <v>17850</v>
      </c>
    </row>
    <row r="276" spans="2:14" x14ac:dyDescent="0.25">
      <c r="B276" s="46">
        <v>273</v>
      </c>
      <c r="C276" s="102" t="s">
        <v>1878</v>
      </c>
      <c r="D276" s="125">
        <v>41253</v>
      </c>
      <c r="E276" s="98">
        <v>44424</v>
      </c>
      <c r="F276" s="117">
        <f t="shared" si="23"/>
        <v>8.6876712328767116</v>
      </c>
      <c r="G276" s="46">
        <v>5</v>
      </c>
      <c r="H276" s="72">
        <v>0.05</v>
      </c>
      <c r="I276" s="91">
        <f t="shared" si="24"/>
        <v>0.19</v>
      </c>
      <c r="J276" s="68">
        <v>28300</v>
      </c>
      <c r="K276" s="68">
        <f t="shared" si="20"/>
        <v>46713.608219178081</v>
      </c>
      <c r="L276" s="68">
        <f t="shared" si="21"/>
        <v>0</v>
      </c>
      <c r="M276" s="45">
        <v>0.05</v>
      </c>
      <c r="N276" s="68">
        <f t="shared" si="22"/>
        <v>1415</v>
      </c>
    </row>
    <row r="277" spans="2:14" x14ac:dyDescent="0.25">
      <c r="B277" s="46">
        <v>274</v>
      </c>
      <c r="C277" s="102" t="s">
        <v>1912</v>
      </c>
      <c r="D277" s="125">
        <v>41251</v>
      </c>
      <c r="E277" s="98">
        <v>44424</v>
      </c>
      <c r="F277" s="117">
        <f t="shared" si="23"/>
        <v>8.6931506849315063</v>
      </c>
      <c r="G277" s="46">
        <v>5</v>
      </c>
      <c r="H277" s="72">
        <v>0.05</v>
      </c>
      <c r="I277" s="91">
        <f t="shared" si="24"/>
        <v>0.19</v>
      </c>
      <c r="J277" s="68">
        <v>175200</v>
      </c>
      <c r="K277" s="68">
        <f t="shared" si="20"/>
        <v>289377.59999999998</v>
      </c>
      <c r="L277" s="68">
        <f t="shared" si="21"/>
        <v>0</v>
      </c>
      <c r="M277" s="45">
        <v>0.05</v>
      </c>
      <c r="N277" s="68">
        <f t="shared" si="22"/>
        <v>8760</v>
      </c>
    </row>
    <row r="278" spans="2:14" x14ac:dyDescent="0.25">
      <c r="B278" s="46">
        <v>275</v>
      </c>
      <c r="C278" s="102" t="s">
        <v>1970</v>
      </c>
      <c r="D278" s="125">
        <v>41296</v>
      </c>
      <c r="E278" s="98">
        <v>44424</v>
      </c>
      <c r="F278" s="117">
        <f t="shared" si="23"/>
        <v>8.5698630136986296</v>
      </c>
      <c r="G278" s="46">
        <v>3</v>
      </c>
      <c r="H278" s="72">
        <v>0.05</v>
      </c>
      <c r="I278" s="91">
        <f t="shared" si="24"/>
        <v>0.31666666666666665</v>
      </c>
      <c r="J278" s="68">
        <v>14592</v>
      </c>
      <c r="K278" s="68">
        <f t="shared" si="20"/>
        <v>39599.623013698627</v>
      </c>
      <c r="L278" s="68">
        <f t="shared" si="21"/>
        <v>0</v>
      </c>
      <c r="M278" s="45">
        <v>0.05</v>
      </c>
      <c r="N278" s="68">
        <f t="shared" si="22"/>
        <v>729.6</v>
      </c>
    </row>
    <row r="279" spans="2:14" x14ac:dyDescent="0.25">
      <c r="B279" s="46">
        <v>276</v>
      </c>
      <c r="C279" s="102" t="s">
        <v>1883</v>
      </c>
      <c r="D279" s="125">
        <v>41296</v>
      </c>
      <c r="E279" s="98">
        <v>44424</v>
      </c>
      <c r="F279" s="117">
        <f t="shared" si="23"/>
        <v>8.5698630136986296</v>
      </c>
      <c r="G279" s="46">
        <v>3</v>
      </c>
      <c r="H279" s="72">
        <v>0.05</v>
      </c>
      <c r="I279" s="91">
        <f t="shared" si="24"/>
        <v>0.31666666666666665</v>
      </c>
      <c r="J279" s="68">
        <v>16600</v>
      </c>
      <c r="K279" s="68">
        <f t="shared" si="20"/>
        <v>45048.913242009126</v>
      </c>
      <c r="L279" s="68">
        <f t="shared" si="21"/>
        <v>0</v>
      </c>
      <c r="M279" s="45">
        <v>0.05</v>
      </c>
      <c r="N279" s="68">
        <f t="shared" si="22"/>
        <v>830</v>
      </c>
    </row>
    <row r="280" spans="2:14" x14ac:dyDescent="0.25">
      <c r="B280" s="46">
        <v>277</v>
      </c>
      <c r="C280" s="102" t="s">
        <v>1881</v>
      </c>
      <c r="D280" s="125">
        <v>41251</v>
      </c>
      <c r="E280" s="98">
        <v>44424</v>
      </c>
      <c r="F280" s="117">
        <f t="shared" si="23"/>
        <v>8.6931506849315063</v>
      </c>
      <c r="G280" s="46">
        <v>5</v>
      </c>
      <c r="H280" s="72">
        <v>0.05</v>
      </c>
      <c r="I280" s="91">
        <f t="shared" si="24"/>
        <v>0.19</v>
      </c>
      <c r="J280" s="68">
        <v>34290</v>
      </c>
      <c r="K280" s="68">
        <f t="shared" si="20"/>
        <v>56636.746027397261</v>
      </c>
      <c r="L280" s="68">
        <f t="shared" si="21"/>
        <v>0</v>
      </c>
      <c r="M280" s="45">
        <v>0.05</v>
      </c>
      <c r="N280" s="68">
        <f t="shared" si="22"/>
        <v>1714.5</v>
      </c>
    </row>
    <row r="281" spans="2:14" x14ac:dyDescent="0.25">
      <c r="B281" s="46">
        <v>278</v>
      </c>
      <c r="C281" s="102" t="s">
        <v>1971</v>
      </c>
      <c r="D281" s="125">
        <v>41296</v>
      </c>
      <c r="E281" s="98">
        <v>44424</v>
      </c>
      <c r="F281" s="117">
        <f t="shared" si="23"/>
        <v>8.5698630136986296</v>
      </c>
      <c r="G281" s="46">
        <v>8</v>
      </c>
      <c r="H281" s="72">
        <v>0.05</v>
      </c>
      <c r="I281" s="91">
        <f t="shared" si="24"/>
        <v>0.11874999999999999</v>
      </c>
      <c r="J281" s="68">
        <v>1638</v>
      </c>
      <c r="K281" s="68">
        <f t="shared" si="20"/>
        <v>1666.9454794520545</v>
      </c>
      <c r="L281" s="68">
        <f t="shared" si="21"/>
        <v>0</v>
      </c>
      <c r="M281" s="45">
        <v>0.05</v>
      </c>
      <c r="N281" s="68">
        <f t="shared" si="22"/>
        <v>81.900000000000006</v>
      </c>
    </row>
    <row r="282" spans="2:14" x14ac:dyDescent="0.25">
      <c r="B282" s="46">
        <v>279</v>
      </c>
      <c r="C282" s="102" t="s">
        <v>1972</v>
      </c>
      <c r="D282" s="125">
        <v>41303</v>
      </c>
      <c r="E282" s="98">
        <v>44424</v>
      </c>
      <c r="F282" s="117">
        <f t="shared" si="23"/>
        <v>8.5506849315068489</v>
      </c>
      <c r="G282" s="46">
        <v>3</v>
      </c>
      <c r="H282" s="72">
        <v>0.05</v>
      </c>
      <c r="I282" s="91">
        <f t="shared" si="24"/>
        <v>0.31666666666666665</v>
      </c>
      <c r="J282" s="68">
        <v>10300</v>
      </c>
      <c r="K282" s="68">
        <f t="shared" si="20"/>
        <v>27889.48401826484</v>
      </c>
      <c r="L282" s="68">
        <f t="shared" si="21"/>
        <v>0</v>
      </c>
      <c r="M282" s="45">
        <v>0.05</v>
      </c>
      <c r="N282" s="68">
        <f t="shared" si="22"/>
        <v>515</v>
      </c>
    </row>
    <row r="283" spans="2:14" x14ac:dyDescent="0.25">
      <c r="B283" s="46">
        <v>280</v>
      </c>
      <c r="C283" s="102" t="s">
        <v>1881</v>
      </c>
      <c r="D283" s="125">
        <v>41285</v>
      </c>
      <c r="E283" s="98">
        <v>44424</v>
      </c>
      <c r="F283" s="117">
        <f t="shared" si="23"/>
        <v>8.6</v>
      </c>
      <c r="G283" s="46">
        <v>5</v>
      </c>
      <c r="H283" s="72">
        <v>0.05</v>
      </c>
      <c r="I283" s="91">
        <f t="shared" si="24"/>
        <v>0.19</v>
      </c>
      <c r="J283" s="68">
        <v>30900</v>
      </c>
      <c r="K283" s="68">
        <f t="shared" si="20"/>
        <v>50490.6</v>
      </c>
      <c r="L283" s="68">
        <f t="shared" si="21"/>
        <v>0</v>
      </c>
      <c r="M283" s="45">
        <v>0.05</v>
      </c>
      <c r="N283" s="68">
        <f t="shared" si="22"/>
        <v>1545</v>
      </c>
    </row>
    <row r="284" spans="2:14" x14ac:dyDescent="0.25">
      <c r="B284" s="46">
        <v>281</v>
      </c>
      <c r="C284" s="102" t="s">
        <v>1973</v>
      </c>
      <c r="D284" s="125">
        <v>41270</v>
      </c>
      <c r="E284" s="98">
        <v>44424</v>
      </c>
      <c r="F284" s="117">
        <f t="shared" si="23"/>
        <v>8.6410958904109592</v>
      </c>
      <c r="G284" s="46">
        <v>8</v>
      </c>
      <c r="H284" s="72">
        <v>0.05</v>
      </c>
      <c r="I284" s="91">
        <f t="shared" si="24"/>
        <v>0.11874999999999999</v>
      </c>
      <c r="J284" s="68">
        <v>3250</v>
      </c>
      <c r="K284" s="68">
        <f t="shared" si="20"/>
        <v>3334.9229452054797</v>
      </c>
      <c r="L284" s="68">
        <f t="shared" si="21"/>
        <v>0</v>
      </c>
      <c r="M284" s="45">
        <v>0.05</v>
      </c>
      <c r="N284" s="68">
        <f t="shared" si="22"/>
        <v>162.5</v>
      </c>
    </row>
    <row r="285" spans="2:14" x14ac:dyDescent="0.25">
      <c r="B285" s="46">
        <v>282</v>
      </c>
      <c r="C285" s="102" t="s">
        <v>1974</v>
      </c>
      <c r="D285" s="125">
        <v>41271</v>
      </c>
      <c r="E285" s="98">
        <v>44424</v>
      </c>
      <c r="F285" s="117">
        <f t="shared" si="23"/>
        <v>8.6383561643835609</v>
      </c>
      <c r="G285" s="46">
        <v>3</v>
      </c>
      <c r="H285" s="72">
        <v>0.05</v>
      </c>
      <c r="I285" s="91">
        <f t="shared" si="24"/>
        <v>0.31666666666666665</v>
      </c>
      <c r="J285" s="68">
        <v>247900.67</v>
      </c>
      <c r="K285" s="68">
        <f t="shared" si="20"/>
        <v>678127.1889356164</v>
      </c>
      <c r="L285" s="68">
        <f t="shared" si="21"/>
        <v>0</v>
      </c>
      <c r="M285" s="45">
        <v>0.05</v>
      </c>
      <c r="N285" s="68">
        <f t="shared" si="22"/>
        <v>12395.033500000001</v>
      </c>
    </row>
    <row r="286" spans="2:14" x14ac:dyDescent="0.25">
      <c r="B286" s="46">
        <v>283</v>
      </c>
      <c r="C286" s="102" t="s">
        <v>1975</v>
      </c>
      <c r="D286" s="125">
        <v>41271</v>
      </c>
      <c r="E286" s="98">
        <v>44424</v>
      </c>
      <c r="F286" s="117">
        <f t="shared" si="23"/>
        <v>8.6383561643835609</v>
      </c>
      <c r="G286" s="46">
        <v>8</v>
      </c>
      <c r="H286" s="72">
        <v>0.05</v>
      </c>
      <c r="I286" s="91">
        <f t="shared" si="24"/>
        <v>0.11874999999999999</v>
      </c>
      <c r="J286" s="68">
        <v>255897.66</v>
      </c>
      <c r="K286" s="68">
        <f t="shared" si="20"/>
        <v>262501.04653458897</v>
      </c>
      <c r="L286" s="68">
        <f t="shared" si="21"/>
        <v>0</v>
      </c>
      <c r="M286" s="45">
        <v>0.05</v>
      </c>
      <c r="N286" s="68">
        <f t="shared" si="22"/>
        <v>12794.883000000002</v>
      </c>
    </row>
    <row r="287" spans="2:14" x14ac:dyDescent="0.25">
      <c r="B287" s="46">
        <v>284</v>
      </c>
      <c r="C287" s="102" t="s">
        <v>1976</v>
      </c>
      <c r="D287" s="125">
        <v>41271</v>
      </c>
      <c r="E287" s="98">
        <v>44424</v>
      </c>
      <c r="F287" s="117">
        <f t="shared" si="23"/>
        <v>8.6383561643835609</v>
      </c>
      <c r="G287" s="46">
        <v>3</v>
      </c>
      <c r="H287" s="72">
        <v>0.05</v>
      </c>
      <c r="I287" s="91">
        <f t="shared" si="24"/>
        <v>0.31666666666666665</v>
      </c>
      <c r="J287" s="68">
        <v>122450.84</v>
      </c>
      <c r="K287" s="68">
        <f t="shared" si="20"/>
        <v>334961.75670684926</v>
      </c>
      <c r="L287" s="68">
        <f t="shared" si="21"/>
        <v>0</v>
      </c>
      <c r="M287" s="45">
        <v>0.05</v>
      </c>
      <c r="N287" s="68">
        <f t="shared" si="22"/>
        <v>6122.5420000000004</v>
      </c>
    </row>
    <row r="288" spans="2:14" x14ac:dyDescent="0.25">
      <c r="B288" s="46">
        <v>285</v>
      </c>
      <c r="C288" s="102" t="s">
        <v>1977</v>
      </c>
      <c r="D288" s="125">
        <v>41271</v>
      </c>
      <c r="E288" s="98">
        <v>44424</v>
      </c>
      <c r="F288" s="117">
        <f t="shared" si="23"/>
        <v>8.6383561643835609</v>
      </c>
      <c r="G288" s="46">
        <v>3</v>
      </c>
      <c r="H288" s="72">
        <v>0.05</v>
      </c>
      <c r="I288" s="91">
        <f t="shared" si="24"/>
        <v>0.31666666666666665</v>
      </c>
      <c r="J288" s="68">
        <v>5997.99</v>
      </c>
      <c r="K288" s="68">
        <f t="shared" si="20"/>
        <v>16407.378398630135</v>
      </c>
      <c r="L288" s="68">
        <f t="shared" si="21"/>
        <v>0</v>
      </c>
      <c r="M288" s="45">
        <v>0.05</v>
      </c>
      <c r="N288" s="68">
        <f t="shared" si="22"/>
        <v>299.89949999999999</v>
      </c>
    </row>
    <row r="289" spans="2:14" x14ac:dyDescent="0.25">
      <c r="B289" s="46">
        <v>286</v>
      </c>
      <c r="C289" s="102" t="s">
        <v>1978</v>
      </c>
      <c r="D289" s="125">
        <v>41271</v>
      </c>
      <c r="E289" s="98">
        <v>44424</v>
      </c>
      <c r="F289" s="117">
        <f t="shared" si="23"/>
        <v>8.6383561643835609</v>
      </c>
      <c r="G289" s="46">
        <v>8</v>
      </c>
      <c r="H289" s="72">
        <v>0.05</v>
      </c>
      <c r="I289" s="91">
        <f t="shared" si="24"/>
        <v>0.11874999999999999</v>
      </c>
      <c r="J289" s="68">
        <v>47830.94</v>
      </c>
      <c r="K289" s="68">
        <f t="shared" si="20"/>
        <v>49065.207578424648</v>
      </c>
      <c r="L289" s="68">
        <f t="shared" si="21"/>
        <v>0</v>
      </c>
      <c r="M289" s="45">
        <v>0.05</v>
      </c>
      <c r="N289" s="68">
        <f t="shared" si="22"/>
        <v>2391.547</v>
      </c>
    </row>
    <row r="290" spans="2:14" x14ac:dyDescent="0.25">
      <c r="B290" s="46">
        <v>287</v>
      </c>
      <c r="C290" s="102" t="s">
        <v>1979</v>
      </c>
      <c r="D290" s="125">
        <v>41271</v>
      </c>
      <c r="E290" s="98">
        <v>44424</v>
      </c>
      <c r="F290" s="117">
        <f t="shared" si="23"/>
        <v>8.6383561643835609</v>
      </c>
      <c r="G290" s="46">
        <v>8</v>
      </c>
      <c r="H290" s="72">
        <v>0.05</v>
      </c>
      <c r="I290" s="91">
        <f t="shared" si="24"/>
        <v>0.11874999999999999</v>
      </c>
      <c r="J290" s="68">
        <v>79167.899999999994</v>
      </c>
      <c r="K290" s="68">
        <f t="shared" si="20"/>
        <v>81210.811392123258</v>
      </c>
      <c r="L290" s="68">
        <f t="shared" si="21"/>
        <v>0</v>
      </c>
      <c r="M290" s="45">
        <v>0.05</v>
      </c>
      <c r="N290" s="68">
        <f t="shared" si="22"/>
        <v>3958.395</v>
      </c>
    </row>
    <row r="291" spans="2:14" x14ac:dyDescent="0.25">
      <c r="B291" s="46">
        <v>288</v>
      </c>
      <c r="C291" s="102" t="s">
        <v>1947</v>
      </c>
      <c r="D291" s="125">
        <v>41274</v>
      </c>
      <c r="E291" s="98">
        <v>44424</v>
      </c>
      <c r="F291" s="117">
        <f t="shared" si="23"/>
        <v>8.6301369863013697</v>
      </c>
      <c r="G291" s="46">
        <v>3</v>
      </c>
      <c r="H291" s="72">
        <v>0.05</v>
      </c>
      <c r="I291" s="91">
        <f t="shared" si="24"/>
        <v>0.31666666666666665</v>
      </c>
      <c r="J291" s="68">
        <v>12255</v>
      </c>
      <c r="K291" s="68">
        <f t="shared" si="20"/>
        <v>33491.404109589042</v>
      </c>
      <c r="L291" s="68">
        <f t="shared" si="21"/>
        <v>0</v>
      </c>
      <c r="M291" s="45">
        <v>0.05</v>
      </c>
      <c r="N291" s="68">
        <f t="shared" si="22"/>
        <v>612.75</v>
      </c>
    </row>
    <row r="292" spans="2:14" x14ac:dyDescent="0.25">
      <c r="B292" s="46">
        <v>289</v>
      </c>
      <c r="C292" s="102" t="s">
        <v>1980</v>
      </c>
      <c r="D292" s="125">
        <v>41290</v>
      </c>
      <c r="E292" s="98">
        <v>44424</v>
      </c>
      <c r="F292" s="117">
        <f t="shared" si="23"/>
        <v>8.5863013698630137</v>
      </c>
      <c r="G292" s="46">
        <v>8</v>
      </c>
      <c r="H292" s="72">
        <v>0.05</v>
      </c>
      <c r="I292" s="91">
        <f t="shared" si="24"/>
        <v>0.11874999999999999</v>
      </c>
      <c r="J292" s="68">
        <v>26389.01</v>
      </c>
      <c r="K292" s="68">
        <f t="shared" si="20"/>
        <v>26906.849134589036</v>
      </c>
      <c r="L292" s="68">
        <f t="shared" si="21"/>
        <v>0</v>
      </c>
      <c r="M292" s="45">
        <v>0.05</v>
      </c>
      <c r="N292" s="68">
        <f t="shared" si="22"/>
        <v>1319.4504999999999</v>
      </c>
    </row>
    <row r="293" spans="2:14" x14ac:dyDescent="0.25">
      <c r="B293" s="46">
        <v>290</v>
      </c>
      <c r="C293" s="102" t="s">
        <v>1981</v>
      </c>
      <c r="D293" s="125">
        <v>41290</v>
      </c>
      <c r="E293" s="98">
        <v>44424</v>
      </c>
      <c r="F293" s="117">
        <f t="shared" si="23"/>
        <v>8.5863013698630137</v>
      </c>
      <c r="G293" s="46">
        <v>8</v>
      </c>
      <c r="H293" s="72">
        <v>0.05</v>
      </c>
      <c r="I293" s="91">
        <f t="shared" si="24"/>
        <v>0.11874999999999999</v>
      </c>
      <c r="J293" s="68">
        <v>17812.61</v>
      </c>
      <c r="K293" s="68">
        <f t="shared" si="20"/>
        <v>18162.151970205479</v>
      </c>
      <c r="L293" s="68">
        <f t="shared" si="21"/>
        <v>0</v>
      </c>
      <c r="M293" s="45">
        <v>0.05</v>
      </c>
      <c r="N293" s="68">
        <f t="shared" si="22"/>
        <v>890.6305000000001</v>
      </c>
    </row>
    <row r="294" spans="2:14" x14ac:dyDescent="0.25">
      <c r="B294" s="46">
        <v>291</v>
      </c>
      <c r="C294" s="102" t="s">
        <v>1982</v>
      </c>
      <c r="D294" s="125">
        <v>41290</v>
      </c>
      <c r="E294" s="98">
        <v>44424</v>
      </c>
      <c r="F294" s="117">
        <f t="shared" si="23"/>
        <v>8.5863013698630137</v>
      </c>
      <c r="G294" s="46">
        <v>8</v>
      </c>
      <c r="H294" s="72">
        <v>0.05</v>
      </c>
      <c r="I294" s="91">
        <f t="shared" si="24"/>
        <v>0.11874999999999999</v>
      </c>
      <c r="J294" s="68">
        <v>18472.41</v>
      </c>
      <c r="K294" s="68">
        <f t="shared" si="20"/>
        <v>18834.899415410957</v>
      </c>
      <c r="L294" s="68">
        <f t="shared" si="21"/>
        <v>0</v>
      </c>
      <c r="M294" s="45">
        <v>0.05</v>
      </c>
      <c r="N294" s="68">
        <f t="shared" si="22"/>
        <v>923.62049999999999</v>
      </c>
    </row>
    <row r="295" spans="2:14" x14ac:dyDescent="0.25">
      <c r="B295" s="46">
        <v>292</v>
      </c>
      <c r="C295" s="102" t="s">
        <v>1983</v>
      </c>
      <c r="D295" s="125">
        <v>41290</v>
      </c>
      <c r="E295" s="98">
        <v>44424</v>
      </c>
      <c r="F295" s="117">
        <f t="shared" si="23"/>
        <v>8.5863013698630137</v>
      </c>
      <c r="G295" s="46">
        <v>8</v>
      </c>
      <c r="H295" s="72">
        <v>0.05</v>
      </c>
      <c r="I295" s="91">
        <f t="shared" si="24"/>
        <v>0.11874999999999999</v>
      </c>
      <c r="J295" s="68">
        <v>20451.810000000001</v>
      </c>
      <c r="K295" s="68">
        <f t="shared" si="20"/>
        <v>20853.141751027397</v>
      </c>
      <c r="L295" s="68">
        <f t="shared" si="21"/>
        <v>0</v>
      </c>
      <c r="M295" s="45">
        <v>0.05</v>
      </c>
      <c r="N295" s="68">
        <f t="shared" si="22"/>
        <v>1022.5905000000001</v>
      </c>
    </row>
    <row r="296" spans="2:14" x14ac:dyDescent="0.25">
      <c r="B296" s="46">
        <v>293</v>
      </c>
      <c r="C296" s="102" t="s">
        <v>1984</v>
      </c>
      <c r="D296" s="125">
        <v>41290</v>
      </c>
      <c r="E296" s="98">
        <v>44424</v>
      </c>
      <c r="F296" s="117">
        <f t="shared" si="23"/>
        <v>8.5863013698630137</v>
      </c>
      <c r="G296" s="46">
        <v>8</v>
      </c>
      <c r="H296" s="72">
        <v>0.05</v>
      </c>
      <c r="I296" s="91">
        <f t="shared" si="24"/>
        <v>0.11874999999999999</v>
      </c>
      <c r="J296" s="68">
        <v>1274490.72</v>
      </c>
      <c r="K296" s="68">
        <f t="shared" si="20"/>
        <v>1299500.4180328764</v>
      </c>
      <c r="L296" s="68">
        <f t="shared" si="21"/>
        <v>0</v>
      </c>
      <c r="M296" s="45">
        <v>0.05</v>
      </c>
      <c r="N296" s="68">
        <f t="shared" si="22"/>
        <v>63724.536</v>
      </c>
    </row>
    <row r="297" spans="2:14" x14ac:dyDescent="0.25">
      <c r="B297" s="46">
        <v>294</v>
      </c>
      <c r="C297" s="102" t="s">
        <v>1985</v>
      </c>
      <c r="D297" s="125">
        <v>41290</v>
      </c>
      <c r="E297" s="98">
        <v>44424</v>
      </c>
      <c r="F297" s="117">
        <f t="shared" si="23"/>
        <v>8.5863013698630137</v>
      </c>
      <c r="G297" s="46">
        <v>8</v>
      </c>
      <c r="H297" s="72">
        <v>0.05</v>
      </c>
      <c r="I297" s="91">
        <f t="shared" si="24"/>
        <v>0.11874999999999999</v>
      </c>
      <c r="J297" s="68">
        <v>403838.23</v>
      </c>
      <c r="K297" s="68">
        <f t="shared" si="20"/>
        <v>411762.86375993147</v>
      </c>
      <c r="L297" s="68">
        <f t="shared" si="21"/>
        <v>0</v>
      </c>
      <c r="M297" s="45">
        <v>0.05</v>
      </c>
      <c r="N297" s="68">
        <f t="shared" si="22"/>
        <v>20191.911500000002</v>
      </c>
    </row>
    <row r="298" spans="2:14" x14ac:dyDescent="0.25">
      <c r="B298" s="46">
        <v>295</v>
      </c>
      <c r="C298" s="102" t="s">
        <v>1986</v>
      </c>
      <c r="D298" s="125">
        <v>41290</v>
      </c>
      <c r="E298" s="98">
        <v>44424</v>
      </c>
      <c r="F298" s="117">
        <f t="shared" si="23"/>
        <v>8.5863013698630137</v>
      </c>
      <c r="G298" s="46">
        <v>8</v>
      </c>
      <c r="H298" s="72">
        <v>0.05</v>
      </c>
      <c r="I298" s="91">
        <f t="shared" si="24"/>
        <v>0.11874999999999999</v>
      </c>
      <c r="J298" s="68">
        <v>15994.01</v>
      </c>
      <c r="K298" s="68">
        <f t="shared" si="20"/>
        <v>16307.865059246575</v>
      </c>
      <c r="L298" s="68">
        <f t="shared" si="21"/>
        <v>0</v>
      </c>
      <c r="M298" s="45">
        <v>0.05</v>
      </c>
      <c r="N298" s="68">
        <f t="shared" si="22"/>
        <v>799.70050000000003</v>
      </c>
    </row>
    <row r="299" spans="2:14" x14ac:dyDescent="0.25">
      <c r="B299" s="46">
        <v>296</v>
      </c>
      <c r="C299" s="102" t="s">
        <v>1987</v>
      </c>
      <c r="D299" s="125">
        <v>41297</v>
      </c>
      <c r="E299" s="98">
        <v>44424</v>
      </c>
      <c r="F299" s="117">
        <f t="shared" si="23"/>
        <v>8.5671232876712331</v>
      </c>
      <c r="G299" s="46">
        <v>3</v>
      </c>
      <c r="H299" s="72">
        <v>0.05</v>
      </c>
      <c r="I299" s="91">
        <f t="shared" si="24"/>
        <v>0.31666666666666665</v>
      </c>
      <c r="J299" s="68">
        <v>883147</v>
      </c>
      <c r="K299" s="68">
        <f t="shared" si="20"/>
        <v>2395909.2562100459</v>
      </c>
      <c r="L299" s="68">
        <f t="shared" si="21"/>
        <v>0</v>
      </c>
      <c r="M299" s="45">
        <v>0.05</v>
      </c>
      <c r="N299" s="68">
        <f t="shared" si="22"/>
        <v>44157.350000000006</v>
      </c>
    </row>
    <row r="300" spans="2:14" x14ac:dyDescent="0.25">
      <c r="B300" s="46">
        <v>297</v>
      </c>
      <c r="C300" s="102" t="s">
        <v>1988</v>
      </c>
      <c r="D300" s="125">
        <v>41364</v>
      </c>
      <c r="E300" s="98">
        <v>44424</v>
      </c>
      <c r="F300" s="117">
        <f t="shared" si="23"/>
        <v>8.3835616438356162</v>
      </c>
      <c r="G300" s="46">
        <v>8</v>
      </c>
      <c r="H300" s="72">
        <v>0.05</v>
      </c>
      <c r="I300" s="91">
        <f t="shared" si="24"/>
        <v>0.11874999999999999</v>
      </c>
      <c r="J300" s="68">
        <v>15709.460000000001</v>
      </c>
      <c r="K300" s="68">
        <f t="shared" si="20"/>
        <v>15639.520623287672</v>
      </c>
      <c r="L300" s="68">
        <f t="shared" si="21"/>
        <v>69.939376712329249</v>
      </c>
      <c r="M300" s="45">
        <v>0.05</v>
      </c>
      <c r="N300" s="68">
        <f t="shared" si="22"/>
        <v>785.47300000000007</v>
      </c>
    </row>
    <row r="301" spans="2:14" x14ac:dyDescent="0.25">
      <c r="B301" s="46">
        <v>298</v>
      </c>
      <c r="C301" s="102" t="s">
        <v>1989</v>
      </c>
      <c r="D301" s="125">
        <v>41297</v>
      </c>
      <c r="E301" s="98">
        <v>44424</v>
      </c>
      <c r="F301" s="117">
        <f t="shared" si="23"/>
        <v>8.5671232876712331</v>
      </c>
      <c r="G301" s="46">
        <v>3</v>
      </c>
      <c r="H301" s="72">
        <v>0.05</v>
      </c>
      <c r="I301" s="91">
        <f t="shared" si="24"/>
        <v>0.31666666666666665</v>
      </c>
      <c r="J301" s="68">
        <v>2480130.4</v>
      </c>
      <c r="K301" s="68">
        <f t="shared" si="20"/>
        <v>6728401.253662101</v>
      </c>
      <c r="L301" s="68">
        <f t="shared" si="21"/>
        <v>0</v>
      </c>
      <c r="M301" s="45">
        <v>0.05</v>
      </c>
      <c r="N301" s="68">
        <f t="shared" si="22"/>
        <v>124006.52</v>
      </c>
    </row>
    <row r="302" spans="2:14" x14ac:dyDescent="0.25">
      <c r="B302" s="46">
        <v>299</v>
      </c>
      <c r="C302" s="102" t="s">
        <v>1979</v>
      </c>
      <c r="D302" s="125">
        <v>41306</v>
      </c>
      <c r="E302" s="98">
        <v>44424</v>
      </c>
      <c r="F302" s="117">
        <f t="shared" si="23"/>
        <v>8.5424657534246577</v>
      </c>
      <c r="G302" s="46">
        <v>8</v>
      </c>
      <c r="H302" s="72">
        <v>0.05</v>
      </c>
      <c r="I302" s="91">
        <f t="shared" si="24"/>
        <v>0.11874999999999999</v>
      </c>
      <c r="J302" s="68">
        <v>6699.8</v>
      </c>
      <c r="K302" s="68">
        <f t="shared" si="20"/>
        <v>6796.3964315068497</v>
      </c>
      <c r="L302" s="68">
        <f t="shared" si="21"/>
        <v>0</v>
      </c>
      <c r="M302" s="45">
        <v>0.05</v>
      </c>
      <c r="N302" s="68">
        <f t="shared" si="22"/>
        <v>334.99</v>
      </c>
    </row>
    <row r="303" spans="2:14" x14ac:dyDescent="0.25">
      <c r="B303" s="46">
        <v>300</v>
      </c>
      <c r="C303" s="102" t="s">
        <v>1947</v>
      </c>
      <c r="D303" s="125">
        <v>41326</v>
      </c>
      <c r="E303" s="98">
        <v>44424</v>
      </c>
      <c r="F303" s="117">
        <f t="shared" si="23"/>
        <v>8.4876712328767123</v>
      </c>
      <c r="G303" s="46">
        <v>3</v>
      </c>
      <c r="H303" s="72">
        <v>0.05</v>
      </c>
      <c r="I303" s="91">
        <f t="shared" si="24"/>
        <v>0.31666666666666665</v>
      </c>
      <c r="J303" s="68">
        <v>12255</v>
      </c>
      <c r="K303" s="68">
        <f t="shared" si="20"/>
        <v>32938.530136986301</v>
      </c>
      <c r="L303" s="68">
        <f t="shared" si="21"/>
        <v>0</v>
      </c>
      <c r="M303" s="45">
        <v>0.05</v>
      </c>
      <c r="N303" s="68">
        <f t="shared" si="22"/>
        <v>612.75</v>
      </c>
    </row>
    <row r="304" spans="2:14" x14ac:dyDescent="0.25">
      <c r="B304" s="46">
        <v>301</v>
      </c>
      <c r="C304" s="102" t="s">
        <v>1912</v>
      </c>
      <c r="D304" s="125">
        <v>41361</v>
      </c>
      <c r="E304" s="98">
        <v>44424</v>
      </c>
      <c r="F304" s="117">
        <f t="shared" si="23"/>
        <v>8.3917808219178074</v>
      </c>
      <c r="G304" s="46">
        <v>5</v>
      </c>
      <c r="H304" s="72">
        <v>0.05</v>
      </c>
      <c r="I304" s="91">
        <f t="shared" si="24"/>
        <v>0.19</v>
      </c>
      <c r="J304" s="68">
        <v>58600</v>
      </c>
      <c r="K304" s="68">
        <f t="shared" si="20"/>
        <v>93434.087671232861</v>
      </c>
      <c r="L304" s="68">
        <f t="shared" si="21"/>
        <v>0</v>
      </c>
      <c r="M304" s="45">
        <v>0.05</v>
      </c>
      <c r="N304" s="68">
        <f t="shared" si="22"/>
        <v>2930</v>
      </c>
    </row>
    <row r="305" spans="2:14" x14ac:dyDescent="0.25">
      <c r="B305" s="46">
        <v>302</v>
      </c>
      <c r="C305" s="102" t="s">
        <v>1881</v>
      </c>
      <c r="D305" s="125">
        <v>41361</v>
      </c>
      <c r="E305" s="98">
        <v>44424</v>
      </c>
      <c r="F305" s="117">
        <f t="shared" si="23"/>
        <v>8.3917808219178074</v>
      </c>
      <c r="G305" s="46">
        <v>5</v>
      </c>
      <c r="H305" s="72">
        <v>0.05</v>
      </c>
      <c r="I305" s="91">
        <f t="shared" si="24"/>
        <v>0.19</v>
      </c>
      <c r="J305" s="68">
        <v>92700</v>
      </c>
      <c r="K305" s="68">
        <f t="shared" si="20"/>
        <v>147804.43561643834</v>
      </c>
      <c r="L305" s="68">
        <f t="shared" si="21"/>
        <v>0</v>
      </c>
      <c r="M305" s="45">
        <v>0.05</v>
      </c>
      <c r="N305" s="68">
        <f t="shared" si="22"/>
        <v>4635</v>
      </c>
    </row>
    <row r="306" spans="2:14" x14ac:dyDescent="0.25">
      <c r="B306" s="46">
        <v>303</v>
      </c>
      <c r="C306" s="102" t="s">
        <v>1990</v>
      </c>
      <c r="D306" s="125">
        <v>41359</v>
      </c>
      <c r="E306" s="98">
        <v>44424</v>
      </c>
      <c r="F306" s="117">
        <f t="shared" si="23"/>
        <v>8.3972602739726021</v>
      </c>
      <c r="G306" s="46">
        <v>5</v>
      </c>
      <c r="H306" s="72">
        <v>0.05</v>
      </c>
      <c r="I306" s="91">
        <f t="shared" si="24"/>
        <v>0.19</v>
      </c>
      <c r="J306" s="68">
        <v>58600</v>
      </c>
      <c r="K306" s="68">
        <f t="shared" si="20"/>
        <v>93495.095890410943</v>
      </c>
      <c r="L306" s="68">
        <f t="shared" si="21"/>
        <v>0</v>
      </c>
      <c r="M306" s="45">
        <v>0.05</v>
      </c>
      <c r="N306" s="68">
        <f t="shared" si="22"/>
        <v>2930</v>
      </c>
    </row>
    <row r="307" spans="2:14" x14ac:dyDescent="0.25">
      <c r="B307" s="46">
        <v>304</v>
      </c>
      <c r="C307" s="102" t="s">
        <v>1991</v>
      </c>
      <c r="D307" s="125">
        <v>41363</v>
      </c>
      <c r="E307" s="98">
        <v>44424</v>
      </c>
      <c r="F307" s="117">
        <f t="shared" si="23"/>
        <v>8.3863013698630144</v>
      </c>
      <c r="G307" s="46">
        <v>5</v>
      </c>
      <c r="H307" s="72">
        <v>0.05</v>
      </c>
      <c r="I307" s="91">
        <f t="shared" si="24"/>
        <v>0.19</v>
      </c>
      <c r="J307" s="68">
        <v>246500</v>
      </c>
      <c r="K307" s="68">
        <f t="shared" si="20"/>
        <v>392772.42465753428</v>
      </c>
      <c r="L307" s="68">
        <f t="shared" si="21"/>
        <v>0</v>
      </c>
      <c r="M307" s="45">
        <v>0.05</v>
      </c>
      <c r="N307" s="68">
        <f t="shared" si="22"/>
        <v>12325</v>
      </c>
    </row>
    <row r="308" spans="2:14" x14ac:dyDescent="0.25">
      <c r="B308" s="46">
        <v>305</v>
      </c>
      <c r="C308" s="102" t="s">
        <v>1992</v>
      </c>
      <c r="D308" s="125">
        <v>41363</v>
      </c>
      <c r="E308" s="98">
        <v>44424</v>
      </c>
      <c r="F308" s="117">
        <f t="shared" si="23"/>
        <v>8.3863013698630144</v>
      </c>
      <c r="G308" s="46">
        <v>3</v>
      </c>
      <c r="H308" s="72">
        <v>0.05</v>
      </c>
      <c r="I308" s="91">
        <f t="shared" si="24"/>
        <v>0.31666666666666665</v>
      </c>
      <c r="J308" s="68">
        <v>35666.31</v>
      </c>
      <c r="K308" s="68">
        <f t="shared" si="20"/>
        <v>94717.667730136993</v>
      </c>
      <c r="L308" s="68">
        <f t="shared" si="21"/>
        <v>0</v>
      </c>
      <c r="M308" s="45">
        <v>0.05</v>
      </c>
      <c r="N308" s="68">
        <f t="shared" si="22"/>
        <v>1783.3154999999999</v>
      </c>
    </row>
    <row r="309" spans="2:14" x14ac:dyDescent="0.25">
      <c r="B309" s="46">
        <v>306</v>
      </c>
      <c r="C309" s="102" t="s">
        <v>1993</v>
      </c>
      <c r="D309" s="125">
        <v>41363</v>
      </c>
      <c r="E309" s="98">
        <v>44424</v>
      </c>
      <c r="F309" s="117">
        <f t="shared" si="23"/>
        <v>8.3863013698630144</v>
      </c>
      <c r="G309" s="46">
        <v>5</v>
      </c>
      <c r="H309" s="72">
        <v>0.05</v>
      </c>
      <c r="I309" s="91">
        <f t="shared" si="24"/>
        <v>0.19</v>
      </c>
      <c r="J309" s="68">
        <v>29319</v>
      </c>
      <c r="K309" s="68">
        <f t="shared" si="20"/>
        <v>46716.81427397261</v>
      </c>
      <c r="L309" s="68">
        <f t="shared" si="21"/>
        <v>0</v>
      </c>
      <c r="M309" s="45">
        <v>0.05</v>
      </c>
      <c r="N309" s="68">
        <f t="shared" si="22"/>
        <v>1465.95</v>
      </c>
    </row>
    <row r="310" spans="2:14" x14ac:dyDescent="0.25">
      <c r="B310" s="46">
        <v>307</v>
      </c>
      <c r="C310" s="102" t="s">
        <v>1994</v>
      </c>
      <c r="D310" s="125">
        <v>41363</v>
      </c>
      <c r="E310" s="98">
        <v>44424</v>
      </c>
      <c r="F310" s="117">
        <f t="shared" si="23"/>
        <v>8.3863013698630144</v>
      </c>
      <c r="G310" s="46">
        <v>8</v>
      </c>
      <c r="H310" s="72">
        <v>0.05</v>
      </c>
      <c r="I310" s="91">
        <f t="shared" si="24"/>
        <v>0.11874999999999999</v>
      </c>
      <c r="J310" s="68">
        <v>26100.16</v>
      </c>
      <c r="K310" s="68">
        <f t="shared" si="20"/>
        <v>25992.452147945209</v>
      </c>
      <c r="L310" s="68">
        <f t="shared" si="21"/>
        <v>107.70785205479115</v>
      </c>
      <c r="M310" s="45">
        <v>0.05</v>
      </c>
      <c r="N310" s="68">
        <f t="shared" si="22"/>
        <v>1305.008</v>
      </c>
    </row>
    <row r="311" spans="2:14" x14ac:dyDescent="0.25">
      <c r="B311" s="46">
        <v>308</v>
      </c>
      <c r="C311" s="102" t="s">
        <v>1995</v>
      </c>
      <c r="D311" s="125">
        <v>41363</v>
      </c>
      <c r="E311" s="98">
        <v>44424</v>
      </c>
      <c r="F311" s="117">
        <f t="shared" si="23"/>
        <v>8.3863013698630144</v>
      </c>
      <c r="G311" s="46">
        <v>8</v>
      </c>
      <c r="H311" s="72">
        <v>0.05</v>
      </c>
      <c r="I311" s="91">
        <f t="shared" si="24"/>
        <v>0.11874999999999999</v>
      </c>
      <c r="J311" s="68">
        <v>93840</v>
      </c>
      <c r="K311" s="68">
        <f t="shared" si="20"/>
        <v>93452.749315068504</v>
      </c>
      <c r="L311" s="68">
        <f t="shared" si="21"/>
        <v>387.25068493149593</v>
      </c>
      <c r="M311" s="45">
        <v>0.05</v>
      </c>
      <c r="N311" s="68">
        <f t="shared" si="22"/>
        <v>4692</v>
      </c>
    </row>
    <row r="312" spans="2:14" x14ac:dyDescent="0.25">
      <c r="B312" s="46">
        <v>309</v>
      </c>
      <c r="C312" s="102" t="s">
        <v>1996</v>
      </c>
      <c r="D312" s="125">
        <v>41363</v>
      </c>
      <c r="E312" s="98">
        <v>44424</v>
      </c>
      <c r="F312" s="117">
        <f t="shared" si="23"/>
        <v>8.3863013698630144</v>
      </c>
      <c r="G312" s="46">
        <v>8</v>
      </c>
      <c r="H312" s="72">
        <v>0.05</v>
      </c>
      <c r="I312" s="91">
        <f t="shared" si="24"/>
        <v>0.11874999999999999</v>
      </c>
      <c r="J312" s="68">
        <v>111078</v>
      </c>
      <c r="K312" s="68">
        <f t="shared" si="20"/>
        <v>110619.61304794521</v>
      </c>
      <c r="L312" s="68">
        <f t="shared" si="21"/>
        <v>458.38695205478871</v>
      </c>
      <c r="M312" s="45">
        <v>0.05</v>
      </c>
      <c r="N312" s="68">
        <f t="shared" si="22"/>
        <v>5553.9000000000005</v>
      </c>
    </row>
    <row r="313" spans="2:14" x14ac:dyDescent="0.25">
      <c r="B313" s="46">
        <v>310</v>
      </c>
      <c r="C313" s="102" t="s">
        <v>1997</v>
      </c>
      <c r="D313" s="125">
        <v>41363</v>
      </c>
      <c r="E313" s="98">
        <v>44424</v>
      </c>
      <c r="F313" s="117">
        <f t="shared" si="23"/>
        <v>8.3863013698630144</v>
      </c>
      <c r="G313" s="46">
        <v>8</v>
      </c>
      <c r="H313" s="72">
        <v>0.05</v>
      </c>
      <c r="I313" s="91">
        <f t="shared" si="24"/>
        <v>0.11874999999999999</v>
      </c>
      <c r="J313" s="68">
        <v>263160</v>
      </c>
      <c r="K313" s="68">
        <f t="shared" si="20"/>
        <v>262074.01438356168</v>
      </c>
      <c r="L313" s="68">
        <f t="shared" si="21"/>
        <v>1085.9856164383236</v>
      </c>
      <c r="M313" s="45">
        <v>0.05</v>
      </c>
      <c r="N313" s="68">
        <f t="shared" si="22"/>
        <v>13158</v>
      </c>
    </row>
    <row r="314" spans="2:14" x14ac:dyDescent="0.25">
      <c r="B314" s="46">
        <v>311</v>
      </c>
      <c r="C314" s="102" t="s">
        <v>1998</v>
      </c>
      <c r="D314" s="125">
        <v>41363</v>
      </c>
      <c r="E314" s="98">
        <v>44424</v>
      </c>
      <c r="F314" s="117">
        <f t="shared" si="23"/>
        <v>8.3863013698630144</v>
      </c>
      <c r="G314" s="46">
        <v>8</v>
      </c>
      <c r="H314" s="72">
        <v>0.05</v>
      </c>
      <c r="I314" s="91">
        <f t="shared" si="24"/>
        <v>0.11874999999999999</v>
      </c>
      <c r="J314" s="68">
        <v>504107.74</v>
      </c>
      <c r="K314" s="68">
        <f t="shared" si="20"/>
        <v>502027.4323743151</v>
      </c>
      <c r="L314" s="68">
        <f t="shared" si="21"/>
        <v>2080.3076256848872</v>
      </c>
      <c r="M314" s="45">
        <v>0.05</v>
      </c>
      <c r="N314" s="68">
        <f t="shared" si="22"/>
        <v>25205.387000000002</v>
      </c>
    </row>
    <row r="315" spans="2:14" x14ac:dyDescent="0.25">
      <c r="B315" s="46">
        <v>312</v>
      </c>
      <c r="C315" s="102" t="s">
        <v>1999</v>
      </c>
      <c r="D315" s="125">
        <v>41363</v>
      </c>
      <c r="E315" s="98">
        <v>44424</v>
      </c>
      <c r="F315" s="117">
        <f t="shared" si="23"/>
        <v>8.3863013698630144</v>
      </c>
      <c r="G315" s="46">
        <v>8</v>
      </c>
      <c r="H315" s="72">
        <v>0.05</v>
      </c>
      <c r="I315" s="91">
        <f t="shared" si="24"/>
        <v>0.11874999999999999</v>
      </c>
      <c r="J315" s="68">
        <v>153000</v>
      </c>
      <c r="K315" s="68">
        <f t="shared" si="20"/>
        <v>152368.61301369863</v>
      </c>
      <c r="L315" s="68">
        <f t="shared" si="21"/>
        <v>631.38698630136787</v>
      </c>
      <c r="M315" s="45">
        <v>0.05</v>
      </c>
      <c r="N315" s="68">
        <f t="shared" si="22"/>
        <v>7650</v>
      </c>
    </row>
    <row r="316" spans="2:14" x14ac:dyDescent="0.25">
      <c r="B316" s="46">
        <v>313</v>
      </c>
      <c r="C316" s="102" t="s">
        <v>1972</v>
      </c>
      <c r="D316" s="125">
        <v>41363</v>
      </c>
      <c r="E316" s="98">
        <v>44424</v>
      </c>
      <c r="F316" s="117">
        <f t="shared" si="23"/>
        <v>8.3863013698630144</v>
      </c>
      <c r="G316" s="46">
        <v>3</v>
      </c>
      <c r="H316" s="72">
        <v>0.05</v>
      </c>
      <c r="I316" s="91">
        <f t="shared" si="24"/>
        <v>0.31666666666666665</v>
      </c>
      <c r="J316" s="68">
        <v>100800</v>
      </c>
      <c r="K316" s="68">
        <f t="shared" si="20"/>
        <v>267690.73972602742</v>
      </c>
      <c r="L316" s="68">
        <f t="shared" si="21"/>
        <v>0</v>
      </c>
      <c r="M316" s="45">
        <v>0.05</v>
      </c>
      <c r="N316" s="68">
        <f t="shared" si="22"/>
        <v>5040</v>
      </c>
    </row>
    <row r="317" spans="2:14" x14ac:dyDescent="0.25">
      <c r="B317" s="46">
        <v>314</v>
      </c>
      <c r="C317" s="102" t="s">
        <v>1891</v>
      </c>
      <c r="D317" s="125">
        <v>41363</v>
      </c>
      <c r="E317" s="98">
        <v>44424</v>
      </c>
      <c r="F317" s="117">
        <f t="shared" si="23"/>
        <v>8.3863013698630144</v>
      </c>
      <c r="G317" s="46">
        <v>3</v>
      </c>
      <c r="H317" s="72">
        <v>0.05</v>
      </c>
      <c r="I317" s="91">
        <f t="shared" si="24"/>
        <v>0.31666666666666665</v>
      </c>
      <c r="J317" s="68">
        <v>266700</v>
      </c>
      <c r="K317" s="68">
        <f t="shared" si="20"/>
        <v>708265.08219178091</v>
      </c>
      <c r="L317" s="68">
        <f t="shared" si="21"/>
        <v>0</v>
      </c>
      <c r="M317" s="45">
        <v>0.05</v>
      </c>
      <c r="N317" s="68">
        <f t="shared" si="22"/>
        <v>13335</v>
      </c>
    </row>
    <row r="318" spans="2:14" x14ac:dyDescent="0.25">
      <c r="B318" s="46">
        <v>315</v>
      </c>
      <c r="C318" s="102" t="s">
        <v>2000</v>
      </c>
      <c r="D318" s="125">
        <v>41363</v>
      </c>
      <c r="E318" s="98">
        <v>44424</v>
      </c>
      <c r="F318" s="117">
        <f t="shared" si="23"/>
        <v>8.3863013698630144</v>
      </c>
      <c r="G318" s="46">
        <v>5</v>
      </c>
      <c r="H318" s="72">
        <v>0.05</v>
      </c>
      <c r="I318" s="91">
        <f t="shared" si="24"/>
        <v>0.19</v>
      </c>
      <c r="J318" s="68">
        <v>136500</v>
      </c>
      <c r="K318" s="68">
        <f t="shared" si="20"/>
        <v>217498.72602739729</v>
      </c>
      <c r="L318" s="68">
        <f t="shared" si="21"/>
        <v>0</v>
      </c>
      <c r="M318" s="45">
        <v>0.05</v>
      </c>
      <c r="N318" s="68">
        <f t="shared" si="22"/>
        <v>6825</v>
      </c>
    </row>
    <row r="319" spans="2:14" x14ac:dyDescent="0.25">
      <c r="B319" s="46">
        <v>316</v>
      </c>
      <c r="C319" s="102" t="s">
        <v>2001</v>
      </c>
      <c r="D319" s="125">
        <v>41363</v>
      </c>
      <c r="E319" s="98">
        <v>44424</v>
      </c>
      <c r="F319" s="117">
        <f t="shared" si="23"/>
        <v>8.3863013698630144</v>
      </c>
      <c r="G319" s="46">
        <v>3</v>
      </c>
      <c r="H319" s="72">
        <v>0.05</v>
      </c>
      <c r="I319" s="91">
        <f t="shared" si="24"/>
        <v>0.31666666666666665</v>
      </c>
      <c r="J319" s="68">
        <v>17067.919999999998</v>
      </c>
      <c r="K319" s="68">
        <f t="shared" si="20"/>
        <v>45326.628277625568</v>
      </c>
      <c r="L319" s="68">
        <f t="shared" si="21"/>
        <v>0</v>
      </c>
      <c r="M319" s="45">
        <v>0.05</v>
      </c>
      <c r="N319" s="68">
        <f t="shared" si="22"/>
        <v>853.39599999999996</v>
      </c>
    </row>
    <row r="320" spans="2:14" x14ac:dyDescent="0.25">
      <c r="B320" s="46">
        <v>317</v>
      </c>
      <c r="C320" s="102" t="s">
        <v>2002</v>
      </c>
      <c r="D320" s="125">
        <v>41363</v>
      </c>
      <c r="E320" s="98">
        <v>44424</v>
      </c>
      <c r="F320" s="117">
        <f t="shared" si="23"/>
        <v>8.3863013698630144</v>
      </c>
      <c r="G320" s="46">
        <v>8</v>
      </c>
      <c r="H320" s="72">
        <v>0.05</v>
      </c>
      <c r="I320" s="91">
        <f t="shared" si="24"/>
        <v>0.11874999999999999</v>
      </c>
      <c r="J320" s="68">
        <v>9907.1200000000008</v>
      </c>
      <c r="K320" s="68">
        <f t="shared" si="20"/>
        <v>9866.2361657534257</v>
      </c>
      <c r="L320" s="68">
        <f t="shared" si="21"/>
        <v>40.883834246575134</v>
      </c>
      <c r="M320" s="45">
        <v>0.05</v>
      </c>
      <c r="N320" s="68">
        <f t="shared" si="22"/>
        <v>495.35600000000005</v>
      </c>
    </row>
    <row r="321" spans="2:14" x14ac:dyDescent="0.25">
      <c r="B321" s="46">
        <v>318</v>
      </c>
      <c r="C321" s="95" t="s">
        <v>1943</v>
      </c>
      <c r="D321" s="97">
        <v>41388</v>
      </c>
      <c r="E321" s="98">
        <v>44424</v>
      </c>
      <c r="F321" s="117">
        <f t="shared" si="23"/>
        <v>8.3178082191780813</v>
      </c>
      <c r="G321" s="46">
        <v>3</v>
      </c>
      <c r="H321" s="72">
        <v>0.05</v>
      </c>
      <c r="I321" s="91">
        <f t="shared" si="24"/>
        <v>0.31666666666666665</v>
      </c>
      <c r="J321" s="68">
        <v>160020</v>
      </c>
      <c r="K321" s="68">
        <f t="shared" si="20"/>
        <v>421488.2958904109</v>
      </c>
      <c r="L321" s="68">
        <f t="shared" si="21"/>
        <v>0</v>
      </c>
      <c r="M321" s="45">
        <v>0.05</v>
      </c>
      <c r="N321" s="68">
        <f t="shared" si="22"/>
        <v>8001</v>
      </c>
    </row>
    <row r="322" spans="2:14" x14ac:dyDescent="0.25">
      <c r="B322" s="46">
        <v>319</v>
      </c>
      <c r="C322" s="102" t="s">
        <v>1944</v>
      </c>
      <c r="D322" s="125">
        <v>41388</v>
      </c>
      <c r="E322" s="98">
        <v>44424</v>
      </c>
      <c r="F322" s="117">
        <f t="shared" si="23"/>
        <v>8.3178082191780813</v>
      </c>
      <c r="G322" s="46">
        <v>3</v>
      </c>
      <c r="H322" s="72">
        <v>0.05</v>
      </c>
      <c r="I322" s="91">
        <f t="shared" si="24"/>
        <v>0.31666666666666665</v>
      </c>
      <c r="J322" s="68">
        <v>100800</v>
      </c>
      <c r="K322" s="68">
        <f t="shared" si="20"/>
        <v>265504.43835616432</v>
      </c>
      <c r="L322" s="68">
        <f t="shared" si="21"/>
        <v>0</v>
      </c>
      <c r="M322" s="45">
        <v>0.05</v>
      </c>
      <c r="N322" s="68">
        <f t="shared" si="22"/>
        <v>5040</v>
      </c>
    </row>
    <row r="323" spans="2:14" x14ac:dyDescent="0.25">
      <c r="B323" s="46">
        <v>320</v>
      </c>
      <c r="C323" s="102" t="s">
        <v>1881</v>
      </c>
      <c r="D323" s="125">
        <v>41433</v>
      </c>
      <c r="E323" s="98">
        <v>44424</v>
      </c>
      <c r="F323" s="117">
        <f t="shared" si="23"/>
        <v>8.1945205479452063</v>
      </c>
      <c r="G323" s="46">
        <v>5</v>
      </c>
      <c r="H323" s="72">
        <v>0.05</v>
      </c>
      <c r="I323" s="91">
        <f t="shared" si="24"/>
        <v>0.19</v>
      </c>
      <c r="J323" s="68">
        <v>30900</v>
      </c>
      <c r="K323" s="68">
        <f t="shared" si="20"/>
        <v>48110.030136986308</v>
      </c>
      <c r="L323" s="68">
        <f t="shared" si="21"/>
        <v>0</v>
      </c>
      <c r="M323" s="45">
        <v>0.05</v>
      </c>
      <c r="N323" s="68">
        <f t="shared" si="22"/>
        <v>1545</v>
      </c>
    </row>
    <row r="324" spans="2:14" x14ac:dyDescent="0.25">
      <c r="B324" s="46">
        <v>321</v>
      </c>
      <c r="C324" s="102" t="s">
        <v>2003</v>
      </c>
      <c r="D324" s="125">
        <v>41439</v>
      </c>
      <c r="E324" s="98">
        <v>44424</v>
      </c>
      <c r="F324" s="117">
        <f t="shared" si="23"/>
        <v>8.1780821917808222</v>
      </c>
      <c r="G324" s="46">
        <v>5</v>
      </c>
      <c r="H324" s="72">
        <v>0.05</v>
      </c>
      <c r="I324" s="91">
        <f t="shared" si="24"/>
        <v>0.19</v>
      </c>
      <c r="J324" s="68">
        <v>36936</v>
      </c>
      <c r="K324" s="68">
        <f t="shared" ref="K324:K387" si="25">F324*I324*J324</f>
        <v>57392.472328767122</v>
      </c>
      <c r="L324" s="68">
        <f t="shared" ref="L324:L387" si="26">MAX(J324-K324,0)</f>
        <v>0</v>
      </c>
      <c r="M324" s="45">
        <v>0.05</v>
      </c>
      <c r="N324" s="68">
        <f t="shared" ref="N324:N387" si="27">IF(J324&lt;=0,0,IF(L324&lt;=H324*J324,H324*J324,L324*(1-M324)))</f>
        <v>1846.8000000000002</v>
      </c>
    </row>
    <row r="325" spans="2:14" x14ac:dyDescent="0.25">
      <c r="B325" s="46">
        <v>322</v>
      </c>
      <c r="C325" s="102" t="s">
        <v>1938</v>
      </c>
      <c r="D325" s="125">
        <v>41464</v>
      </c>
      <c r="E325" s="98">
        <v>44424</v>
      </c>
      <c r="F325" s="117">
        <f t="shared" ref="F325:F388" si="28">(E325-D325)/365</f>
        <v>8.1095890410958908</v>
      </c>
      <c r="G325" s="46">
        <v>8</v>
      </c>
      <c r="H325" s="72">
        <v>0.05</v>
      </c>
      <c r="I325" s="91">
        <f t="shared" ref="I325:I388" si="29">(1-H325)/G325</f>
        <v>0.11874999999999999</v>
      </c>
      <c r="J325" s="68">
        <v>17325</v>
      </c>
      <c r="K325" s="68">
        <f t="shared" si="25"/>
        <v>16684.212328767124</v>
      </c>
      <c r="L325" s="68">
        <f t="shared" si="26"/>
        <v>640.78767123287616</v>
      </c>
      <c r="M325" s="45">
        <v>0.05</v>
      </c>
      <c r="N325" s="68">
        <f t="shared" si="27"/>
        <v>866.25</v>
      </c>
    </row>
    <row r="326" spans="2:14" x14ac:dyDescent="0.25">
      <c r="B326" s="46">
        <v>323</v>
      </c>
      <c r="C326" s="102" t="s">
        <v>1883</v>
      </c>
      <c r="D326" s="125">
        <v>41566</v>
      </c>
      <c r="E326" s="98">
        <v>44424</v>
      </c>
      <c r="F326" s="117">
        <f t="shared" si="28"/>
        <v>7.8301369863013699</v>
      </c>
      <c r="G326" s="46">
        <v>3</v>
      </c>
      <c r="H326" s="72">
        <v>0.05</v>
      </c>
      <c r="I326" s="91">
        <f t="shared" si="29"/>
        <v>0.31666666666666665</v>
      </c>
      <c r="J326" s="68">
        <v>3600</v>
      </c>
      <c r="K326" s="68">
        <f t="shared" si="25"/>
        <v>8926.3561643835619</v>
      </c>
      <c r="L326" s="68">
        <f t="shared" si="26"/>
        <v>0</v>
      </c>
      <c r="M326" s="45">
        <v>0.05</v>
      </c>
      <c r="N326" s="68">
        <f t="shared" si="27"/>
        <v>180</v>
      </c>
    </row>
    <row r="327" spans="2:14" x14ac:dyDescent="0.25">
      <c r="B327" s="46">
        <v>324</v>
      </c>
      <c r="C327" s="102" t="s">
        <v>1907</v>
      </c>
      <c r="D327" s="125">
        <v>41514</v>
      </c>
      <c r="E327" s="98">
        <v>44424</v>
      </c>
      <c r="F327" s="117">
        <f t="shared" si="28"/>
        <v>7.9726027397260273</v>
      </c>
      <c r="G327" s="46">
        <v>5</v>
      </c>
      <c r="H327" s="72">
        <v>0.05</v>
      </c>
      <c r="I327" s="91">
        <f t="shared" si="29"/>
        <v>0.19</v>
      </c>
      <c r="J327" s="68">
        <v>155925</v>
      </c>
      <c r="K327" s="68">
        <f t="shared" si="25"/>
        <v>236194.33561643836</v>
      </c>
      <c r="L327" s="68">
        <f t="shared" si="26"/>
        <v>0</v>
      </c>
      <c r="M327" s="45">
        <v>0.05</v>
      </c>
      <c r="N327" s="68">
        <f t="shared" si="27"/>
        <v>7796.25</v>
      </c>
    </row>
    <row r="328" spans="2:14" x14ac:dyDescent="0.25">
      <c r="B328" s="46">
        <v>325</v>
      </c>
      <c r="C328" s="102" t="s">
        <v>2004</v>
      </c>
      <c r="D328" s="125">
        <v>41540</v>
      </c>
      <c r="E328" s="98">
        <v>44424</v>
      </c>
      <c r="F328" s="117">
        <f t="shared" si="28"/>
        <v>7.9013698630136986</v>
      </c>
      <c r="G328" s="46">
        <v>5</v>
      </c>
      <c r="H328" s="72">
        <v>0.05</v>
      </c>
      <c r="I328" s="91">
        <f t="shared" si="29"/>
        <v>0.19</v>
      </c>
      <c r="J328" s="68">
        <v>139990</v>
      </c>
      <c r="K328" s="68">
        <f t="shared" si="25"/>
        <v>210161.42575342464</v>
      </c>
      <c r="L328" s="68">
        <f t="shared" si="26"/>
        <v>0</v>
      </c>
      <c r="M328" s="45">
        <v>0.05</v>
      </c>
      <c r="N328" s="68">
        <f t="shared" si="27"/>
        <v>6999.5</v>
      </c>
    </row>
    <row r="329" spans="2:14" x14ac:dyDescent="0.25">
      <c r="B329" s="46">
        <v>326</v>
      </c>
      <c r="C329" s="102" t="s">
        <v>1990</v>
      </c>
      <c r="D329" s="125">
        <v>41570</v>
      </c>
      <c r="E329" s="98">
        <v>44424</v>
      </c>
      <c r="F329" s="117">
        <f t="shared" si="28"/>
        <v>7.8191780821917805</v>
      </c>
      <c r="G329" s="46">
        <v>5</v>
      </c>
      <c r="H329" s="72">
        <v>0.05</v>
      </c>
      <c r="I329" s="91">
        <f t="shared" si="29"/>
        <v>0.19</v>
      </c>
      <c r="J329" s="68">
        <v>69300</v>
      </c>
      <c r="K329" s="68">
        <f t="shared" si="25"/>
        <v>102955.11780821918</v>
      </c>
      <c r="L329" s="68">
        <f t="shared" si="26"/>
        <v>0</v>
      </c>
      <c r="M329" s="45">
        <v>0.05</v>
      </c>
      <c r="N329" s="68">
        <f t="shared" si="27"/>
        <v>3465</v>
      </c>
    </row>
    <row r="330" spans="2:14" x14ac:dyDescent="0.25">
      <c r="B330" s="46">
        <v>327</v>
      </c>
      <c r="C330" s="102" t="s">
        <v>2005</v>
      </c>
      <c r="D330" s="125">
        <v>41569</v>
      </c>
      <c r="E330" s="98">
        <v>44424</v>
      </c>
      <c r="F330" s="117">
        <f t="shared" si="28"/>
        <v>7.8219178082191778</v>
      </c>
      <c r="G330" s="46">
        <v>3</v>
      </c>
      <c r="H330" s="72">
        <v>0.05</v>
      </c>
      <c r="I330" s="91">
        <f t="shared" si="29"/>
        <v>0.31666666666666665</v>
      </c>
      <c r="J330" s="68">
        <v>8800</v>
      </c>
      <c r="K330" s="68">
        <f t="shared" si="25"/>
        <v>21797.077625570775</v>
      </c>
      <c r="L330" s="68">
        <f t="shared" si="26"/>
        <v>0</v>
      </c>
      <c r="M330" s="45">
        <v>0.05</v>
      </c>
      <c r="N330" s="68">
        <f t="shared" si="27"/>
        <v>440</v>
      </c>
    </row>
    <row r="331" spans="2:14" x14ac:dyDescent="0.25">
      <c r="B331" s="46">
        <v>328</v>
      </c>
      <c r="C331" s="102" t="s">
        <v>2006</v>
      </c>
      <c r="D331" s="125">
        <v>41569</v>
      </c>
      <c r="E331" s="98">
        <v>44424</v>
      </c>
      <c r="F331" s="117">
        <f t="shared" si="28"/>
        <v>7.8219178082191778</v>
      </c>
      <c r="G331" s="46">
        <v>3</v>
      </c>
      <c r="H331" s="72">
        <v>0.05</v>
      </c>
      <c r="I331" s="91">
        <f t="shared" si="29"/>
        <v>0.31666666666666665</v>
      </c>
      <c r="J331" s="68">
        <v>14200</v>
      </c>
      <c r="K331" s="68">
        <f t="shared" si="25"/>
        <v>35172.55707762557</v>
      </c>
      <c r="L331" s="68">
        <f t="shared" si="26"/>
        <v>0</v>
      </c>
      <c r="M331" s="45">
        <v>0.05</v>
      </c>
      <c r="N331" s="68">
        <f t="shared" si="27"/>
        <v>710</v>
      </c>
    </row>
    <row r="332" spans="2:14" x14ac:dyDescent="0.25">
      <c r="B332" s="46">
        <v>329</v>
      </c>
      <c r="C332" s="102" t="s">
        <v>2007</v>
      </c>
      <c r="D332" s="125">
        <v>41628</v>
      </c>
      <c r="E332" s="98">
        <v>44424</v>
      </c>
      <c r="F332" s="117">
        <f t="shared" si="28"/>
        <v>7.6602739726027398</v>
      </c>
      <c r="G332" s="46">
        <v>5</v>
      </c>
      <c r="H332" s="72">
        <v>0.05</v>
      </c>
      <c r="I332" s="91">
        <f t="shared" si="29"/>
        <v>0.19</v>
      </c>
      <c r="J332" s="68">
        <v>69400</v>
      </c>
      <c r="K332" s="68">
        <f t="shared" si="25"/>
        <v>101008.37260273974</v>
      </c>
      <c r="L332" s="68">
        <f t="shared" si="26"/>
        <v>0</v>
      </c>
      <c r="M332" s="45">
        <v>0.05</v>
      </c>
      <c r="N332" s="68">
        <f t="shared" si="27"/>
        <v>3470</v>
      </c>
    </row>
    <row r="333" spans="2:14" x14ac:dyDescent="0.25">
      <c r="B333" s="46">
        <v>330</v>
      </c>
      <c r="C333" s="102" t="s">
        <v>2008</v>
      </c>
      <c r="D333" s="125">
        <v>41628</v>
      </c>
      <c r="E333" s="98">
        <v>44424</v>
      </c>
      <c r="F333" s="117">
        <f t="shared" si="28"/>
        <v>7.6602739726027398</v>
      </c>
      <c r="G333" s="46">
        <v>5</v>
      </c>
      <c r="H333" s="72">
        <v>0.05</v>
      </c>
      <c r="I333" s="91">
        <f t="shared" si="29"/>
        <v>0.19</v>
      </c>
      <c r="J333" s="68">
        <v>31185</v>
      </c>
      <c r="K333" s="68">
        <f t="shared" si="25"/>
        <v>45388.272328767125</v>
      </c>
      <c r="L333" s="68">
        <f t="shared" si="26"/>
        <v>0</v>
      </c>
      <c r="M333" s="45">
        <v>0.05</v>
      </c>
      <c r="N333" s="68">
        <f t="shared" si="27"/>
        <v>1559.25</v>
      </c>
    </row>
    <row r="334" spans="2:14" x14ac:dyDescent="0.25">
      <c r="B334" s="46">
        <v>331</v>
      </c>
      <c r="C334" s="102" t="s">
        <v>2009</v>
      </c>
      <c r="D334" s="125">
        <v>41632</v>
      </c>
      <c r="E334" s="98">
        <v>44424</v>
      </c>
      <c r="F334" s="117">
        <f t="shared" si="28"/>
        <v>7.6493150684931503</v>
      </c>
      <c r="G334" s="46">
        <v>8</v>
      </c>
      <c r="H334" s="72">
        <v>0.05</v>
      </c>
      <c r="I334" s="91">
        <f t="shared" si="29"/>
        <v>0.11874999999999999</v>
      </c>
      <c r="J334" s="68">
        <v>165736</v>
      </c>
      <c r="K334" s="68">
        <f t="shared" si="25"/>
        <v>150547.31726027397</v>
      </c>
      <c r="L334" s="68">
        <f t="shared" si="26"/>
        <v>15188.682739726035</v>
      </c>
      <c r="M334" s="45">
        <v>0.05</v>
      </c>
      <c r="N334" s="68">
        <f t="shared" si="27"/>
        <v>14429.248602739732</v>
      </c>
    </row>
    <row r="335" spans="2:14" x14ac:dyDescent="0.25">
      <c r="B335" s="46">
        <v>332</v>
      </c>
      <c r="C335" s="95" t="s">
        <v>2009</v>
      </c>
      <c r="D335" s="97">
        <v>41634</v>
      </c>
      <c r="E335" s="98">
        <v>44424</v>
      </c>
      <c r="F335" s="117">
        <f t="shared" si="28"/>
        <v>7.6438356164383565</v>
      </c>
      <c r="G335" s="46">
        <v>8</v>
      </c>
      <c r="H335" s="72">
        <v>0.05</v>
      </c>
      <c r="I335" s="91">
        <f t="shared" si="29"/>
        <v>0.11874999999999999</v>
      </c>
      <c r="J335" s="68">
        <v>24800</v>
      </c>
      <c r="K335" s="68">
        <f t="shared" si="25"/>
        <v>22511.095890410961</v>
      </c>
      <c r="L335" s="68">
        <f t="shared" si="26"/>
        <v>2288.9041095890389</v>
      </c>
      <c r="M335" s="45">
        <v>0.05</v>
      </c>
      <c r="N335" s="68">
        <f t="shared" si="27"/>
        <v>2174.4589041095869</v>
      </c>
    </row>
    <row r="336" spans="2:14" x14ac:dyDescent="0.25">
      <c r="B336" s="46">
        <v>333</v>
      </c>
      <c r="C336" s="102" t="s">
        <v>860</v>
      </c>
      <c r="D336" s="125">
        <v>41632</v>
      </c>
      <c r="E336" s="98">
        <v>44424</v>
      </c>
      <c r="F336" s="117">
        <f t="shared" si="28"/>
        <v>7.6493150684931503</v>
      </c>
      <c r="G336" s="46">
        <v>3</v>
      </c>
      <c r="H336" s="72">
        <v>0.05</v>
      </c>
      <c r="I336" s="91">
        <f t="shared" si="29"/>
        <v>0.31666666666666665</v>
      </c>
      <c r="J336" s="68">
        <v>6825</v>
      </c>
      <c r="K336" s="68">
        <f t="shared" si="25"/>
        <v>16532.082191780821</v>
      </c>
      <c r="L336" s="68">
        <f t="shared" si="26"/>
        <v>0</v>
      </c>
      <c r="M336" s="45">
        <v>0.05</v>
      </c>
      <c r="N336" s="68">
        <f t="shared" si="27"/>
        <v>341.25</v>
      </c>
    </row>
    <row r="337" spans="2:14" x14ac:dyDescent="0.25">
      <c r="B337" s="46">
        <v>334</v>
      </c>
      <c r="C337" s="102" t="s">
        <v>1954</v>
      </c>
      <c r="D337" s="125">
        <v>41653</v>
      </c>
      <c r="E337" s="98">
        <v>44424</v>
      </c>
      <c r="F337" s="117">
        <f t="shared" si="28"/>
        <v>7.5917808219178085</v>
      </c>
      <c r="G337" s="46">
        <v>5</v>
      </c>
      <c r="H337" s="72">
        <v>0.05</v>
      </c>
      <c r="I337" s="91">
        <f t="shared" si="29"/>
        <v>0.19</v>
      </c>
      <c r="J337" s="68">
        <v>41800</v>
      </c>
      <c r="K337" s="68">
        <f t="shared" si="25"/>
        <v>60293.923287671234</v>
      </c>
      <c r="L337" s="68">
        <f t="shared" si="26"/>
        <v>0</v>
      </c>
      <c r="M337" s="45">
        <v>0.05</v>
      </c>
      <c r="N337" s="68">
        <f t="shared" si="27"/>
        <v>2090</v>
      </c>
    </row>
    <row r="338" spans="2:14" x14ac:dyDescent="0.25">
      <c r="B338" s="46">
        <v>335</v>
      </c>
      <c r="C338" s="102" t="s">
        <v>2010</v>
      </c>
      <c r="D338" s="125">
        <v>41648</v>
      </c>
      <c r="E338" s="98">
        <v>44424</v>
      </c>
      <c r="F338" s="117">
        <f t="shared" si="28"/>
        <v>7.6054794520547944</v>
      </c>
      <c r="G338" s="46">
        <v>3</v>
      </c>
      <c r="H338" s="72">
        <v>0.05</v>
      </c>
      <c r="I338" s="91">
        <f t="shared" si="29"/>
        <v>0.31666666666666665</v>
      </c>
      <c r="J338" s="68">
        <v>7350</v>
      </c>
      <c r="K338" s="68">
        <f t="shared" si="25"/>
        <v>17701.753424657534</v>
      </c>
      <c r="L338" s="68">
        <f t="shared" si="26"/>
        <v>0</v>
      </c>
      <c r="M338" s="45">
        <v>0.05</v>
      </c>
      <c r="N338" s="68">
        <f t="shared" si="27"/>
        <v>367.5</v>
      </c>
    </row>
    <row r="339" spans="2:14" x14ac:dyDescent="0.25">
      <c r="B339" s="46">
        <v>336</v>
      </c>
      <c r="C339" s="102" t="s">
        <v>1954</v>
      </c>
      <c r="D339" s="125">
        <v>41670</v>
      </c>
      <c r="E339" s="98">
        <v>44424</v>
      </c>
      <c r="F339" s="117">
        <f t="shared" si="28"/>
        <v>7.5452054794520551</v>
      </c>
      <c r="G339" s="46">
        <v>5</v>
      </c>
      <c r="H339" s="72">
        <v>0.05</v>
      </c>
      <c r="I339" s="91">
        <f t="shared" si="29"/>
        <v>0.19</v>
      </c>
      <c r="J339" s="68">
        <v>40815.39</v>
      </c>
      <c r="K339" s="68">
        <f t="shared" si="25"/>
        <v>58512.495812054796</v>
      </c>
      <c r="L339" s="68">
        <f t="shared" si="26"/>
        <v>0</v>
      </c>
      <c r="M339" s="45">
        <v>0.05</v>
      </c>
      <c r="N339" s="68">
        <f t="shared" si="27"/>
        <v>2040.7695000000001</v>
      </c>
    </row>
    <row r="340" spans="2:14" x14ac:dyDescent="0.25">
      <c r="B340" s="46">
        <v>337</v>
      </c>
      <c r="C340" s="102" t="s">
        <v>2011</v>
      </c>
      <c r="D340" s="125">
        <v>41729</v>
      </c>
      <c r="E340" s="98">
        <v>44424</v>
      </c>
      <c r="F340" s="117">
        <f t="shared" si="28"/>
        <v>7.3835616438356162</v>
      </c>
      <c r="G340" s="46">
        <v>8</v>
      </c>
      <c r="H340" s="72">
        <v>0.05</v>
      </c>
      <c r="I340" s="91">
        <f t="shared" si="29"/>
        <v>0.11874999999999999</v>
      </c>
      <c r="J340" s="68">
        <v>20999.55</v>
      </c>
      <c r="K340" s="68">
        <f t="shared" si="25"/>
        <v>18412.362290239726</v>
      </c>
      <c r="L340" s="68">
        <f t="shared" si="26"/>
        <v>2587.1877097602737</v>
      </c>
      <c r="M340" s="45">
        <v>0.05</v>
      </c>
      <c r="N340" s="68">
        <f t="shared" si="27"/>
        <v>2457.82832427226</v>
      </c>
    </row>
    <row r="341" spans="2:14" x14ac:dyDescent="0.25">
      <c r="B341" s="46">
        <v>338</v>
      </c>
      <c r="C341" s="102" t="s">
        <v>1947</v>
      </c>
      <c r="D341" s="125">
        <v>41697</v>
      </c>
      <c r="E341" s="98">
        <v>44424</v>
      </c>
      <c r="F341" s="117">
        <f t="shared" si="28"/>
        <v>7.4712328767123291</v>
      </c>
      <c r="G341" s="46">
        <v>3</v>
      </c>
      <c r="H341" s="72">
        <v>0.05</v>
      </c>
      <c r="I341" s="91">
        <f t="shared" si="29"/>
        <v>0.31666666666666665</v>
      </c>
      <c r="J341" s="68">
        <v>12005</v>
      </c>
      <c r="K341" s="68">
        <f t="shared" si="25"/>
        <v>28402.514383561644</v>
      </c>
      <c r="L341" s="68">
        <f t="shared" si="26"/>
        <v>0</v>
      </c>
      <c r="M341" s="45">
        <v>0.05</v>
      </c>
      <c r="N341" s="68">
        <f t="shared" si="27"/>
        <v>600.25</v>
      </c>
    </row>
    <row r="342" spans="2:14" x14ac:dyDescent="0.25">
      <c r="B342" s="46">
        <v>339</v>
      </c>
      <c r="C342" s="102" t="s">
        <v>1947</v>
      </c>
      <c r="D342" s="125">
        <v>41697</v>
      </c>
      <c r="E342" s="98">
        <v>44424</v>
      </c>
      <c r="F342" s="117">
        <f t="shared" si="28"/>
        <v>7.4712328767123291</v>
      </c>
      <c r="G342" s="46">
        <v>3</v>
      </c>
      <c r="H342" s="72">
        <v>0.05</v>
      </c>
      <c r="I342" s="91">
        <f t="shared" si="29"/>
        <v>0.31666666666666665</v>
      </c>
      <c r="J342" s="68">
        <v>12005</v>
      </c>
      <c r="K342" s="68">
        <f t="shared" si="25"/>
        <v>28402.514383561644</v>
      </c>
      <c r="L342" s="68">
        <f t="shared" si="26"/>
        <v>0</v>
      </c>
      <c r="M342" s="45">
        <v>0.05</v>
      </c>
      <c r="N342" s="68">
        <f t="shared" si="27"/>
        <v>600.25</v>
      </c>
    </row>
    <row r="343" spans="2:14" x14ac:dyDescent="0.25">
      <c r="B343" s="46">
        <v>340</v>
      </c>
      <c r="C343" s="102" t="s">
        <v>2012</v>
      </c>
      <c r="D343" s="125">
        <v>41698</v>
      </c>
      <c r="E343" s="98">
        <v>44424</v>
      </c>
      <c r="F343" s="117">
        <f t="shared" si="28"/>
        <v>7.4684931506849317</v>
      </c>
      <c r="G343" s="46">
        <v>3</v>
      </c>
      <c r="H343" s="72">
        <v>0.05</v>
      </c>
      <c r="I343" s="91">
        <f t="shared" si="29"/>
        <v>0.31666666666666665</v>
      </c>
      <c r="J343" s="68">
        <v>15645</v>
      </c>
      <c r="K343" s="68">
        <f t="shared" si="25"/>
        <v>37000.782191780825</v>
      </c>
      <c r="L343" s="68">
        <f t="shared" si="26"/>
        <v>0</v>
      </c>
      <c r="M343" s="45">
        <v>0.05</v>
      </c>
      <c r="N343" s="68">
        <f t="shared" si="27"/>
        <v>782.25</v>
      </c>
    </row>
    <row r="344" spans="2:14" x14ac:dyDescent="0.25">
      <c r="B344" s="46">
        <v>341</v>
      </c>
      <c r="C344" s="102" t="s">
        <v>2012</v>
      </c>
      <c r="D344" s="125">
        <v>41698</v>
      </c>
      <c r="E344" s="98">
        <v>44424</v>
      </c>
      <c r="F344" s="117">
        <f t="shared" si="28"/>
        <v>7.4684931506849317</v>
      </c>
      <c r="G344" s="46">
        <v>3</v>
      </c>
      <c r="H344" s="72">
        <v>0.05</v>
      </c>
      <c r="I344" s="91">
        <f t="shared" si="29"/>
        <v>0.31666666666666665</v>
      </c>
      <c r="J344" s="68">
        <v>47040</v>
      </c>
      <c r="K344" s="68">
        <f t="shared" si="25"/>
        <v>111250.67397260274</v>
      </c>
      <c r="L344" s="68">
        <f t="shared" si="26"/>
        <v>0</v>
      </c>
      <c r="M344" s="45">
        <v>0.05</v>
      </c>
      <c r="N344" s="68">
        <f t="shared" si="27"/>
        <v>2352</v>
      </c>
    </row>
    <row r="345" spans="2:14" x14ac:dyDescent="0.25">
      <c r="B345" s="46">
        <v>342</v>
      </c>
      <c r="C345" s="102" t="s">
        <v>1990</v>
      </c>
      <c r="D345" s="125">
        <v>41713</v>
      </c>
      <c r="E345" s="98">
        <v>44424</v>
      </c>
      <c r="F345" s="117">
        <f t="shared" si="28"/>
        <v>7.4273972602739722</v>
      </c>
      <c r="G345" s="46">
        <v>5</v>
      </c>
      <c r="H345" s="72">
        <v>0.05</v>
      </c>
      <c r="I345" s="91">
        <f t="shared" si="29"/>
        <v>0.19</v>
      </c>
      <c r="J345" s="68">
        <v>91003.1</v>
      </c>
      <c r="K345" s="68">
        <f t="shared" si="25"/>
        <v>128424.07336712329</v>
      </c>
      <c r="L345" s="68">
        <f t="shared" si="26"/>
        <v>0</v>
      </c>
      <c r="M345" s="45">
        <v>0.05</v>
      </c>
      <c r="N345" s="68">
        <f t="shared" si="27"/>
        <v>4550.1550000000007</v>
      </c>
    </row>
    <row r="346" spans="2:14" x14ac:dyDescent="0.25">
      <c r="B346" s="46">
        <v>343</v>
      </c>
      <c r="C346" s="102" t="s">
        <v>860</v>
      </c>
      <c r="D346" s="125">
        <v>41712</v>
      </c>
      <c r="E346" s="98">
        <v>44424</v>
      </c>
      <c r="F346" s="117">
        <f t="shared" si="28"/>
        <v>7.4301369863013695</v>
      </c>
      <c r="G346" s="46">
        <v>3</v>
      </c>
      <c r="H346" s="72">
        <v>0.05</v>
      </c>
      <c r="I346" s="91">
        <f t="shared" si="29"/>
        <v>0.31666666666666665</v>
      </c>
      <c r="J346" s="68">
        <v>151200</v>
      </c>
      <c r="K346" s="68">
        <f t="shared" si="25"/>
        <v>355754.95890410955</v>
      </c>
      <c r="L346" s="68">
        <f t="shared" si="26"/>
        <v>0</v>
      </c>
      <c r="M346" s="45">
        <v>0.05</v>
      </c>
      <c r="N346" s="68">
        <f t="shared" si="27"/>
        <v>7560</v>
      </c>
    </row>
    <row r="347" spans="2:14" x14ac:dyDescent="0.25">
      <c r="B347" s="46">
        <v>344</v>
      </c>
      <c r="C347" s="102" t="s">
        <v>1947</v>
      </c>
      <c r="D347" s="125">
        <v>41729</v>
      </c>
      <c r="E347" s="98">
        <v>44424</v>
      </c>
      <c r="F347" s="117">
        <f t="shared" si="28"/>
        <v>7.3835616438356162</v>
      </c>
      <c r="G347" s="46">
        <v>3</v>
      </c>
      <c r="H347" s="72">
        <v>0.05</v>
      </c>
      <c r="I347" s="91">
        <f t="shared" si="29"/>
        <v>0.31666666666666665</v>
      </c>
      <c r="J347" s="68">
        <v>12005</v>
      </c>
      <c r="K347" s="68">
        <f t="shared" si="25"/>
        <v>28069.224885844746</v>
      </c>
      <c r="L347" s="68">
        <f t="shared" si="26"/>
        <v>0</v>
      </c>
      <c r="M347" s="45">
        <v>0.05</v>
      </c>
      <c r="N347" s="68">
        <f t="shared" si="27"/>
        <v>600.25</v>
      </c>
    </row>
    <row r="348" spans="2:14" x14ac:dyDescent="0.25">
      <c r="B348" s="46">
        <v>345</v>
      </c>
      <c r="C348" s="102" t="s">
        <v>1984</v>
      </c>
      <c r="D348" s="125">
        <v>41729</v>
      </c>
      <c r="E348" s="98">
        <v>44424</v>
      </c>
      <c r="F348" s="117">
        <f t="shared" si="28"/>
        <v>7.3835616438356162</v>
      </c>
      <c r="G348" s="46">
        <v>8</v>
      </c>
      <c r="H348" s="72">
        <v>0.05</v>
      </c>
      <c r="I348" s="91">
        <f t="shared" si="29"/>
        <v>0.11874999999999999</v>
      </c>
      <c r="J348" s="68">
        <v>44202.6</v>
      </c>
      <c r="K348" s="68">
        <f t="shared" si="25"/>
        <v>38756.748852739722</v>
      </c>
      <c r="L348" s="68">
        <f t="shared" si="26"/>
        <v>5445.8511472602768</v>
      </c>
      <c r="M348" s="45">
        <v>0.05</v>
      </c>
      <c r="N348" s="68">
        <f t="shared" si="27"/>
        <v>5173.5585898972631</v>
      </c>
    </row>
    <row r="349" spans="2:14" x14ac:dyDescent="0.25">
      <c r="B349" s="46">
        <v>346</v>
      </c>
      <c r="C349" s="102" t="s">
        <v>2009</v>
      </c>
      <c r="D349" s="125">
        <v>41729</v>
      </c>
      <c r="E349" s="98">
        <v>44424</v>
      </c>
      <c r="F349" s="117">
        <f t="shared" si="28"/>
        <v>7.3835616438356162</v>
      </c>
      <c r="G349" s="46">
        <v>8</v>
      </c>
      <c r="H349" s="72">
        <v>0.05</v>
      </c>
      <c r="I349" s="91">
        <f t="shared" si="29"/>
        <v>0.11874999999999999</v>
      </c>
      <c r="J349" s="68">
        <v>76208.789999999994</v>
      </c>
      <c r="K349" s="68">
        <f t="shared" si="25"/>
        <v>66819.71047859588</v>
      </c>
      <c r="L349" s="68">
        <f t="shared" si="26"/>
        <v>9389.0795214041136</v>
      </c>
      <c r="M349" s="45">
        <v>0.05</v>
      </c>
      <c r="N349" s="68">
        <f t="shared" si="27"/>
        <v>8919.6255453339072</v>
      </c>
    </row>
    <row r="350" spans="2:14" x14ac:dyDescent="0.25">
      <c r="B350" s="46">
        <v>347</v>
      </c>
      <c r="C350" s="102" t="s">
        <v>1907</v>
      </c>
      <c r="D350" s="125">
        <v>41912</v>
      </c>
      <c r="E350" s="98">
        <v>44424</v>
      </c>
      <c r="F350" s="117">
        <f t="shared" si="28"/>
        <v>6.882191780821918</v>
      </c>
      <c r="G350" s="46">
        <v>5</v>
      </c>
      <c r="H350" s="72">
        <v>0.05</v>
      </c>
      <c r="I350" s="91">
        <f t="shared" si="29"/>
        <v>0.19</v>
      </c>
      <c r="J350" s="68">
        <v>32970</v>
      </c>
      <c r="K350" s="68">
        <f t="shared" si="25"/>
        <v>43112.11397260274</v>
      </c>
      <c r="L350" s="68">
        <f t="shared" si="26"/>
        <v>0</v>
      </c>
      <c r="M350" s="45">
        <v>0.05</v>
      </c>
      <c r="N350" s="68">
        <f t="shared" si="27"/>
        <v>1648.5</v>
      </c>
    </row>
    <row r="351" spans="2:14" x14ac:dyDescent="0.25">
      <c r="B351" s="46">
        <v>348</v>
      </c>
      <c r="C351" s="102" t="s">
        <v>2013</v>
      </c>
      <c r="D351" s="125">
        <v>41815</v>
      </c>
      <c r="E351" s="98">
        <v>44424</v>
      </c>
      <c r="F351" s="117">
        <f t="shared" si="28"/>
        <v>7.1479452054794521</v>
      </c>
      <c r="G351" s="46">
        <v>5</v>
      </c>
      <c r="H351" s="72">
        <v>0.05</v>
      </c>
      <c r="I351" s="91">
        <f t="shared" si="29"/>
        <v>0.19</v>
      </c>
      <c r="J351" s="68">
        <v>296730</v>
      </c>
      <c r="K351" s="68">
        <f t="shared" si="25"/>
        <v>402991.85835616436</v>
      </c>
      <c r="L351" s="68">
        <f t="shared" si="26"/>
        <v>0</v>
      </c>
      <c r="M351" s="45">
        <v>0.05</v>
      </c>
      <c r="N351" s="68">
        <f t="shared" si="27"/>
        <v>14836.5</v>
      </c>
    </row>
    <row r="352" spans="2:14" x14ac:dyDescent="0.25">
      <c r="B352" s="46">
        <v>349</v>
      </c>
      <c r="C352" s="102" t="s">
        <v>1990</v>
      </c>
      <c r="D352" s="125">
        <v>41810</v>
      </c>
      <c r="E352" s="98">
        <v>44424</v>
      </c>
      <c r="F352" s="117">
        <f t="shared" si="28"/>
        <v>7.161643835616438</v>
      </c>
      <c r="G352" s="46">
        <v>5</v>
      </c>
      <c r="H352" s="72">
        <v>0.05</v>
      </c>
      <c r="I352" s="91">
        <f t="shared" si="29"/>
        <v>0.19</v>
      </c>
      <c r="J352" s="68">
        <v>164850</v>
      </c>
      <c r="K352" s="68">
        <f t="shared" si="25"/>
        <v>224313.42739726027</v>
      </c>
      <c r="L352" s="68">
        <f t="shared" si="26"/>
        <v>0</v>
      </c>
      <c r="M352" s="45">
        <v>0.05</v>
      </c>
      <c r="N352" s="68">
        <f t="shared" si="27"/>
        <v>8242.5</v>
      </c>
    </row>
    <row r="353" spans="2:14" x14ac:dyDescent="0.25">
      <c r="B353" s="46">
        <v>350</v>
      </c>
      <c r="C353" s="102" t="s">
        <v>1982</v>
      </c>
      <c r="D353" s="125">
        <v>41811</v>
      </c>
      <c r="E353" s="98">
        <v>44424</v>
      </c>
      <c r="F353" s="117">
        <f t="shared" si="28"/>
        <v>7.1589041095890407</v>
      </c>
      <c r="G353" s="46">
        <v>8</v>
      </c>
      <c r="H353" s="72">
        <v>0.05</v>
      </c>
      <c r="I353" s="91">
        <f t="shared" si="29"/>
        <v>0.11874999999999999</v>
      </c>
      <c r="J353" s="68">
        <v>13125</v>
      </c>
      <c r="K353" s="68">
        <f t="shared" si="25"/>
        <v>11157.823202054793</v>
      </c>
      <c r="L353" s="68">
        <f t="shared" si="26"/>
        <v>1967.176797945207</v>
      </c>
      <c r="M353" s="45">
        <v>0.05</v>
      </c>
      <c r="N353" s="68">
        <f t="shared" si="27"/>
        <v>1868.8179580479466</v>
      </c>
    </row>
    <row r="354" spans="2:14" x14ac:dyDescent="0.25">
      <c r="B354" s="46">
        <v>351</v>
      </c>
      <c r="C354" s="102" t="s">
        <v>1980</v>
      </c>
      <c r="D354" s="125">
        <v>41811</v>
      </c>
      <c r="E354" s="98">
        <v>44424</v>
      </c>
      <c r="F354" s="117">
        <f t="shared" si="28"/>
        <v>7.1589041095890407</v>
      </c>
      <c r="G354" s="46">
        <v>8</v>
      </c>
      <c r="H354" s="72">
        <v>0.05</v>
      </c>
      <c r="I354" s="91">
        <f t="shared" si="29"/>
        <v>0.11874999999999999</v>
      </c>
      <c r="J354" s="68">
        <v>7089</v>
      </c>
      <c r="K354" s="68">
        <f t="shared" si="25"/>
        <v>6026.499708904109</v>
      </c>
      <c r="L354" s="68">
        <f t="shared" si="26"/>
        <v>1062.500291095891</v>
      </c>
      <c r="M354" s="45">
        <v>0.05</v>
      </c>
      <c r="N354" s="68">
        <f t="shared" si="27"/>
        <v>1009.3752765410965</v>
      </c>
    </row>
    <row r="355" spans="2:14" x14ac:dyDescent="0.25">
      <c r="B355" s="46">
        <v>352</v>
      </c>
      <c r="C355" s="102" t="s">
        <v>1979</v>
      </c>
      <c r="D355" s="125">
        <v>41811</v>
      </c>
      <c r="E355" s="98">
        <v>44424</v>
      </c>
      <c r="F355" s="117">
        <f t="shared" si="28"/>
        <v>7.1589041095890407</v>
      </c>
      <c r="G355" s="46">
        <v>8</v>
      </c>
      <c r="H355" s="72">
        <v>0.05</v>
      </c>
      <c r="I355" s="91">
        <f t="shared" si="29"/>
        <v>0.11874999999999999</v>
      </c>
      <c r="J355" s="68">
        <v>15592.5</v>
      </c>
      <c r="K355" s="68">
        <f t="shared" si="25"/>
        <v>13255.493964041096</v>
      </c>
      <c r="L355" s="68">
        <f t="shared" si="26"/>
        <v>2337.0060359589042</v>
      </c>
      <c r="M355" s="45">
        <v>0.05</v>
      </c>
      <c r="N355" s="68">
        <f t="shared" si="27"/>
        <v>2220.1557341609591</v>
      </c>
    </row>
    <row r="356" spans="2:14" x14ac:dyDescent="0.25">
      <c r="B356" s="46">
        <v>353</v>
      </c>
      <c r="C356" s="102" t="s">
        <v>2014</v>
      </c>
      <c r="D356" s="125">
        <v>41912</v>
      </c>
      <c r="E356" s="98">
        <v>44424</v>
      </c>
      <c r="F356" s="117">
        <f t="shared" si="28"/>
        <v>6.882191780821918</v>
      </c>
      <c r="G356" s="46">
        <v>5</v>
      </c>
      <c r="H356" s="72">
        <v>0.05</v>
      </c>
      <c r="I356" s="91">
        <f t="shared" si="29"/>
        <v>0.19</v>
      </c>
      <c r="J356" s="68">
        <v>39500</v>
      </c>
      <c r="K356" s="68">
        <f t="shared" si="25"/>
        <v>51650.849315068495</v>
      </c>
      <c r="L356" s="68">
        <f t="shared" si="26"/>
        <v>0</v>
      </c>
      <c r="M356" s="45">
        <v>0.05</v>
      </c>
      <c r="N356" s="68">
        <f t="shared" si="27"/>
        <v>1975</v>
      </c>
    </row>
    <row r="357" spans="2:14" x14ac:dyDescent="0.25">
      <c r="B357" s="46">
        <v>354</v>
      </c>
      <c r="C357" s="102" t="s">
        <v>1984</v>
      </c>
      <c r="D357" s="125">
        <v>41860</v>
      </c>
      <c r="E357" s="98">
        <v>44424</v>
      </c>
      <c r="F357" s="117">
        <f t="shared" si="28"/>
        <v>7.0246575342465754</v>
      </c>
      <c r="G357" s="46">
        <v>8</v>
      </c>
      <c r="H357" s="72">
        <v>0.05</v>
      </c>
      <c r="I357" s="91">
        <f t="shared" si="29"/>
        <v>0.11874999999999999</v>
      </c>
      <c r="J357" s="68">
        <v>70875</v>
      </c>
      <c r="K357" s="68">
        <f t="shared" si="25"/>
        <v>59122.371575342462</v>
      </c>
      <c r="L357" s="68">
        <f t="shared" si="26"/>
        <v>11752.628424657538</v>
      </c>
      <c r="M357" s="45">
        <v>0.05</v>
      </c>
      <c r="N357" s="68">
        <f t="shared" si="27"/>
        <v>11164.99700342466</v>
      </c>
    </row>
    <row r="358" spans="2:14" x14ac:dyDescent="0.25">
      <c r="B358" s="46">
        <v>355</v>
      </c>
      <c r="C358" s="102" t="s">
        <v>1979</v>
      </c>
      <c r="D358" s="125">
        <v>41860</v>
      </c>
      <c r="E358" s="98">
        <v>44424</v>
      </c>
      <c r="F358" s="117">
        <f t="shared" si="28"/>
        <v>7.0246575342465754</v>
      </c>
      <c r="G358" s="46">
        <v>8</v>
      </c>
      <c r="H358" s="72">
        <v>0.05</v>
      </c>
      <c r="I358" s="91">
        <f t="shared" si="29"/>
        <v>0.11874999999999999</v>
      </c>
      <c r="J358" s="68">
        <v>39900</v>
      </c>
      <c r="K358" s="68">
        <f t="shared" si="25"/>
        <v>33283.705479452052</v>
      </c>
      <c r="L358" s="68">
        <f t="shared" si="26"/>
        <v>6616.2945205479482</v>
      </c>
      <c r="M358" s="45">
        <v>0.05</v>
      </c>
      <c r="N358" s="68">
        <f t="shared" si="27"/>
        <v>6285.4797945205501</v>
      </c>
    </row>
    <row r="359" spans="2:14" x14ac:dyDescent="0.25">
      <c r="B359" s="46">
        <v>356</v>
      </c>
      <c r="C359" s="102" t="s">
        <v>1990</v>
      </c>
      <c r="D359" s="125">
        <v>41850</v>
      </c>
      <c r="E359" s="98">
        <v>44424</v>
      </c>
      <c r="F359" s="117">
        <f t="shared" si="28"/>
        <v>7.0520547945205481</v>
      </c>
      <c r="G359" s="46">
        <v>5</v>
      </c>
      <c r="H359" s="72">
        <v>0.05</v>
      </c>
      <c r="I359" s="91">
        <f t="shared" si="29"/>
        <v>0.19</v>
      </c>
      <c r="J359" s="68">
        <v>65940</v>
      </c>
      <c r="K359" s="68">
        <f t="shared" si="25"/>
        <v>88352.373698630137</v>
      </c>
      <c r="L359" s="68">
        <f t="shared" si="26"/>
        <v>0</v>
      </c>
      <c r="M359" s="45">
        <v>0.05</v>
      </c>
      <c r="N359" s="68">
        <f t="shared" si="27"/>
        <v>3297</v>
      </c>
    </row>
    <row r="360" spans="2:14" x14ac:dyDescent="0.25">
      <c r="B360" s="46">
        <v>357</v>
      </c>
      <c r="C360" s="95" t="s">
        <v>1990</v>
      </c>
      <c r="D360" s="97">
        <v>41893</v>
      </c>
      <c r="E360" s="98">
        <v>44424</v>
      </c>
      <c r="F360" s="117">
        <f t="shared" si="28"/>
        <v>6.934246575342466</v>
      </c>
      <c r="G360" s="46">
        <v>5</v>
      </c>
      <c r="H360" s="72">
        <v>0.05</v>
      </c>
      <c r="I360" s="91">
        <f t="shared" si="29"/>
        <v>0.19</v>
      </c>
      <c r="J360" s="68">
        <v>98910</v>
      </c>
      <c r="K360" s="68">
        <f t="shared" si="25"/>
        <v>130314.60246575343</v>
      </c>
      <c r="L360" s="68">
        <f t="shared" si="26"/>
        <v>0</v>
      </c>
      <c r="M360" s="45">
        <v>0.05</v>
      </c>
      <c r="N360" s="68">
        <f t="shared" si="27"/>
        <v>4945.5</v>
      </c>
    </row>
    <row r="361" spans="2:14" x14ac:dyDescent="0.25">
      <c r="B361" s="46">
        <v>358</v>
      </c>
      <c r="C361" s="102" t="s">
        <v>1954</v>
      </c>
      <c r="D361" s="125">
        <v>41842</v>
      </c>
      <c r="E361" s="98">
        <v>44424</v>
      </c>
      <c r="F361" s="117">
        <f t="shared" si="28"/>
        <v>7.0739726027397261</v>
      </c>
      <c r="G361" s="46">
        <v>5</v>
      </c>
      <c r="H361" s="72">
        <v>0.05</v>
      </c>
      <c r="I361" s="91">
        <f t="shared" si="29"/>
        <v>0.19</v>
      </c>
      <c r="J361" s="68">
        <v>35543</v>
      </c>
      <c r="K361" s="68">
        <f t="shared" si="25"/>
        <v>47771.73956164383</v>
      </c>
      <c r="L361" s="68">
        <f t="shared" si="26"/>
        <v>0</v>
      </c>
      <c r="M361" s="45">
        <v>0.05</v>
      </c>
      <c r="N361" s="68">
        <f t="shared" si="27"/>
        <v>1777.15</v>
      </c>
    </row>
    <row r="362" spans="2:14" x14ac:dyDescent="0.25">
      <c r="B362" s="46">
        <v>359</v>
      </c>
      <c r="C362" s="102" t="s">
        <v>1954</v>
      </c>
      <c r="D362" s="125">
        <v>41842</v>
      </c>
      <c r="E362" s="98">
        <v>44424</v>
      </c>
      <c r="F362" s="117">
        <f t="shared" si="28"/>
        <v>7.0739726027397261</v>
      </c>
      <c r="G362" s="46">
        <v>5</v>
      </c>
      <c r="H362" s="72">
        <v>0.05</v>
      </c>
      <c r="I362" s="91">
        <f t="shared" si="29"/>
        <v>0.19</v>
      </c>
      <c r="J362" s="68">
        <v>35543</v>
      </c>
      <c r="K362" s="68">
        <f t="shared" si="25"/>
        <v>47771.73956164383</v>
      </c>
      <c r="L362" s="68">
        <f t="shared" si="26"/>
        <v>0</v>
      </c>
      <c r="M362" s="45">
        <v>0.05</v>
      </c>
      <c r="N362" s="68">
        <f t="shared" si="27"/>
        <v>1777.15</v>
      </c>
    </row>
    <row r="363" spans="2:14" x14ac:dyDescent="0.25">
      <c r="B363" s="46">
        <v>360</v>
      </c>
      <c r="C363" s="102" t="s">
        <v>2007</v>
      </c>
      <c r="D363" s="125">
        <v>41865</v>
      </c>
      <c r="E363" s="98">
        <v>44424</v>
      </c>
      <c r="F363" s="117">
        <f t="shared" si="28"/>
        <v>7.0109589041095894</v>
      </c>
      <c r="G363" s="46">
        <v>5</v>
      </c>
      <c r="H363" s="72">
        <v>0.05</v>
      </c>
      <c r="I363" s="91">
        <f t="shared" si="29"/>
        <v>0.19</v>
      </c>
      <c r="J363" s="68">
        <v>71085</v>
      </c>
      <c r="K363" s="68">
        <f t="shared" si="25"/>
        <v>94691.062602739737</v>
      </c>
      <c r="L363" s="68">
        <f t="shared" si="26"/>
        <v>0</v>
      </c>
      <c r="M363" s="45">
        <v>0.05</v>
      </c>
      <c r="N363" s="68">
        <f t="shared" si="27"/>
        <v>3554.25</v>
      </c>
    </row>
    <row r="364" spans="2:14" x14ac:dyDescent="0.25">
      <c r="B364" s="46">
        <v>361</v>
      </c>
      <c r="C364" s="102" t="s">
        <v>1954</v>
      </c>
      <c r="D364" s="125">
        <v>41932</v>
      </c>
      <c r="E364" s="98">
        <v>44424</v>
      </c>
      <c r="F364" s="117">
        <f t="shared" si="28"/>
        <v>6.8273972602739725</v>
      </c>
      <c r="G364" s="46">
        <v>5</v>
      </c>
      <c r="H364" s="72">
        <v>0.05</v>
      </c>
      <c r="I364" s="91">
        <f t="shared" si="29"/>
        <v>0.19</v>
      </c>
      <c r="J364" s="68">
        <v>40800</v>
      </c>
      <c r="K364" s="68">
        <f t="shared" si="25"/>
        <v>52925.983561643836</v>
      </c>
      <c r="L364" s="68">
        <f t="shared" si="26"/>
        <v>0</v>
      </c>
      <c r="M364" s="45">
        <v>0.05</v>
      </c>
      <c r="N364" s="68">
        <f t="shared" si="27"/>
        <v>2040</v>
      </c>
    </row>
    <row r="365" spans="2:14" x14ac:dyDescent="0.25">
      <c r="B365" s="46">
        <v>362</v>
      </c>
      <c r="C365" s="102" t="s">
        <v>1990</v>
      </c>
      <c r="D365" s="125">
        <v>41964</v>
      </c>
      <c r="E365" s="98">
        <v>44424</v>
      </c>
      <c r="F365" s="117">
        <f t="shared" si="28"/>
        <v>6.7397260273972606</v>
      </c>
      <c r="G365" s="46">
        <v>5</v>
      </c>
      <c r="H365" s="72">
        <v>0.05</v>
      </c>
      <c r="I365" s="91">
        <f t="shared" si="29"/>
        <v>0.19</v>
      </c>
      <c r="J365" s="68">
        <v>57498</v>
      </c>
      <c r="K365" s="68">
        <f t="shared" si="25"/>
        <v>73628.945753424661</v>
      </c>
      <c r="L365" s="68">
        <f t="shared" si="26"/>
        <v>0</v>
      </c>
      <c r="M365" s="45">
        <v>0.05</v>
      </c>
      <c r="N365" s="68">
        <f t="shared" si="27"/>
        <v>2874.9</v>
      </c>
    </row>
    <row r="366" spans="2:14" x14ac:dyDescent="0.25">
      <c r="B366" s="46">
        <v>363</v>
      </c>
      <c r="C366" s="102" t="s">
        <v>1954</v>
      </c>
      <c r="D366" s="125">
        <v>41964</v>
      </c>
      <c r="E366" s="98">
        <v>44424</v>
      </c>
      <c r="F366" s="117">
        <f t="shared" si="28"/>
        <v>6.7397260273972606</v>
      </c>
      <c r="G366" s="46">
        <v>5</v>
      </c>
      <c r="H366" s="72">
        <v>0.05</v>
      </c>
      <c r="I366" s="91">
        <f t="shared" si="29"/>
        <v>0.19</v>
      </c>
      <c r="J366" s="68">
        <v>120000.3</v>
      </c>
      <c r="K366" s="68">
        <f t="shared" si="25"/>
        <v>153666.13758904111</v>
      </c>
      <c r="L366" s="68">
        <f t="shared" si="26"/>
        <v>0</v>
      </c>
      <c r="M366" s="45">
        <v>0.05</v>
      </c>
      <c r="N366" s="68">
        <f t="shared" si="27"/>
        <v>6000.0150000000003</v>
      </c>
    </row>
    <row r="367" spans="2:14" x14ac:dyDescent="0.25">
      <c r="B367" s="46">
        <v>364</v>
      </c>
      <c r="C367" s="102" t="s">
        <v>2015</v>
      </c>
      <c r="D367" s="125">
        <v>41964</v>
      </c>
      <c r="E367" s="98">
        <v>44424</v>
      </c>
      <c r="F367" s="117">
        <f t="shared" si="28"/>
        <v>6.7397260273972606</v>
      </c>
      <c r="G367" s="46">
        <v>3</v>
      </c>
      <c r="H367" s="72">
        <v>0.05</v>
      </c>
      <c r="I367" s="91">
        <f t="shared" si="29"/>
        <v>0.31666666666666665</v>
      </c>
      <c r="J367" s="68">
        <v>65888</v>
      </c>
      <c r="K367" s="68">
        <f t="shared" si="25"/>
        <v>140621.23835616439</v>
      </c>
      <c r="L367" s="68">
        <f t="shared" si="26"/>
        <v>0</v>
      </c>
      <c r="M367" s="45">
        <v>0.05</v>
      </c>
      <c r="N367" s="68">
        <f t="shared" si="27"/>
        <v>3294.4</v>
      </c>
    </row>
    <row r="368" spans="2:14" x14ac:dyDescent="0.25">
      <c r="B368" s="46">
        <v>365</v>
      </c>
      <c r="C368" s="95" t="s">
        <v>2015</v>
      </c>
      <c r="D368" s="97">
        <v>41983</v>
      </c>
      <c r="E368" s="98">
        <v>44424</v>
      </c>
      <c r="F368" s="117">
        <f t="shared" si="28"/>
        <v>6.6876712328767125</v>
      </c>
      <c r="G368" s="46">
        <v>3</v>
      </c>
      <c r="H368" s="72">
        <v>0.05</v>
      </c>
      <c r="I368" s="91">
        <f t="shared" si="29"/>
        <v>0.31666666666666665</v>
      </c>
      <c r="J368" s="68">
        <v>1075500</v>
      </c>
      <c r="K368" s="68">
        <f t="shared" si="25"/>
        <v>2277653.6301369863</v>
      </c>
      <c r="L368" s="68">
        <f t="shared" si="26"/>
        <v>0</v>
      </c>
      <c r="M368" s="45">
        <v>0.05</v>
      </c>
      <c r="N368" s="68">
        <f t="shared" si="27"/>
        <v>53775</v>
      </c>
    </row>
    <row r="369" spans="2:14" x14ac:dyDescent="0.25">
      <c r="B369" s="46">
        <v>366</v>
      </c>
      <c r="C369" s="102" t="s">
        <v>2016</v>
      </c>
      <c r="D369" s="125">
        <v>42047</v>
      </c>
      <c r="E369" s="98">
        <v>44424</v>
      </c>
      <c r="F369" s="117">
        <f t="shared" si="28"/>
        <v>6.5123287671232877</v>
      </c>
      <c r="G369" s="46">
        <v>3</v>
      </c>
      <c r="H369" s="72">
        <v>0.05</v>
      </c>
      <c r="I369" s="91">
        <f t="shared" si="29"/>
        <v>0.31666666666666665</v>
      </c>
      <c r="J369" s="68">
        <v>75600</v>
      </c>
      <c r="K369" s="68">
        <f t="shared" si="25"/>
        <v>155905.15068493152</v>
      </c>
      <c r="L369" s="68">
        <f t="shared" si="26"/>
        <v>0</v>
      </c>
      <c r="M369" s="45">
        <v>0.05</v>
      </c>
      <c r="N369" s="68">
        <f t="shared" si="27"/>
        <v>3780</v>
      </c>
    </row>
    <row r="370" spans="2:14" x14ac:dyDescent="0.25">
      <c r="B370" s="46">
        <v>367</v>
      </c>
      <c r="C370" s="102" t="s">
        <v>2007</v>
      </c>
      <c r="D370" s="125">
        <v>42038</v>
      </c>
      <c r="E370" s="98">
        <v>44424</v>
      </c>
      <c r="F370" s="117">
        <f t="shared" si="28"/>
        <v>6.536986301369863</v>
      </c>
      <c r="G370" s="46">
        <v>5</v>
      </c>
      <c r="H370" s="72">
        <v>0.05</v>
      </c>
      <c r="I370" s="91">
        <f t="shared" si="29"/>
        <v>0.19</v>
      </c>
      <c r="J370" s="68">
        <v>58905</v>
      </c>
      <c r="K370" s="68">
        <f t="shared" si="25"/>
        <v>73161.623835616439</v>
      </c>
      <c r="L370" s="68">
        <f t="shared" si="26"/>
        <v>0</v>
      </c>
      <c r="M370" s="45">
        <v>0.05</v>
      </c>
      <c r="N370" s="68">
        <f t="shared" si="27"/>
        <v>2945.25</v>
      </c>
    </row>
    <row r="371" spans="2:14" x14ac:dyDescent="0.25">
      <c r="B371" s="46">
        <v>368</v>
      </c>
      <c r="C371" s="102" t="s">
        <v>2017</v>
      </c>
      <c r="D371" s="125">
        <v>42041</v>
      </c>
      <c r="E371" s="98">
        <v>44424</v>
      </c>
      <c r="F371" s="117">
        <f t="shared" si="28"/>
        <v>6.5287671232876709</v>
      </c>
      <c r="G371" s="46">
        <v>5</v>
      </c>
      <c r="H371" s="72">
        <v>0.05</v>
      </c>
      <c r="I371" s="91">
        <f t="shared" si="29"/>
        <v>0.19</v>
      </c>
      <c r="J371" s="68">
        <v>60000</v>
      </c>
      <c r="K371" s="68">
        <f t="shared" si="25"/>
        <v>74427.945205479453</v>
      </c>
      <c r="L371" s="68">
        <f t="shared" si="26"/>
        <v>0</v>
      </c>
      <c r="M371" s="45">
        <v>0.05</v>
      </c>
      <c r="N371" s="68">
        <f t="shared" si="27"/>
        <v>3000</v>
      </c>
    </row>
    <row r="372" spans="2:14" x14ac:dyDescent="0.25">
      <c r="B372" s="46">
        <v>369</v>
      </c>
      <c r="C372" s="102" t="s">
        <v>2018</v>
      </c>
      <c r="D372" s="125">
        <v>42094</v>
      </c>
      <c r="E372" s="98">
        <v>44424</v>
      </c>
      <c r="F372" s="117">
        <f t="shared" si="28"/>
        <v>6.3835616438356162</v>
      </c>
      <c r="G372" s="46">
        <v>8</v>
      </c>
      <c r="H372" s="72">
        <v>0.05</v>
      </c>
      <c r="I372" s="91">
        <f t="shared" si="29"/>
        <v>0.11874999999999999</v>
      </c>
      <c r="J372" s="68">
        <v>210000</v>
      </c>
      <c r="K372" s="68">
        <f t="shared" si="25"/>
        <v>159190.06849315067</v>
      </c>
      <c r="L372" s="68">
        <f t="shared" si="26"/>
        <v>50809.931506849331</v>
      </c>
      <c r="M372" s="45">
        <v>0.05</v>
      </c>
      <c r="N372" s="68">
        <f t="shared" si="27"/>
        <v>48269.434931506861</v>
      </c>
    </row>
    <row r="373" spans="2:14" x14ac:dyDescent="0.25">
      <c r="B373" s="46">
        <v>370</v>
      </c>
      <c r="C373" s="102" t="s">
        <v>1954</v>
      </c>
      <c r="D373" s="125">
        <v>42084</v>
      </c>
      <c r="E373" s="98">
        <v>44424</v>
      </c>
      <c r="F373" s="117">
        <f t="shared" si="28"/>
        <v>6.4109589041095889</v>
      </c>
      <c r="G373" s="46">
        <v>5</v>
      </c>
      <c r="H373" s="72">
        <v>0.05</v>
      </c>
      <c r="I373" s="91">
        <f t="shared" si="29"/>
        <v>0.19</v>
      </c>
      <c r="J373" s="68">
        <v>120000</v>
      </c>
      <c r="K373" s="68">
        <f t="shared" si="25"/>
        <v>146169.86301369863</v>
      </c>
      <c r="L373" s="68">
        <f t="shared" si="26"/>
        <v>0</v>
      </c>
      <c r="M373" s="45">
        <v>0.05</v>
      </c>
      <c r="N373" s="68">
        <f t="shared" si="27"/>
        <v>6000</v>
      </c>
    </row>
    <row r="374" spans="2:14" x14ac:dyDescent="0.25">
      <c r="B374" s="46">
        <v>371</v>
      </c>
      <c r="C374" s="102" t="s">
        <v>1990</v>
      </c>
      <c r="D374" s="125">
        <v>42094</v>
      </c>
      <c r="E374" s="98">
        <v>44424</v>
      </c>
      <c r="F374" s="117">
        <f t="shared" si="28"/>
        <v>6.3835616438356162</v>
      </c>
      <c r="G374" s="46">
        <v>5</v>
      </c>
      <c r="H374" s="72">
        <v>0.05</v>
      </c>
      <c r="I374" s="91">
        <f t="shared" si="29"/>
        <v>0.19</v>
      </c>
      <c r="J374" s="68">
        <v>277200</v>
      </c>
      <c r="K374" s="68">
        <f t="shared" si="25"/>
        <v>336209.42465753423</v>
      </c>
      <c r="L374" s="68">
        <f t="shared" si="26"/>
        <v>0</v>
      </c>
      <c r="M374" s="45">
        <v>0.05</v>
      </c>
      <c r="N374" s="68">
        <f t="shared" si="27"/>
        <v>13860</v>
      </c>
    </row>
    <row r="375" spans="2:14" x14ac:dyDescent="0.25">
      <c r="B375" s="46">
        <v>372</v>
      </c>
      <c r="C375" s="102" t="s">
        <v>971</v>
      </c>
      <c r="D375" s="125">
        <v>41955</v>
      </c>
      <c r="E375" s="98">
        <v>44424</v>
      </c>
      <c r="F375" s="117">
        <f t="shared" si="28"/>
        <v>6.7643835616438359</v>
      </c>
      <c r="G375" s="46">
        <v>3</v>
      </c>
      <c r="H375" s="72">
        <v>0.05</v>
      </c>
      <c r="I375" s="91">
        <f t="shared" si="29"/>
        <v>0.31666666666666665</v>
      </c>
      <c r="J375" s="68">
        <v>75768</v>
      </c>
      <c r="K375" s="68">
        <f t="shared" si="25"/>
        <v>162299.20767123287</v>
      </c>
      <c r="L375" s="68">
        <f t="shared" si="26"/>
        <v>0</v>
      </c>
      <c r="M375" s="45">
        <v>0.05</v>
      </c>
      <c r="N375" s="68">
        <f t="shared" si="27"/>
        <v>3788.4</v>
      </c>
    </row>
    <row r="376" spans="2:14" x14ac:dyDescent="0.25">
      <c r="B376" s="46">
        <v>373</v>
      </c>
      <c r="C376" s="102" t="s">
        <v>1990</v>
      </c>
      <c r="D376" s="125">
        <v>41755</v>
      </c>
      <c r="E376" s="98">
        <v>44424</v>
      </c>
      <c r="F376" s="117">
        <f t="shared" si="28"/>
        <v>7.3123287671232875</v>
      </c>
      <c r="G376" s="46">
        <v>5</v>
      </c>
      <c r="H376" s="72">
        <v>0.05</v>
      </c>
      <c r="I376" s="91">
        <f t="shared" si="29"/>
        <v>0.19</v>
      </c>
      <c r="J376" s="68">
        <v>32970</v>
      </c>
      <c r="K376" s="68">
        <f t="shared" si="25"/>
        <v>45806.621095890405</v>
      </c>
      <c r="L376" s="68">
        <f t="shared" si="26"/>
        <v>0</v>
      </c>
      <c r="M376" s="45">
        <v>0.05</v>
      </c>
      <c r="N376" s="68">
        <f t="shared" si="27"/>
        <v>1648.5</v>
      </c>
    </row>
    <row r="377" spans="2:14" x14ac:dyDescent="0.25">
      <c r="B377" s="46">
        <v>374</v>
      </c>
      <c r="C377" s="102" t="s">
        <v>1990</v>
      </c>
      <c r="D377" s="125">
        <v>41755</v>
      </c>
      <c r="E377" s="98">
        <v>44424</v>
      </c>
      <c r="F377" s="117">
        <f t="shared" si="28"/>
        <v>7.3123287671232875</v>
      </c>
      <c r="G377" s="46">
        <v>5</v>
      </c>
      <c r="H377" s="72">
        <v>0.05</v>
      </c>
      <c r="I377" s="91">
        <f t="shared" si="29"/>
        <v>0.19</v>
      </c>
      <c r="J377" s="68">
        <v>98910</v>
      </c>
      <c r="K377" s="68">
        <f t="shared" si="25"/>
        <v>137419.86328767124</v>
      </c>
      <c r="L377" s="68">
        <f t="shared" si="26"/>
        <v>0</v>
      </c>
      <c r="M377" s="45">
        <v>0.05</v>
      </c>
      <c r="N377" s="68">
        <f t="shared" si="27"/>
        <v>4945.5</v>
      </c>
    </row>
    <row r="378" spans="2:14" x14ac:dyDescent="0.25">
      <c r="B378" s="46">
        <v>375</v>
      </c>
      <c r="C378" s="102" t="s">
        <v>1990</v>
      </c>
      <c r="D378" s="125">
        <v>41755</v>
      </c>
      <c r="E378" s="98">
        <v>44424</v>
      </c>
      <c r="F378" s="117">
        <f t="shared" si="28"/>
        <v>7.3123287671232875</v>
      </c>
      <c r="G378" s="46">
        <v>5</v>
      </c>
      <c r="H378" s="72">
        <v>0.05</v>
      </c>
      <c r="I378" s="91">
        <f t="shared" si="29"/>
        <v>0.19</v>
      </c>
      <c r="J378" s="68">
        <v>890190</v>
      </c>
      <c r="K378" s="68">
        <f t="shared" si="25"/>
        <v>1236778.7695890411</v>
      </c>
      <c r="L378" s="68">
        <f t="shared" si="26"/>
        <v>0</v>
      </c>
      <c r="M378" s="45">
        <v>0.05</v>
      </c>
      <c r="N378" s="68">
        <f t="shared" si="27"/>
        <v>44509.5</v>
      </c>
    </row>
    <row r="379" spans="2:14" x14ac:dyDescent="0.25">
      <c r="B379" s="46">
        <v>376</v>
      </c>
      <c r="C379" s="102" t="s">
        <v>2019</v>
      </c>
      <c r="D379" s="125">
        <v>42041</v>
      </c>
      <c r="E379" s="98">
        <v>44424</v>
      </c>
      <c r="F379" s="117">
        <f t="shared" si="28"/>
        <v>6.5287671232876709</v>
      </c>
      <c r="G379" s="46">
        <v>8</v>
      </c>
      <c r="H379" s="72">
        <v>0.05</v>
      </c>
      <c r="I379" s="91">
        <f t="shared" si="29"/>
        <v>0.11874999999999999</v>
      </c>
      <c r="J379" s="68">
        <v>51865</v>
      </c>
      <c r="K379" s="68">
        <f t="shared" si="25"/>
        <v>40210.47268835616</v>
      </c>
      <c r="L379" s="68">
        <f t="shared" si="26"/>
        <v>11654.52731164384</v>
      </c>
      <c r="M379" s="45">
        <v>0.05</v>
      </c>
      <c r="N379" s="68">
        <f t="shared" si="27"/>
        <v>11071.800946061649</v>
      </c>
    </row>
    <row r="380" spans="2:14" x14ac:dyDescent="0.25">
      <c r="B380" s="46">
        <v>377</v>
      </c>
      <c r="C380" s="102" t="s">
        <v>1982</v>
      </c>
      <c r="D380" s="125">
        <v>42051</v>
      </c>
      <c r="E380" s="98">
        <v>44424</v>
      </c>
      <c r="F380" s="117">
        <f t="shared" si="28"/>
        <v>6.5013698630136982</v>
      </c>
      <c r="G380" s="46">
        <v>8</v>
      </c>
      <c r="H380" s="72">
        <v>0.05</v>
      </c>
      <c r="I380" s="91">
        <f t="shared" si="29"/>
        <v>0.11874999999999999</v>
      </c>
      <c r="J380" s="68">
        <v>35703.199999999997</v>
      </c>
      <c r="K380" s="68">
        <f t="shared" si="25"/>
        <v>27564.215383561637</v>
      </c>
      <c r="L380" s="68">
        <f t="shared" si="26"/>
        <v>8138.9846164383598</v>
      </c>
      <c r="M380" s="45">
        <v>0.05</v>
      </c>
      <c r="N380" s="68">
        <f t="shared" si="27"/>
        <v>7732.0353856164411</v>
      </c>
    </row>
    <row r="381" spans="2:14" x14ac:dyDescent="0.25">
      <c r="B381" s="46">
        <v>378</v>
      </c>
      <c r="C381" s="102" t="s">
        <v>1984</v>
      </c>
      <c r="D381" s="125">
        <v>41831</v>
      </c>
      <c r="E381" s="98">
        <v>44424</v>
      </c>
      <c r="F381" s="117">
        <f t="shared" si="28"/>
        <v>7.1041095890410961</v>
      </c>
      <c r="G381" s="46">
        <v>8</v>
      </c>
      <c r="H381" s="72">
        <v>0.05</v>
      </c>
      <c r="I381" s="91">
        <f t="shared" si="29"/>
        <v>0.11874999999999999</v>
      </c>
      <c r="J381" s="68">
        <v>46200</v>
      </c>
      <c r="K381" s="68">
        <f t="shared" si="25"/>
        <v>38974.921232876717</v>
      </c>
      <c r="L381" s="68">
        <f t="shared" si="26"/>
        <v>7225.0787671232829</v>
      </c>
      <c r="M381" s="45">
        <v>0.05</v>
      </c>
      <c r="N381" s="68">
        <f t="shared" si="27"/>
        <v>6863.8248287671186</v>
      </c>
    </row>
    <row r="382" spans="2:14" x14ac:dyDescent="0.25">
      <c r="B382" s="46">
        <v>379</v>
      </c>
      <c r="C382" s="102" t="s">
        <v>1984</v>
      </c>
      <c r="D382" s="125">
        <v>41831</v>
      </c>
      <c r="E382" s="98">
        <v>44424</v>
      </c>
      <c r="F382" s="117">
        <f t="shared" si="28"/>
        <v>7.1041095890410961</v>
      </c>
      <c r="G382" s="46">
        <v>8</v>
      </c>
      <c r="H382" s="72">
        <v>0.05</v>
      </c>
      <c r="I382" s="91">
        <f t="shared" si="29"/>
        <v>0.11874999999999999</v>
      </c>
      <c r="J382" s="68">
        <v>12600</v>
      </c>
      <c r="K382" s="68">
        <f t="shared" si="25"/>
        <v>10629.523972602739</v>
      </c>
      <c r="L382" s="68">
        <f t="shared" si="26"/>
        <v>1970.4760273972606</v>
      </c>
      <c r="M382" s="45">
        <v>0.05</v>
      </c>
      <c r="N382" s="68">
        <f t="shared" si="27"/>
        <v>1871.9522260273975</v>
      </c>
    </row>
    <row r="383" spans="2:14" x14ac:dyDescent="0.25">
      <c r="B383" s="46">
        <v>380</v>
      </c>
      <c r="C383" s="102" t="s">
        <v>1984</v>
      </c>
      <c r="D383" s="125">
        <v>41831</v>
      </c>
      <c r="E383" s="98">
        <v>44424</v>
      </c>
      <c r="F383" s="117">
        <f t="shared" si="28"/>
        <v>7.1041095890410961</v>
      </c>
      <c r="G383" s="46">
        <v>8</v>
      </c>
      <c r="H383" s="72">
        <v>0.05</v>
      </c>
      <c r="I383" s="91">
        <f t="shared" si="29"/>
        <v>0.11874999999999999</v>
      </c>
      <c r="J383" s="68">
        <v>283500</v>
      </c>
      <c r="K383" s="68">
        <f t="shared" si="25"/>
        <v>239164.28938356164</v>
      </c>
      <c r="L383" s="68">
        <f t="shared" si="26"/>
        <v>44335.710616438359</v>
      </c>
      <c r="M383" s="45">
        <v>0.05</v>
      </c>
      <c r="N383" s="68">
        <f t="shared" si="27"/>
        <v>42118.925085616436</v>
      </c>
    </row>
    <row r="384" spans="2:14" x14ac:dyDescent="0.25">
      <c r="B384" s="46">
        <v>381</v>
      </c>
      <c r="C384" s="102" t="s">
        <v>2019</v>
      </c>
      <c r="D384" s="125">
        <v>41831</v>
      </c>
      <c r="E384" s="98">
        <v>44424</v>
      </c>
      <c r="F384" s="117">
        <f t="shared" si="28"/>
        <v>7.1041095890410961</v>
      </c>
      <c r="G384" s="46">
        <v>8</v>
      </c>
      <c r="H384" s="72">
        <v>0.05</v>
      </c>
      <c r="I384" s="91">
        <f t="shared" si="29"/>
        <v>0.11874999999999999</v>
      </c>
      <c r="J384" s="68">
        <v>199500</v>
      </c>
      <c r="K384" s="68">
        <f t="shared" si="25"/>
        <v>168300.79623287672</v>
      </c>
      <c r="L384" s="68">
        <f t="shared" si="26"/>
        <v>31199.203767123283</v>
      </c>
      <c r="M384" s="45">
        <v>0.05</v>
      </c>
      <c r="N384" s="68">
        <f t="shared" si="27"/>
        <v>29639.243578767117</v>
      </c>
    </row>
    <row r="385" spans="2:14" x14ac:dyDescent="0.25">
      <c r="B385" s="46">
        <v>382</v>
      </c>
      <c r="C385" s="102" t="s">
        <v>1954</v>
      </c>
      <c r="D385" s="125">
        <v>41960</v>
      </c>
      <c r="E385" s="98">
        <v>44424</v>
      </c>
      <c r="F385" s="117">
        <f t="shared" si="28"/>
        <v>6.7506849315068491</v>
      </c>
      <c r="G385" s="46">
        <v>5</v>
      </c>
      <c r="H385" s="72">
        <v>0.05</v>
      </c>
      <c r="I385" s="91">
        <f t="shared" si="29"/>
        <v>0.19</v>
      </c>
      <c r="J385" s="68">
        <v>40000</v>
      </c>
      <c r="K385" s="68">
        <f t="shared" si="25"/>
        <v>51305.205479452052</v>
      </c>
      <c r="L385" s="68">
        <f t="shared" si="26"/>
        <v>0</v>
      </c>
      <c r="M385" s="45">
        <v>0.05</v>
      </c>
      <c r="N385" s="68">
        <f t="shared" si="27"/>
        <v>2000</v>
      </c>
    </row>
    <row r="386" spans="2:14" x14ac:dyDescent="0.25">
      <c r="B386" s="46">
        <v>383</v>
      </c>
      <c r="C386" s="102" t="s">
        <v>1990</v>
      </c>
      <c r="D386" s="125">
        <v>41993</v>
      </c>
      <c r="E386" s="98">
        <v>44424</v>
      </c>
      <c r="F386" s="117">
        <f t="shared" si="28"/>
        <v>6.6602739726027398</v>
      </c>
      <c r="G386" s="46">
        <v>5</v>
      </c>
      <c r="H386" s="72">
        <v>0.05</v>
      </c>
      <c r="I386" s="91">
        <f t="shared" si="29"/>
        <v>0.19</v>
      </c>
      <c r="J386" s="68">
        <v>64050</v>
      </c>
      <c r="K386" s="68">
        <f t="shared" si="25"/>
        <v>81052.204109589031</v>
      </c>
      <c r="L386" s="68">
        <f t="shared" si="26"/>
        <v>0</v>
      </c>
      <c r="M386" s="45">
        <v>0.05</v>
      </c>
      <c r="N386" s="68">
        <f t="shared" si="27"/>
        <v>3202.5</v>
      </c>
    </row>
    <row r="387" spans="2:14" x14ac:dyDescent="0.25">
      <c r="B387" s="46">
        <v>384</v>
      </c>
      <c r="C387" s="102" t="s">
        <v>1954</v>
      </c>
      <c r="D387" s="125">
        <v>41993</v>
      </c>
      <c r="E387" s="98">
        <v>44424</v>
      </c>
      <c r="F387" s="117">
        <f t="shared" si="28"/>
        <v>6.6602739726027398</v>
      </c>
      <c r="G387" s="46">
        <v>5</v>
      </c>
      <c r="H387" s="72">
        <v>0.05</v>
      </c>
      <c r="I387" s="91">
        <f t="shared" si="29"/>
        <v>0.19</v>
      </c>
      <c r="J387" s="68">
        <v>40000</v>
      </c>
      <c r="K387" s="68">
        <f t="shared" si="25"/>
        <v>50618.082191780821</v>
      </c>
      <c r="L387" s="68">
        <f t="shared" si="26"/>
        <v>0</v>
      </c>
      <c r="M387" s="45">
        <v>0.05</v>
      </c>
      <c r="N387" s="68">
        <f t="shared" si="27"/>
        <v>2000</v>
      </c>
    </row>
    <row r="388" spans="2:14" x14ac:dyDescent="0.25">
      <c r="B388" s="46">
        <v>385</v>
      </c>
      <c r="C388" s="102" t="s">
        <v>2013</v>
      </c>
      <c r="D388" s="125">
        <v>41778</v>
      </c>
      <c r="E388" s="98">
        <v>44424</v>
      </c>
      <c r="F388" s="117">
        <f t="shared" si="28"/>
        <v>7.2493150684931509</v>
      </c>
      <c r="G388" s="46">
        <v>5</v>
      </c>
      <c r="H388" s="72">
        <v>0.05</v>
      </c>
      <c r="I388" s="91">
        <f t="shared" si="29"/>
        <v>0.19</v>
      </c>
      <c r="J388" s="68">
        <v>32970</v>
      </c>
      <c r="K388" s="68">
        <f t="shared" ref="K388:K451" si="30">F388*I388*J388</f>
        <v>45411.88438356165</v>
      </c>
      <c r="L388" s="68">
        <f t="shared" ref="L388:L451" si="31">MAX(J388-K388,0)</f>
        <v>0</v>
      </c>
      <c r="M388" s="45">
        <v>0.05</v>
      </c>
      <c r="N388" s="68">
        <f t="shared" ref="N388:N451" si="32">IF(J388&lt;=0,0,IF(L388&lt;=H388*J388,H388*J388,L388*(1-M388)))</f>
        <v>1648.5</v>
      </c>
    </row>
    <row r="389" spans="2:14" x14ac:dyDescent="0.25">
      <c r="B389" s="46">
        <v>386</v>
      </c>
      <c r="C389" s="102" t="s">
        <v>2020</v>
      </c>
      <c r="D389" s="125">
        <v>41786</v>
      </c>
      <c r="E389" s="98">
        <v>44424</v>
      </c>
      <c r="F389" s="117">
        <f t="shared" ref="F389:F452" si="33">(E389-D389)/365</f>
        <v>7.2273972602739729</v>
      </c>
      <c r="G389" s="46">
        <v>5</v>
      </c>
      <c r="H389" s="72">
        <v>0.05</v>
      </c>
      <c r="I389" s="91">
        <f t="shared" ref="I389:I452" si="34">(1-H389)/G389</f>
        <v>0.19</v>
      </c>
      <c r="J389" s="68">
        <v>89000</v>
      </c>
      <c r="K389" s="68">
        <f t="shared" si="30"/>
        <v>122215.28767123289</v>
      </c>
      <c r="L389" s="68">
        <f t="shared" si="31"/>
        <v>0</v>
      </c>
      <c r="M389" s="45">
        <v>0.05</v>
      </c>
      <c r="N389" s="68">
        <f t="shared" si="32"/>
        <v>4450</v>
      </c>
    </row>
    <row r="390" spans="2:14" x14ac:dyDescent="0.25">
      <c r="B390" s="46">
        <v>387</v>
      </c>
      <c r="C390" s="102" t="s">
        <v>1954</v>
      </c>
      <c r="D390" s="125">
        <v>41960</v>
      </c>
      <c r="E390" s="98">
        <v>44424</v>
      </c>
      <c r="F390" s="117">
        <f t="shared" si="33"/>
        <v>6.7506849315068491</v>
      </c>
      <c r="G390" s="46">
        <v>5</v>
      </c>
      <c r="H390" s="72">
        <v>0.05</v>
      </c>
      <c r="I390" s="91">
        <f t="shared" si="34"/>
        <v>0.19</v>
      </c>
      <c r="J390" s="68">
        <v>40800</v>
      </c>
      <c r="K390" s="68">
        <f t="shared" si="30"/>
        <v>52331.309589041099</v>
      </c>
      <c r="L390" s="68">
        <f t="shared" si="31"/>
        <v>0</v>
      </c>
      <c r="M390" s="45">
        <v>0.05</v>
      </c>
      <c r="N390" s="68">
        <f t="shared" si="32"/>
        <v>2040</v>
      </c>
    </row>
    <row r="391" spans="2:14" x14ac:dyDescent="0.25">
      <c r="B391" s="46">
        <v>388</v>
      </c>
      <c r="C391" s="102" t="s">
        <v>1990</v>
      </c>
      <c r="D391" s="125">
        <v>41831</v>
      </c>
      <c r="E391" s="98">
        <v>44424</v>
      </c>
      <c r="F391" s="117">
        <f t="shared" si="33"/>
        <v>7.1041095890410961</v>
      </c>
      <c r="G391" s="46">
        <v>5</v>
      </c>
      <c r="H391" s="72">
        <v>0.05</v>
      </c>
      <c r="I391" s="91">
        <f t="shared" si="34"/>
        <v>0.19</v>
      </c>
      <c r="J391" s="68">
        <v>131880</v>
      </c>
      <c r="K391" s="68">
        <f t="shared" si="30"/>
        <v>178009.09479452056</v>
      </c>
      <c r="L391" s="68">
        <f t="shared" si="31"/>
        <v>0</v>
      </c>
      <c r="M391" s="45">
        <v>0.05</v>
      </c>
      <c r="N391" s="68">
        <f t="shared" si="32"/>
        <v>6594</v>
      </c>
    </row>
    <row r="392" spans="2:14" x14ac:dyDescent="0.25">
      <c r="B392" s="46">
        <v>389</v>
      </c>
      <c r="C392" s="102" t="s">
        <v>2021</v>
      </c>
      <c r="D392" s="125">
        <v>41831</v>
      </c>
      <c r="E392" s="98">
        <v>44424</v>
      </c>
      <c r="F392" s="117">
        <f t="shared" si="33"/>
        <v>7.1041095890410961</v>
      </c>
      <c r="G392" s="46">
        <v>3</v>
      </c>
      <c r="H392" s="72">
        <v>0.05</v>
      </c>
      <c r="I392" s="91">
        <f t="shared" si="34"/>
        <v>0.31666666666666665</v>
      </c>
      <c r="J392" s="68">
        <v>16380</v>
      </c>
      <c r="K392" s="68">
        <f t="shared" si="30"/>
        <v>36849.016438356164</v>
      </c>
      <c r="L392" s="68">
        <f t="shared" si="31"/>
        <v>0</v>
      </c>
      <c r="M392" s="45">
        <v>0.05</v>
      </c>
      <c r="N392" s="68">
        <f t="shared" si="32"/>
        <v>819</v>
      </c>
    </row>
    <row r="393" spans="2:14" x14ac:dyDescent="0.25">
      <c r="B393" s="46">
        <v>390</v>
      </c>
      <c r="C393" s="102" t="s">
        <v>2022</v>
      </c>
      <c r="D393" s="125">
        <v>41863</v>
      </c>
      <c r="E393" s="98">
        <v>44424</v>
      </c>
      <c r="F393" s="117">
        <f t="shared" si="33"/>
        <v>7.0164383561643833</v>
      </c>
      <c r="G393" s="46">
        <v>3</v>
      </c>
      <c r="H393" s="72">
        <v>0.05</v>
      </c>
      <c r="I393" s="91">
        <f t="shared" si="34"/>
        <v>0.31666666666666665</v>
      </c>
      <c r="J393" s="68">
        <v>10185</v>
      </c>
      <c r="K393" s="68">
        <f t="shared" si="30"/>
        <v>22629.767808219178</v>
      </c>
      <c r="L393" s="68">
        <f t="shared" si="31"/>
        <v>0</v>
      </c>
      <c r="M393" s="45">
        <v>0.05</v>
      </c>
      <c r="N393" s="68">
        <f t="shared" si="32"/>
        <v>509.25</v>
      </c>
    </row>
    <row r="394" spans="2:14" x14ac:dyDescent="0.25">
      <c r="B394" s="46">
        <v>391</v>
      </c>
      <c r="C394" s="102" t="s">
        <v>1954</v>
      </c>
      <c r="D394" s="125">
        <v>41832</v>
      </c>
      <c r="E394" s="98">
        <v>44424</v>
      </c>
      <c r="F394" s="117">
        <f t="shared" si="33"/>
        <v>7.1013698630136988</v>
      </c>
      <c r="G394" s="46">
        <v>5</v>
      </c>
      <c r="H394" s="72">
        <v>0.05</v>
      </c>
      <c r="I394" s="91">
        <f t="shared" si="34"/>
        <v>0.19</v>
      </c>
      <c r="J394" s="68">
        <v>40800</v>
      </c>
      <c r="K394" s="68">
        <f t="shared" si="30"/>
        <v>55049.819178082194</v>
      </c>
      <c r="L394" s="68">
        <f t="shared" si="31"/>
        <v>0</v>
      </c>
      <c r="M394" s="45">
        <v>0.05</v>
      </c>
      <c r="N394" s="68">
        <f t="shared" si="32"/>
        <v>2040</v>
      </c>
    </row>
    <row r="395" spans="2:14" x14ac:dyDescent="0.25">
      <c r="B395" s="46">
        <v>392</v>
      </c>
      <c r="C395" s="102" t="s">
        <v>2020</v>
      </c>
      <c r="D395" s="125">
        <v>41841</v>
      </c>
      <c r="E395" s="98">
        <v>44424</v>
      </c>
      <c r="F395" s="117">
        <f t="shared" si="33"/>
        <v>7.0767123287671234</v>
      </c>
      <c r="G395" s="46">
        <v>5</v>
      </c>
      <c r="H395" s="72">
        <v>0.05</v>
      </c>
      <c r="I395" s="91">
        <f t="shared" si="34"/>
        <v>0.19</v>
      </c>
      <c r="J395" s="68">
        <v>95000</v>
      </c>
      <c r="K395" s="68">
        <f t="shared" si="30"/>
        <v>127734.65753424657</v>
      </c>
      <c r="L395" s="68">
        <f t="shared" si="31"/>
        <v>0</v>
      </c>
      <c r="M395" s="45">
        <v>0.05</v>
      </c>
      <c r="N395" s="68">
        <f t="shared" si="32"/>
        <v>4750</v>
      </c>
    </row>
    <row r="396" spans="2:14" x14ac:dyDescent="0.25">
      <c r="B396" s="46">
        <v>393</v>
      </c>
      <c r="C396" s="102" t="s">
        <v>1947</v>
      </c>
      <c r="D396" s="125">
        <v>41943</v>
      </c>
      <c r="E396" s="98">
        <v>44424</v>
      </c>
      <c r="F396" s="117">
        <f t="shared" si="33"/>
        <v>6.7972602739726025</v>
      </c>
      <c r="G396" s="46">
        <v>3</v>
      </c>
      <c r="H396" s="72">
        <v>0.05</v>
      </c>
      <c r="I396" s="91">
        <f t="shared" si="34"/>
        <v>0.31666666666666665</v>
      </c>
      <c r="J396" s="68">
        <v>48019.65</v>
      </c>
      <c r="K396" s="68">
        <f t="shared" si="30"/>
        <v>103360.65211643834</v>
      </c>
      <c r="L396" s="68">
        <f t="shared" si="31"/>
        <v>0</v>
      </c>
      <c r="M396" s="45">
        <v>0.05</v>
      </c>
      <c r="N396" s="68">
        <f t="shared" si="32"/>
        <v>2400.9825000000001</v>
      </c>
    </row>
    <row r="397" spans="2:14" x14ac:dyDescent="0.25">
      <c r="B397" s="46">
        <v>394</v>
      </c>
      <c r="C397" s="102" t="s">
        <v>2023</v>
      </c>
      <c r="D397" s="125">
        <v>41993</v>
      </c>
      <c r="E397" s="98">
        <v>44424</v>
      </c>
      <c r="F397" s="117">
        <f t="shared" si="33"/>
        <v>6.6602739726027398</v>
      </c>
      <c r="G397" s="46">
        <v>3</v>
      </c>
      <c r="H397" s="72">
        <v>0.05</v>
      </c>
      <c r="I397" s="91">
        <f t="shared" si="34"/>
        <v>0.31666666666666665</v>
      </c>
      <c r="J397" s="68">
        <v>409</v>
      </c>
      <c r="K397" s="68">
        <f t="shared" si="30"/>
        <v>862.61648401826483</v>
      </c>
      <c r="L397" s="68">
        <f t="shared" si="31"/>
        <v>0</v>
      </c>
      <c r="M397" s="45">
        <v>0.05</v>
      </c>
      <c r="N397" s="68">
        <f t="shared" si="32"/>
        <v>20.450000000000003</v>
      </c>
    </row>
    <row r="398" spans="2:14" x14ac:dyDescent="0.25">
      <c r="B398" s="46">
        <v>395</v>
      </c>
      <c r="C398" s="102" t="s">
        <v>1990</v>
      </c>
      <c r="D398" s="125">
        <v>41971</v>
      </c>
      <c r="E398" s="98">
        <v>44424</v>
      </c>
      <c r="F398" s="117">
        <f t="shared" si="33"/>
        <v>6.720547945205479</v>
      </c>
      <c r="G398" s="46">
        <v>5</v>
      </c>
      <c r="H398" s="72">
        <v>0.05</v>
      </c>
      <c r="I398" s="91">
        <f t="shared" si="34"/>
        <v>0.19</v>
      </c>
      <c r="J398" s="68">
        <v>128520</v>
      </c>
      <c r="K398" s="68">
        <f t="shared" si="30"/>
        <v>164107.71616438354</v>
      </c>
      <c r="L398" s="68">
        <f t="shared" si="31"/>
        <v>0</v>
      </c>
      <c r="M398" s="45">
        <v>0.05</v>
      </c>
      <c r="N398" s="68">
        <f t="shared" si="32"/>
        <v>6426</v>
      </c>
    </row>
    <row r="399" spans="2:14" x14ac:dyDescent="0.25">
      <c r="B399" s="46">
        <v>396</v>
      </c>
      <c r="C399" s="102" t="s">
        <v>1990</v>
      </c>
      <c r="D399" s="125">
        <v>41820</v>
      </c>
      <c r="E399" s="98">
        <v>44424</v>
      </c>
      <c r="F399" s="117">
        <f t="shared" si="33"/>
        <v>7.1342465753424653</v>
      </c>
      <c r="G399" s="46">
        <v>5</v>
      </c>
      <c r="H399" s="72">
        <v>0.05</v>
      </c>
      <c r="I399" s="91">
        <f t="shared" si="34"/>
        <v>0.19</v>
      </c>
      <c r="J399" s="68">
        <v>32970</v>
      </c>
      <c r="K399" s="68">
        <f t="shared" si="30"/>
        <v>44691.060821917803</v>
      </c>
      <c r="L399" s="68">
        <f t="shared" si="31"/>
        <v>0</v>
      </c>
      <c r="M399" s="45">
        <v>0.05</v>
      </c>
      <c r="N399" s="68">
        <f t="shared" si="32"/>
        <v>1648.5</v>
      </c>
    </row>
    <row r="400" spans="2:14" x14ac:dyDescent="0.25">
      <c r="B400" s="46">
        <v>397</v>
      </c>
      <c r="C400" s="95" t="s">
        <v>1990</v>
      </c>
      <c r="D400" s="97">
        <v>41835</v>
      </c>
      <c r="E400" s="98">
        <v>44424</v>
      </c>
      <c r="F400" s="117">
        <f t="shared" si="33"/>
        <v>7.0931506849315067</v>
      </c>
      <c r="G400" s="46">
        <v>5</v>
      </c>
      <c r="H400" s="72">
        <v>0.05</v>
      </c>
      <c r="I400" s="91">
        <f t="shared" si="34"/>
        <v>0.19</v>
      </c>
      <c r="J400" s="68">
        <v>2450</v>
      </c>
      <c r="K400" s="68">
        <f t="shared" si="30"/>
        <v>3301.8616438356162</v>
      </c>
      <c r="L400" s="68">
        <f t="shared" si="31"/>
        <v>0</v>
      </c>
      <c r="M400" s="45">
        <v>0.05</v>
      </c>
      <c r="N400" s="68">
        <f t="shared" si="32"/>
        <v>122.5</v>
      </c>
    </row>
    <row r="401" spans="2:14" x14ac:dyDescent="0.25">
      <c r="B401" s="46">
        <v>398</v>
      </c>
      <c r="C401" s="102" t="s">
        <v>2017</v>
      </c>
      <c r="D401" s="125">
        <v>41790</v>
      </c>
      <c r="E401" s="98">
        <v>44424</v>
      </c>
      <c r="F401" s="117">
        <f t="shared" si="33"/>
        <v>7.2164383561643834</v>
      </c>
      <c r="G401" s="46">
        <v>5</v>
      </c>
      <c r="H401" s="72">
        <v>0.05</v>
      </c>
      <c r="I401" s="91">
        <f t="shared" si="34"/>
        <v>0.19</v>
      </c>
      <c r="J401" s="68">
        <v>65610</v>
      </c>
      <c r="K401" s="68">
        <f t="shared" si="30"/>
        <v>89959.398904109592</v>
      </c>
      <c r="L401" s="68">
        <f t="shared" si="31"/>
        <v>0</v>
      </c>
      <c r="M401" s="45">
        <v>0.05</v>
      </c>
      <c r="N401" s="68">
        <f t="shared" si="32"/>
        <v>3280.5</v>
      </c>
    </row>
    <row r="402" spans="2:14" x14ac:dyDescent="0.25">
      <c r="B402" s="46">
        <v>399</v>
      </c>
      <c r="C402" s="102" t="s">
        <v>2007</v>
      </c>
      <c r="D402" s="125">
        <v>41778</v>
      </c>
      <c r="E402" s="98">
        <v>44424</v>
      </c>
      <c r="F402" s="117">
        <f t="shared" si="33"/>
        <v>7.2493150684931509</v>
      </c>
      <c r="G402" s="46">
        <v>5</v>
      </c>
      <c r="H402" s="72">
        <v>0.05</v>
      </c>
      <c r="I402" s="91">
        <f t="shared" si="34"/>
        <v>0.19</v>
      </c>
      <c r="J402" s="68">
        <v>30765</v>
      </c>
      <c r="K402" s="68">
        <f t="shared" si="30"/>
        <v>42374.783835616443</v>
      </c>
      <c r="L402" s="68">
        <f t="shared" si="31"/>
        <v>0</v>
      </c>
      <c r="M402" s="45">
        <v>0.05</v>
      </c>
      <c r="N402" s="68">
        <f t="shared" si="32"/>
        <v>1538.25</v>
      </c>
    </row>
    <row r="403" spans="2:14" x14ac:dyDescent="0.25">
      <c r="B403" s="46">
        <v>400</v>
      </c>
      <c r="C403" s="102" t="s">
        <v>1954</v>
      </c>
      <c r="D403" s="125">
        <v>41778</v>
      </c>
      <c r="E403" s="98">
        <v>44424</v>
      </c>
      <c r="F403" s="117">
        <f t="shared" si="33"/>
        <v>7.2493150684931509</v>
      </c>
      <c r="G403" s="46">
        <v>5</v>
      </c>
      <c r="H403" s="72">
        <v>0.05</v>
      </c>
      <c r="I403" s="91">
        <f t="shared" si="34"/>
        <v>0.19</v>
      </c>
      <c r="J403" s="68">
        <v>35490</v>
      </c>
      <c r="K403" s="68">
        <f t="shared" si="30"/>
        <v>48882.856438356168</v>
      </c>
      <c r="L403" s="68">
        <f t="shared" si="31"/>
        <v>0</v>
      </c>
      <c r="M403" s="45">
        <v>0.05</v>
      </c>
      <c r="N403" s="68">
        <f t="shared" si="32"/>
        <v>1774.5</v>
      </c>
    </row>
    <row r="404" spans="2:14" x14ac:dyDescent="0.25">
      <c r="B404" s="46">
        <v>401</v>
      </c>
      <c r="C404" s="102" t="s">
        <v>1990</v>
      </c>
      <c r="D404" s="125">
        <v>41971</v>
      </c>
      <c r="E404" s="98">
        <v>44424</v>
      </c>
      <c r="F404" s="117">
        <f t="shared" si="33"/>
        <v>6.720547945205479</v>
      </c>
      <c r="G404" s="46">
        <v>5</v>
      </c>
      <c r="H404" s="72">
        <v>0.05</v>
      </c>
      <c r="I404" s="91">
        <f t="shared" si="34"/>
        <v>0.19</v>
      </c>
      <c r="J404" s="68">
        <v>64260</v>
      </c>
      <c r="K404" s="68">
        <f t="shared" si="30"/>
        <v>82053.858082191771</v>
      </c>
      <c r="L404" s="68">
        <f t="shared" si="31"/>
        <v>0</v>
      </c>
      <c r="M404" s="45">
        <v>0.05</v>
      </c>
      <c r="N404" s="68">
        <f t="shared" si="32"/>
        <v>3213</v>
      </c>
    </row>
    <row r="405" spans="2:14" x14ac:dyDescent="0.25">
      <c r="B405" s="46">
        <v>402</v>
      </c>
      <c r="C405" s="102" t="s">
        <v>1990</v>
      </c>
      <c r="D405" s="125">
        <v>41820</v>
      </c>
      <c r="E405" s="98">
        <v>44424</v>
      </c>
      <c r="F405" s="117">
        <f t="shared" si="33"/>
        <v>7.1342465753424653</v>
      </c>
      <c r="G405" s="46">
        <v>5</v>
      </c>
      <c r="H405" s="72">
        <v>0.05</v>
      </c>
      <c r="I405" s="91">
        <f t="shared" si="34"/>
        <v>0.19</v>
      </c>
      <c r="J405" s="68">
        <v>131880</v>
      </c>
      <c r="K405" s="68">
        <f t="shared" si="30"/>
        <v>178764.24328767121</v>
      </c>
      <c r="L405" s="68">
        <f t="shared" si="31"/>
        <v>0</v>
      </c>
      <c r="M405" s="45">
        <v>0.05</v>
      </c>
      <c r="N405" s="68">
        <f t="shared" si="32"/>
        <v>6594</v>
      </c>
    </row>
    <row r="406" spans="2:14" x14ac:dyDescent="0.25">
      <c r="B406" s="46">
        <v>403</v>
      </c>
      <c r="C406" s="102" t="s">
        <v>2007</v>
      </c>
      <c r="D406" s="125">
        <v>41850</v>
      </c>
      <c r="E406" s="98">
        <v>44424</v>
      </c>
      <c r="F406" s="117">
        <f t="shared" si="33"/>
        <v>7.0520547945205481</v>
      </c>
      <c r="G406" s="46">
        <v>5</v>
      </c>
      <c r="H406" s="72">
        <v>0.05</v>
      </c>
      <c r="I406" s="91">
        <f t="shared" si="34"/>
        <v>0.19</v>
      </c>
      <c r="J406" s="68">
        <v>35543</v>
      </c>
      <c r="K406" s="68">
        <f t="shared" si="30"/>
        <v>47623.724876712324</v>
      </c>
      <c r="L406" s="68">
        <f t="shared" si="31"/>
        <v>0</v>
      </c>
      <c r="M406" s="45">
        <v>0.05</v>
      </c>
      <c r="N406" s="68">
        <f t="shared" si="32"/>
        <v>1777.15</v>
      </c>
    </row>
    <row r="407" spans="2:14" x14ac:dyDescent="0.25">
      <c r="B407" s="46">
        <v>404</v>
      </c>
      <c r="C407" s="102" t="s">
        <v>2024</v>
      </c>
      <c r="D407" s="125">
        <v>41932</v>
      </c>
      <c r="E407" s="98">
        <v>44424</v>
      </c>
      <c r="F407" s="117">
        <f t="shared" si="33"/>
        <v>6.8273972602739725</v>
      </c>
      <c r="G407" s="46">
        <v>3</v>
      </c>
      <c r="H407" s="72">
        <v>0.05</v>
      </c>
      <c r="I407" s="91">
        <f t="shared" si="34"/>
        <v>0.31666666666666665</v>
      </c>
      <c r="J407" s="68">
        <v>11699</v>
      </c>
      <c r="K407" s="68">
        <f t="shared" si="30"/>
        <v>25293.344840182646</v>
      </c>
      <c r="L407" s="68">
        <f t="shared" si="31"/>
        <v>0</v>
      </c>
      <c r="M407" s="45">
        <v>0.05</v>
      </c>
      <c r="N407" s="68">
        <f t="shared" si="32"/>
        <v>584.95000000000005</v>
      </c>
    </row>
    <row r="408" spans="2:14" x14ac:dyDescent="0.25">
      <c r="B408" s="46">
        <v>405</v>
      </c>
      <c r="C408" s="102" t="s">
        <v>1990</v>
      </c>
      <c r="D408" s="125">
        <v>41983</v>
      </c>
      <c r="E408" s="98">
        <v>44424</v>
      </c>
      <c r="F408" s="117">
        <f t="shared" si="33"/>
        <v>6.6876712328767125</v>
      </c>
      <c r="G408" s="46">
        <v>5</v>
      </c>
      <c r="H408" s="72">
        <v>0.05</v>
      </c>
      <c r="I408" s="91">
        <f t="shared" si="34"/>
        <v>0.19</v>
      </c>
      <c r="J408" s="68">
        <v>88200</v>
      </c>
      <c r="K408" s="68">
        <f t="shared" si="30"/>
        <v>112071.99452054795</v>
      </c>
      <c r="L408" s="68">
        <f t="shared" si="31"/>
        <v>0</v>
      </c>
      <c r="M408" s="45">
        <v>0.05</v>
      </c>
      <c r="N408" s="68">
        <f t="shared" si="32"/>
        <v>4410</v>
      </c>
    </row>
    <row r="409" spans="2:14" x14ac:dyDescent="0.25">
      <c r="B409" s="46">
        <v>406</v>
      </c>
      <c r="C409" s="102" t="s">
        <v>2025</v>
      </c>
      <c r="D409" s="125">
        <v>41993</v>
      </c>
      <c r="E409" s="98">
        <v>44424</v>
      </c>
      <c r="F409" s="117">
        <f t="shared" si="33"/>
        <v>6.6602739726027398</v>
      </c>
      <c r="G409" s="46">
        <v>3</v>
      </c>
      <c r="H409" s="72">
        <v>0.05</v>
      </c>
      <c r="I409" s="91">
        <f t="shared" si="34"/>
        <v>0.31666666666666665</v>
      </c>
      <c r="J409" s="68">
        <v>503344</v>
      </c>
      <c r="K409" s="68">
        <f t="shared" si="30"/>
        <v>1061596.1651141553</v>
      </c>
      <c r="L409" s="68">
        <f t="shared" si="31"/>
        <v>0</v>
      </c>
      <c r="M409" s="45">
        <v>0.05</v>
      </c>
      <c r="N409" s="68">
        <f t="shared" si="32"/>
        <v>25167.200000000001</v>
      </c>
    </row>
    <row r="410" spans="2:14" x14ac:dyDescent="0.25">
      <c r="B410" s="46">
        <v>407</v>
      </c>
      <c r="C410" s="102" t="s">
        <v>2026</v>
      </c>
      <c r="D410" s="125">
        <v>41995</v>
      </c>
      <c r="E410" s="98">
        <v>44424</v>
      </c>
      <c r="F410" s="117">
        <f t="shared" si="33"/>
        <v>6.6547945205479451</v>
      </c>
      <c r="G410" s="46">
        <v>8</v>
      </c>
      <c r="H410" s="72">
        <v>0.05</v>
      </c>
      <c r="I410" s="91">
        <f t="shared" si="34"/>
        <v>0.11874999999999999</v>
      </c>
      <c r="J410" s="68">
        <v>78225</v>
      </c>
      <c r="K410" s="68">
        <f t="shared" si="30"/>
        <v>61817.842037671231</v>
      </c>
      <c r="L410" s="68">
        <f t="shared" si="31"/>
        <v>16407.157962328769</v>
      </c>
      <c r="M410" s="45">
        <v>0.05</v>
      </c>
      <c r="N410" s="68">
        <f t="shared" si="32"/>
        <v>15586.80006421233</v>
      </c>
    </row>
    <row r="411" spans="2:14" x14ac:dyDescent="0.25">
      <c r="B411" s="46">
        <v>408</v>
      </c>
      <c r="C411" s="102" t="s">
        <v>992</v>
      </c>
      <c r="D411" s="125">
        <v>41986</v>
      </c>
      <c r="E411" s="98">
        <v>44424</v>
      </c>
      <c r="F411" s="117">
        <f t="shared" si="33"/>
        <v>6.6794520547945204</v>
      </c>
      <c r="G411" s="46">
        <v>3</v>
      </c>
      <c r="H411" s="72">
        <v>0.05</v>
      </c>
      <c r="I411" s="91">
        <f t="shared" si="34"/>
        <v>0.31666666666666665</v>
      </c>
      <c r="J411" s="68">
        <v>89892</v>
      </c>
      <c r="K411" s="68">
        <f t="shared" si="30"/>
        <v>190135.94630136987</v>
      </c>
      <c r="L411" s="68">
        <f t="shared" si="31"/>
        <v>0</v>
      </c>
      <c r="M411" s="45">
        <v>0.05</v>
      </c>
      <c r="N411" s="68">
        <f t="shared" si="32"/>
        <v>4494.6000000000004</v>
      </c>
    </row>
    <row r="412" spans="2:14" x14ac:dyDescent="0.25">
      <c r="B412" s="46">
        <v>409</v>
      </c>
      <c r="C412" s="102" t="s">
        <v>1979</v>
      </c>
      <c r="D412" s="125">
        <v>42004</v>
      </c>
      <c r="E412" s="98">
        <v>44424</v>
      </c>
      <c r="F412" s="117">
        <f t="shared" si="33"/>
        <v>6.6301369863013697</v>
      </c>
      <c r="G412" s="46">
        <v>8</v>
      </c>
      <c r="H412" s="72">
        <v>0.05</v>
      </c>
      <c r="I412" s="91">
        <f t="shared" si="34"/>
        <v>0.11874999999999999</v>
      </c>
      <c r="J412" s="68">
        <v>24010.2</v>
      </c>
      <c r="K412" s="68">
        <f t="shared" si="30"/>
        <v>18903.921164383559</v>
      </c>
      <c r="L412" s="68">
        <f t="shared" si="31"/>
        <v>5106.2788356164419</v>
      </c>
      <c r="M412" s="45">
        <v>0.05</v>
      </c>
      <c r="N412" s="68">
        <f t="shared" si="32"/>
        <v>4850.9648938356195</v>
      </c>
    </row>
    <row r="413" spans="2:14" x14ac:dyDescent="0.25">
      <c r="B413" s="46">
        <v>410</v>
      </c>
      <c r="C413" s="102" t="s">
        <v>1980</v>
      </c>
      <c r="D413" s="125">
        <v>42004</v>
      </c>
      <c r="E413" s="98">
        <v>44424</v>
      </c>
      <c r="F413" s="117">
        <f t="shared" si="33"/>
        <v>6.6301369863013697</v>
      </c>
      <c r="G413" s="46">
        <v>8</v>
      </c>
      <c r="H413" s="72">
        <v>0.05</v>
      </c>
      <c r="I413" s="91">
        <f t="shared" si="34"/>
        <v>0.11874999999999999</v>
      </c>
      <c r="J413" s="68">
        <v>31046</v>
      </c>
      <c r="K413" s="68">
        <f t="shared" si="30"/>
        <v>24443.408904109587</v>
      </c>
      <c r="L413" s="68">
        <f t="shared" si="31"/>
        <v>6602.5910958904133</v>
      </c>
      <c r="M413" s="45">
        <v>0.05</v>
      </c>
      <c r="N413" s="68">
        <f t="shared" si="32"/>
        <v>6272.4615410958922</v>
      </c>
    </row>
    <row r="414" spans="2:14" x14ac:dyDescent="0.25">
      <c r="B414" s="46">
        <v>411</v>
      </c>
      <c r="C414" s="102" t="s">
        <v>1947</v>
      </c>
      <c r="D414" s="125">
        <v>41843</v>
      </c>
      <c r="E414" s="98">
        <v>44424</v>
      </c>
      <c r="F414" s="117">
        <f t="shared" si="33"/>
        <v>7.0712328767123287</v>
      </c>
      <c r="G414" s="46">
        <v>3</v>
      </c>
      <c r="H414" s="72">
        <v>0.05</v>
      </c>
      <c r="I414" s="91">
        <f t="shared" si="34"/>
        <v>0.31666666666666665</v>
      </c>
      <c r="J414" s="68">
        <v>12005</v>
      </c>
      <c r="K414" s="68">
        <f t="shared" si="30"/>
        <v>26881.881050228309</v>
      </c>
      <c r="L414" s="68">
        <f t="shared" si="31"/>
        <v>0</v>
      </c>
      <c r="M414" s="45">
        <v>0.05</v>
      </c>
      <c r="N414" s="68">
        <f t="shared" si="32"/>
        <v>600.25</v>
      </c>
    </row>
    <row r="415" spans="2:14" x14ac:dyDescent="0.25">
      <c r="B415" s="46">
        <v>412</v>
      </c>
      <c r="C415" s="102" t="s">
        <v>1990</v>
      </c>
      <c r="D415" s="125">
        <v>41843</v>
      </c>
      <c r="E415" s="98">
        <v>44424</v>
      </c>
      <c r="F415" s="117">
        <f t="shared" si="33"/>
        <v>7.0712328767123287</v>
      </c>
      <c r="G415" s="46">
        <v>5</v>
      </c>
      <c r="H415" s="72">
        <v>0.05</v>
      </c>
      <c r="I415" s="91">
        <f t="shared" si="34"/>
        <v>0.19</v>
      </c>
      <c r="J415" s="68">
        <v>32970</v>
      </c>
      <c r="K415" s="68">
        <f t="shared" si="30"/>
        <v>44296.324109589041</v>
      </c>
      <c r="L415" s="68">
        <f t="shared" si="31"/>
        <v>0</v>
      </c>
      <c r="M415" s="45">
        <v>0.05</v>
      </c>
      <c r="N415" s="68">
        <f t="shared" si="32"/>
        <v>1648.5</v>
      </c>
    </row>
    <row r="416" spans="2:14" x14ac:dyDescent="0.25">
      <c r="B416" s="46">
        <v>413</v>
      </c>
      <c r="C416" s="102" t="s">
        <v>1982</v>
      </c>
      <c r="D416" s="125">
        <v>41943</v>
      </c>
      <c r="E416" s="98">
        <v>44424</v>
      </c>
      <c r="F416" s="117">
        <f t="shared" si="33"/>
        <v>6.7972602739726025</v>
      </c>
      <c r="G416" s="46">
        <v>8</v>
      </c>
      <c r="H416" s="72">
        <v>0.05</v>
      </c>
      <c r="I416" s="91">
        <f t="shared" si="34"/>
        <v>0.11874999999999999</v>
      </c>
      <c r="J416" s="68">
        <v>14025</v>
      </c>
      <c r="K416" s="68">
        <f t="shared" si="30"/>
        <v>11320.624571917808</v>
      </c>
      <c r="L416" s="68">
        <f t="shared" si="31"/>
        <v>2704.3754280821922</v>
      </c>
      <c r="M416" s="45">
        <v>0.05</v>
      </c>
      <c r="N416" s="68">
        <f t="shared" si="32"/>
        <v>2569.1566566780825</v>
      </c>
    </row>
    <row r="417" spans="2:14" x14ac:dyDescent="0.25">
      <c r="B417" s="46">
        <v>414</v>
      </c>
      <c r="C417" s="102" t="s">
        <v>1980</v>
      </c>
      <c r="D417" s="125">
        <v>41943</v>
      </c>
      <c r="E417" s="98">
        <v>44424</v>
      </c>
      <c r="F417" s="117">
        <f t="shared" si="33"/>
        <v>6.7972602739726025</v>
      </c>
      <c r="G417" s="46">
        <v>8</v>
      </c>
      <c r="H417" s="72">
        <v>0.05</v>
      </c>
      <c r="I417" s="91">
        <f t="shared" si="34"/>
        <v>0.11874999999999999</v>
      </c>
      <c r="J417" s="68">
        <v>6885</v>
      </c>
      <c r="K417" s="68">
        <f t="shared" si="30"/>
        <v>5557.3975171232878</v>
      </c>
      <c r="L417" s="68">
        <f t="shared" si="31"/>
        <v>1327.6024828767122</v>
      </c>
      <c r="M417" s="45">
        <v>0.05</v>
      </c>
      <c r="N417" s="68">
        <f t="shared" si="32"/>
        <v>1261.2223587328765</v>
      </c>
    </row>
    <row r="418" spans="2:14" x14ac:dyDescent="0.25">
      <c r="B418" s="46">
        <v>415</v>
      </c>
      <c r="C418" s="102" t="s">
        <v>2027</v>
      </c>
      <c r="D418" s="125">
        <v>41943</v>
      </c>
      <c r="E418" s="98">
        <v>44424</v>
      </c>
      <c r="F418" s="117">
        <f t="shared" si="33"/>
        <v>6.7972602739726025</v>
      </c>
      <c r="G418" s="46">
        <v>8</v>
      </c>
      <c r="H418" s="72">
        <v>0.05</v>
      </c>
      <c r="I418" s="91">
        <f t="shared" si="34"/>
        <v>0.11874999999999999</v>
      </c>
      <c r="J418" s="68">
        <v>18360</v>
      </c>
      <c r="K418" s="68">
        <f t="shared" si="30"/>
        <v>14819.726712328767</v>
      </c>
      <c r="L418" s="68">
        <f t="shared" si="31"/>
        <v>3540.2732876712325</v>
      </c>
      <c r="M418" s="45">
        <v>0.05</v>
      </c>
      <c r="N418" s="68">
        <f t="shared" si="32"/>
        <v>3363.2596232876708</v>
      </c>
    </row>
    <row r="419" spans="2:14" x14ac:dyDescent="0.25">
      <c r="B419" s="46">
        <v>416</v>
      </c>
      <c r="C419" s="102" t="s">
        <v>971</v>
      </c>
      <c r="D419" s="125">
        <v>41912</v>
      </c>
      <c r="E419" s="98">
        <v>44424</v>
      </c>
      <c r="F419" s="117">
        <f t="shared" si="33"/>
        <v>6.882191780821918</v>
      </c>
      <c r="G419" s="46">
        <v>3</v>
      </c>
      <c r="H419" s="72">
        <v>0.05</v>
      </c>
      <c r="I419" s="91">
        <f t="shared" si="34"/>
        <v>0.31666666666666665</v>
      </c>
      <c r="J419" s="68">
        <v>55440</v>
      </c>
      <c r="K419" s="68">
        <f t="shared" si="30"/>
        <v>120823.75890410959</v>
      </c>
      <c r="L419" s="68">
        <f t="shared" si="31"/>
        <v>0</v>
      </c>
      <c r="M419" s="45">
        <v>0.05</v>
      </c>
      <c r="N419" s="68">
        <f t="shared" si="32"/>
        <v>2772</v>
      </c>
    </row>
    <row r="420" spans="2:14" x14ac:dyDescent="0.25">
      <c r="B420" s="46">
        <v>417</v>
      </c>
      <c r="C420" s="102" t="s">
        <v>971</v>
      </c>
      <c r="D420" s="125">
        <v>41912</v>
      </c>
      <c r="E420" s="98">
        <v>44424</v>
      </c>
      <c r="F420" s="117">
        <f t="shared" si="33"/>
        <v>6.882191780821918</v>
      </c>
      <c r="G420" s="46">
        <v>3</v>
      </c>
      <c r="H420" s="72">
        <v>0.05</v>
      </c>
      <c r="I420" s="91">
        <f t="shared" si="34"/>
        <v>0.31666666666666665</v>
      </c>
      <c r="J420" s="68">
        <v>129360</v>
      </c>
      <c r="K420" s="68">
        <f t="shared" si="30"/>
        <v>281922.10410958907</v>
      </c>
      <c r="L420" s="68">
        <f t="shared" si="31"/>
        <v>0</v>
      </c>
      <c r="M420" s="45">
        <v>0.05</v>
      </c>
      <c r="N420" s="68">
        <f t="shared" si="32"/>
        <v>6468</v>
      </c>
    </row>
    <row r="421" spans="2:14" x14ac:dyDescent="0.25">
      <c r="B421" s="46">
        <v>418</v>
      </c>
      <c r="C421" s="102" t="s">
        <v>1979</v>
      </c>
      <c r="D421" s="125">
        <v>41933</v>
      </c>
      <c r="E421" s="98">
        <v>44424</v>
      </c>
      <c r="F421" s="117">
        <f t="shared" si="33"/>
        <v>6.8246575342465752</v>
      </c>
      <c r="G421" s="46">
        <v>8</v>
      </c>
      <c r="H421" s="72">
        <v>0.05</v>
      </c>
      <c r="I421" s="91">
        <f t="shared" si="34"/>
        <v>0.11874999999999999</v>
      </c>
      <c r="J421" s="68">
        <v>5395.5</v>
      </c>
      <c r="K421" s="68">
        <f t="shared" si="30"/>
        <v>4372.6647174657528</v>
      </c>
      <c r="L421" s="68">
        <f t="shared" si="31"/>
        <v>1022.8352825342472</v>
      </c>
      <c r="M421" s="45">
        <v>0.05</v>
      </c>
      <c r="N421" s="68">
        <f t="shared" si="32"/>
        <v>971.69351840753484</v>
      </c>
    </row>
    <row r="422" spans="2:14" x14ac:dyDescent="0.25">
      <c r="B422" s="46">
        <v>419</v>
      </c>
      <c r="C422" s="102" t="s">
        <v>1980</v>
      </c>
      <c r="D422" s="125">
        <v>41933</v>
      </c>
      <c r="E422" s="98">
        <v>44424</v>
      </c>
      <c r="F422" s="117">
        <f t="shared" si="33"/>
        <v>6.8246575342465752</v>
      </c>
      <c r="G422" s="46">
        <v>8</v>
      </c>
      <c r="H422" s="72">
        <v>0.05</v>
      </c>
      <c r="I422" s="91">
        <f t="shared" si="34"/>
        <v>0.11874999999999999</v>
      </c>
      <c r="J422" s="68">
        <v>1417.5</v>
      </c>
      <c r="K422" s="68">
        <f t="shared" si="30"/>
        <v>1148.7818065068493</v>
      </c>
      <c r="L422" s="68">
        <f t="shared" si="31"/>
        <v>268.71819349315069</v>
      </c>
      <c r="M422" s="45">
        <v>0.05</v>
      </c>
      <c r="N422" s="68">
        <f t="shared" si="32"/>
        <v>255.28228381849314</v>
      </c>
    </row>
    <row r="423" spans="2:14" x14ac:dyDescent="0.25">
      <c r="B423" s="46">
        <v>420</v>
      </c>
      <c r="C423" s="102" t="s">
        <v>1982</v>
      </c>
      <c r="D423" s="125">
        <v>41933</v>
      </c>
      <c r="E423" s="98">
        <v>44424</v>
      </c>
      <c r="F423" s="117">
        <f t="shared" si="33"/>
        <v>6.8246575342465752</v>
      </c>
      <c r="G423" s="46">
        <v>8</v>
      </c>
      <c r="H423" s="72">
        <v>0.05</v>
      </c>
      <c r="I423" s="91">
        <f t="shared" si="34"/>
        <v>0.11874999999999999</v>
      </c>
      <c r="J423" s="68">
        <v>1312.5</v>
      </c>
      <c r="K423" s="68">
        <f t="shared" si="30"/>
        <v>1063.6868578767123</v>
      </c>
      <c r="L423" s="68">
        <f t="shared" si="31"/>
        <v>248.81314212328766</v>
      </c>
      <c r="M423" s="45">
        <v>0.05</v>
      </c>
      <c r="N423" s="68">
        <f t="shared" si="32"/>
        <v>236.37248501712327</v>
      </c>
    </row>
    <row r="424" spans="2:14" x14ac:dyDescent="0.25">
      <c r="B424" s="46">
        <v>421</v>
      </c>
      <c r="C424" s="102" t="s">
        <v>1980</v>
      </c>
      <c r="D424" s="125">
        <v>41988</v>
      </c>
      <c r="E424" s="98">
        <v>44424</v>
      </c>
      <c r="F424" s="117">
        <f t="shared" si="33"/>
        <v>6.6739726027397257</v>
      </c>
      <c r="G424" s="46">
        <v>8</v>
      </c>
      <c r="H424" s="72">
        <v>0.05</v>
      </c>
      <c r="I424" s="91">
        <f t="shared" si="34"/>
        <v>0.11874999999999999</v>
      </c>
      <c r="J424" s="68">
        <v>1418</v>
      </c>
      <c r="K424" s="68">
        <f t="shared" si="30"/>
        <v>1123.8135616438356</v>
      </c>
      <c r="L424" s="68">
        <f t="shared" si="31"/>
        <v>294.18643835616444</v>
      </c>
      <c r="M424" s="45">
        <v>0.05</v>
      </c>
      <c r="N424" s="68">
        <f t="shared" si="32"/>
        <v>279.47711643835623</v>
      </c>
    </row>
    <row r="425" spans="2:14" x14ac:dyDescent="0.25">
      <c r="B425" s="46">
        <v>422</v>
      </c>
      <c r="C425" s="102" t="s">
        <v>1979</v>
      </c>
      <c r="D425" s="125">
        <v>41988</v>
      </c>
      <c r="E425" s="98">
        <v>44424</v>
      </c>
      <c r="F425" s="117">
        <f t="shared" si="33"/>
        <v>6.6739726027397257</v>
      </c>
      <c r="G425" s="46">
        <v>8</v>
      </c>
      <c r="H425" s="72">
        <v>0.05</v>
      </c>
      <c r="I425" s="91">
        <f t="shared" si="34"/>
        <v>0.11874999999999999</v>
      </c>
      <c r="J425" s="68">
        <v>5198</v>
      </c>
      <c r="K425" s="68">
        <f t="shared" si="30"/>
        <v>4119.5930136986299</v>
      </c>
      <c r="L425" s="68">
        <f t="shared" si="31"/>
        <v>1078.4069863013701</v>
      </c>
      <c r="M425" s="45">
        <v>0.05</v>
      </c>
      <c r="N425" s="68">
        <f t="shared" si="32"/>
        <v>1024.4866369863016</v>
      </c>
    </row>
    <row r="426" spans="2:14" x14ac:dyDescent="0.25">
      <c r="B426" s="46">
        <v>423</v>
      </c>
      <c r="C426" s="102" t="s">
        <v>1982</v>
      </c>
      <c r="D426" s="125">
        <v>41988</v>
      </c>
      <c r="E426" s="98">
        <v>44424</v>
      </c>
      <c r="F426" s="117">
        <f t="shared" si="33"/>
        <v>6.6739726027397257</v>
      </c>
      <c r="G426" s="46">
        <v>8</v>
      </c>
      <c r="H426" s="72">
        <v>0.05</v>
      </c>
      <c r="I426" s="91">
        <f t="shared" si="34"/>
        <v>0.11874999999999999</v>
      </c>
      <c r="J426" s="68">
        <v>1575</v>
      </c>
      <c r="K426" s="68">
        <f t="shared" si="30"/>
        <v>1248.2414383561643</v>
      </c>
      <c r="L426" s="68">
        <f t="shared" si="31"/>
        <v>326.75856164383572</v>
      </c>
      <c r="M426" s="45">
        <v>0.05</v>
      </c>
      <c r="N426" s="68">
        <f t="shared" si="32"/>
        <v>310.42063356164391</v>
      </c>
    </row>
    <row r="427" spans="2:14" x14ac:dyDescent="0.25">
      <c r="B427" s="46">
        <v>424</v>
      </c>
      <c r="C427" s="102" t="s">
        <v>1990</v>
      </c>
      <c r="D427" s="125">
        <v>41954</v>
      </c>
      <c r="E427" s="98">
        <v>44424</v>
      </c>
      <c r="F427" s="117">
        <f t="shared" si="33"/>
        <v>6.7671232876712333</v>
      </c>
      <c r="G427" s="46">
        <v>5</v>
      </c>
      <c r="H427" s="72">
        <v>0.05</v>
      </c>
      <c r="I427" s="91">
        <f t="shared" si="34"/>
        <v>0.19</v>
      </c>
      <c r="J427" s="68">
        <v>164850</v>
      </c>
      <c r="K427" s="68">
        <f t="shared" si="30"/>
        <v>211956.45205479456</v>
      </c>
      <c r="L427" s="68">
        <f t="shared" si="31"/>
        <v>0</v>
      </c>
      <c r="M427" s="45">
        <v>0.05</v>
      </c>
      <c r="N427" s="68">
        <f t="shared" si="32"/>
        <v>8242.5</v>
      </c>
    </row>
    <row r="428" spans="2:14" x14ac:dyDescent="0.25">
      <c r="B428" s="46">
        <v>425</v>
      </c>
      <c r="C428" s="102" t="s">
        <v>2028</v>
      </c>
      <c r="D428" s="125">
        <v>41954</v>
      </c>
      <c r="E428" s="98">
        <v>44424</v>
      </c>
      <c r="F428" s="117">
        <f t="shared" si="33"/>
        <v>6.7671232876712333</v>
      </c>
      <c r="G428" s="46">
        <v>5</v>
      </c>
      <c r="H428" s="72">
        <v>0.05</v>
      </c>
      <c r="I428" s="91">
        <f t="shared" si="34"/>
        <v>0.19</v>
      </c>
      <c r="J428" s="68">
        <v>81600</v>
      </c>
      <c r="K428" s="68">
        <f t="shared" si="30"/>
        <v>104917.4794520548</v>
      </c>
      <c r="L428" s="68">
        <f t="shared" si="31"/>
        <v>0</v>
      </c>
      <c r="M428" s="45">
        <v>0.05</v>
      </c>
      <c r="N428" s="68">
        <f t="shared" si="32"/>
        <v>4080</v>
      </c>
    </row>
    <row r="429" spans="2:14" x14ac:dyDescent="0.25">
      <c r="B429" s="46">
        <v>426</v>
      </c>
      <c r="C429" s="102" t="s">
        <v>1984</v>
      </c>
      <c r="D429" s="125">
        <v>42048</v>
      </c>
      <c r="E429" s="98">
        <v>44424</v>
      </c>
      <c r="F429" s="117">
        <f t="shared" si="33"/>
        <v>6.5095890410958903</v>
      </c>
      <c r="G429" s="46">
        <v>8</v>
      </c>
      <c r="H429" s="72">
        <v>0.05</v>
      </c>
      <c r="I429" s="91">
        <f t="shared" si="34"/>
        <v>0.11874999999999999</v>
      </c>
      <c r="J429" s="68">
        <v>52792</v>
      </c>
      <c r="K429" s="68">
        <f t="shared" si="30"/>
        <v>40808.93917808219</v>
      </c>
      <c r="L429" s="68">
        <f t="shared" si="31"/>
        <v>11983.06082191781</v>
      </c>
      <c r="M429" s="45">
        <v>0.05</v>
      </c>
      <c r="N429" s="68">
        <f t="shared" si="32"/>
        <v>11383.907780821919</v>
      </c>
    </row>
    <row r="430" spans="2:14" x14ac:dyDescent="0.25">
      <c r="B430" s="46">
        <v>427</v>
      </c>
      <c r="C430" s="102" t="s">
        <v>2009</v>
      </c>
      <c r="D430" s="125">
        <v>42048</v>
      </c>
      <c r="E430" s="98">
        <v>44424</v>
      </c>
      <c r="F430" s="117">
        <f t="shared" si="33"/>
        <v>6.5095890410958903</v>
      </c>
      <c r="G430" s="46">
        <v>8</v>
      </c>
      <c r="H430" s="72">
        <v>0.05</v>
      </c>
      <c r="I430" s="91">
        <f t="shared" si="34"/>
        <v>0.11874999999999999</v>
      </c>
      <c r="J430" s="68">
        <v>179552</v>
      </c>
      <c r="K430" s="68">
        <f t="shared" si="30"/>
        <v>138796.15561643834</v>
      </c>
      <c r="L430" s="68">
        <f t="shared" si="31"/>
        <v>40755.844383561664</v>
      </c>
      <c r="M430" s="45">
        <v>0.05</v>
      </c>
      <c r="N430" s="68">
        <f t="shared" si="32"/>
        <v>38718.052164383582</v>
      </c>
    </row>
    <row r="431" spans="2:14" x14ac:dyDescent="0.25">
      <c r="B431" s="46">
        <v>428</v>
      </c>
      <c r="C431" s="102" t="s">
        <v>1954</v>
      </c>
      <c r="D431" s="125">
        <v>41993</v>
      </c>
      <c r="E431" s="98">
        <v>44424</v>
      </c>
      <c r="F431" s="117">
        <f t="shared" si="33"/>
        <v>6.6602739726027398</v>
      </c>
      <c r="G431" s="46">
        <v>5</v>
      </c>
      <c r="H431" s="72">
        <v>0.05</v>
      </c>
      <c r="I431" s="91">
        <f t="shared" si="34"/>
        <v>0.19</v>
      </c>
      <c r="J431" s="68">
        <v>40000</v>
      </c>
      <c r="K431" s="68">
        <f t="shared" si="30"/>
        <v>50618.082191780821</v>
      </c>
      <c r="L431" s="68">
        <f t="shared" si="31"/>
        <v>0</v>
      </c>
      <c r="M431" s="45">
        <v>0.05</v>
      </c>
      <c r="N431" s="68">
        <f t="shared" si="32"/>
        <v>2000</v>
      </c>
    </row>
    <row r="432" spans="2:14" x14ac:dyDescent="0.25">
      <c r="B432" s="46">
        <v>429</v>
      </c>
      <c r="C432" s="102" t="s">
        <v>971</v>
      </c>
      <c r="D432" s="125">
        <v>41902</v>
      </c>
      <c r="E432" s="98">
        <v>44424</v>
      </c>
      <c r="F432" s="117">
        <f t="shared" si="33"/>
        <v>6.9095890410958907</v>
      </c>
      <c r="G432" s="46">
        <v>3</v>
      </c>
      <c r="H432" s="72">
        <v>0.05</v>
      </c>
      <c r="I432" s="91">
        <f t="shared" si="34"/>
        <v>0.31666666666666665</v>
      </c>
      <c r="J432" s="68">
        <v>498556</v>
      </c>
      <c r="K432" s="68">
        <f t="shared" si="30"/>
        <v>1090858.7400913241</v>
      </c>
      <c r="L432" s="68">
        <f t="shared" si="31"/>
        <v>0</v>
      </c>
      <c r="M432" s="45">
        <v>0.05</v>
      </c>
      <c r="N432" s="68">
        <f t="shared" si="32"/>
        <v>24927.800000000003</v>
      </c>
    </row>
    <row r="433" spans="2:14" x14ac:dyDescent="0.25">
      <c r="B433" s="46">
        <v>430</v>
      </c>
      <c r="C433" s="102" t="s">
        <v>2029</v>
      </c>
      <c r="D433" s="125">
        <v>42084</v>
      </c>
      <c r="E433" s="98">
        <v>44424</v>
      </c>
      <c r="F433" s="117">
        <f t="shared" si="33"/>
        <v>6.4109589041095889</v>
      </c>
      <c r="G433" s="46">
        <v>3</v>
      </c>
      <c r="H433" s="72">
        <v>0.05</v>
      </c>
      <c r="I433" s="91">
        <f t="shared" si="34"/>
        <v>0.31666666666666665</v>
      </c>
      <c r="J433" s="68">
        <v>21200</v>
      </c>
      <c r="K433" s="68">
        <f t="shared" si="30"/>
        <v>43038.904109589035</v>
      </c>
      <c r="L433" s="68">
        <f t="shared" si="31"/>
        <v>0</v>
      </c>
      <c r="M433" s="45">
        <v>0.05</v>
      </c>
      <c r="N433" s="68">
        <f t="shared" si="32"/>
        <v>1060</v>
      </c>
    </row>
    <row r="434" spans="2:14" x14ac:dyDescent="0.25">
      <c r="B434" s="46">
        <v>431</v>
      </c>
      <c r="C434" s="102" t="s">
        <v>1954</v>
      </c>
      <c r="D434" s="125">
        <v>41788</v>
      </c>
      <c r="E434" s="98">
        <v>44424</v>
      </c>
      <c r="F434" s="117">
        <f t="shared" si="33"/>
        <v>7.2219178082191782</v>
      </c>
      <c r="G434" s="46">
        <v>5</v>
      </c>
      <c r="H434" s="72">
        <v>0.05</v>
      </c>
      <c r="I434" s="91">
        <f t="shared" si="34"/>
        <v>0.19</v>
      </c>
      <c r="J434" s="68">
        <v>81599.7</v>
      </c>
      <c r="K434" s="68">
        <f t="shared" si="30"/>
        <v>111968.20204931508</v>
      </c>
      <c r="L434" s="68">
        <f t="shared" si="31"/>
        <v>0</v>
      </c>
      <c r="M434" s="45">
        <v>0.05</v>
      </c>
      <c r="N434" s="68">
        <f t="shared" si="32"/>
        <v>4079.9850000000001</v>
      </c>
    </row>
    <row r="435" spans="2:14" x14ac:dyDescent="0.25">
      <c r="B435" s="46">
        <v>432</v>
      </c>
      <c r="C435" s="102" t="s">
        <v>1990</v>
      </c>
      <c r="D435" s="125">
        <v>41879</v>
      </c>
      <c r="E435" s="98">
        <v>44424</v>
      </c>
      <c r="F435" s="117">
        <f t="shared" si="33"/>
        <v>6.9726027397260273</v>
      </c>
      <c r="G435" s="46">
        <v>5</v>
      </c>
      <c r="H435" s="72">
        <v>0.05</v>
      </c>
      <c r="I435" s="91">
        <f t="shared" si="34"/>
        <v>0.19</v>
      </c>
      <c r="J435" s="68">
        <v>23782</v>
      </c>
      <c r="K435" s="68">
        <f t="shared" si="30"/>
        <v>31506.263287671234</v>
      </c>
      <c r="L435" s="68">
        <f t="shared" si="31"/>
        <v>0</v>
      </c>
      <c r="M435" s="45">
        <v>0.05</v>
      </c>
      <c r="N435" s="68">
        <f t="shared" si="32"/>
        <v>1189.1000000000001</v>
      </c>
    </row>
    <row r="436" spans="2:14" x14ac:dyDescent="0.25">
      <c r="B436" s="46">
        <v>433</v>
      </c>
      <c r="C436" s="102" t="s">
        <v>2007</v>
      </c>
      <c r="D436" s="125">
        <v>41815</v>
      </c>
      <c r="E436" s="98">
        <v>44424</v>
      </c>
      <c r="F436" s="117">
        <f t="shared" si="33"/>
        <v>7.1479452054794521</v>
      </c>
      <c r="G436" s="46">
        <v>5</v>
      </c>
      <c r="H436" s="72">
        <v>0.05</v>
      </c>
      <c r="I436" s="91">
        <f t="shared" si="34"/>
        <v>0.19</v>
      </c>
      <c r="J436" s="68">
        <v>35543</v>
      </c>
      <c r="K436" s="68">
        <f t="shared" si="30"/>
        <v>48271.289123287672</v>
      </c>
      <c r="L436" s="68">
        <f t="shared" si="31"/>
        <v>0</v>
      </c>
      <c r="M436" s="45">
        <v>0.05</v>
      </c>
      <c r="N436" s="68">
        <f t="shared" si="32"/>
        <v>1777.15</v>
      </c>
    </row>
    <row r="437" spans="2:14" x14ac:dyDescent="0.25">
      <c r="B437" s="46">
        <v>434</v>
      </c>
      <c r="C437" s="102" t="s">
        <v>1954</v>
      </c>
      <c r="D437" s="125">
        <v>41815</v>
      </c>
      <c r="E437" s="98">
        <v>44424</v>
      </c>
      <c r="F437" s="117">
        <f t="shared" si="33"/>
        <v>7.1479452054794521</v>
      </c>
      <c r="G437" s="46">
        <v>5</v>
      </c>
      <c r="H437" s="72">
        <v>0.05</v>
      </c>
      <c r="I437" s="91">
        <f t="shared" si="34"/>
        <v>0.19</v>
      </c>
      <c r="J437" s="68">
        <v>35543</v>
      </c>
      <c r="K437" s="68">
        <f t="shared" si="30"/>
        <v>48271.289123287672</v>
      </c>
      <c r="L437" s="68">
        <f t="shared" si="31"/>
        <v>0</v>
      </c>
      <c r="M437" s="45">
        <v>0.05</v>
      </c>
      <c r="N437" s="68">
        <f t="shared" si="32"/>
        <v>1777.15</v>
      </c>
    </row>
    <row r="438" spans="2:14" x14ac:dyDescent="0.25">
      <c r="B438" s="46">
        <v>435</v>
      </c>
      <c r="C438" s="102" t="s">
        <v>2030</v>
      </c>
      <c r="D438" s="125">
        <v>41760</v>
      </c>
      <c r="E438" s="98">
        <v>44424</v>
      </c>
      <c r="F438" s="117">
        <f t="shared" si="33"/>
        <v>7.2986301369863016</v>
      </c>
      <c r="G438" s="46">
        <v>3</v>
      </c>
      <c r="H438" s="72">
        <v>0.05</v>
      </c>
      <c r="I438" s="91">
        <f t="shared" si="34"/>
        <v>0.31666666666666665</v>
      </c>
      <c r="J438" s="68">
        <v>5800.2</v>
      </c>
      <c r="K438" s="68">
        <f t="shared" si="30"/>
        <v>13405.61293150685</v>
      </c>
      <c r="L438" s="68">
        <f t="shared" si="31"/>
        <v>0</v>
      </c>
      <c r="M438" s="45">
        <v>0.05</v>
      </c>
      <c r="N438" s="68">
        <f t="shared" si="32"/>
        <v>290.01</v>
      </c>
    </row>
    <row r="439" spans="2:14" x14ac:dyDescent="0.25">
      <c r="B439" s="46">
        <v>436</v>
      </c>
      <c r="C439" s="102" t="s">
        <v>860</v>
      </c>
      <c r="D439" s="125">
        <v>41815</v>
      </c>
      <c r="E439" s="98">
        <v>44424</v>
      </c>
      <c r="F439" s="117">
        <f t="shared" si="33"/>
        <v>7.1479452054794521</v>
      </c>
      <c r="G439" s="46">
        <v>3</v>
      </c>
      <c r="H439" s="72">
        <v>0.05</v>
      </c>
      <c r="I439" s="91">
        <f t="shared" si="34"/>
        <v>0.31666666666666665</v>
      </c>
      <c r="J439" s="68">
        <v>56700</v>
      </c>
      <c r="K439" s="68">
        <f t="shared" si="30"/>
        <v>128341.35616438356</v>
      </c>
      <c r="L439" s="68">
        <f t="shared" si="31"/>
        <v>0</v>
      </c>
      <c r="M439" s="45">
        <v>0.05</v>
      </c>
      <c r="N439" s="68">
        <f t="shared" si="32"/>
        <v>2835</v>
      </c>
    </row>
    <row r="440" spans="2:14" x14ac:dyDescent="0.25">
      <c r="B440" s="46">
        <v>437</v>
      </c>
      <c r="C440" s="102" t="s">
        <v>2031</v>
      </c>
      <c r="D440" s="125">
        <v>42084</v>
      </c>
      <c r="E440" s="98">
        <v>44424</v>
      </c>
      <c r="F440" s="117">
        <f t="shared" si="33"/>
        <v>6.4109589041095889</v>
      </c>
      <c r="G440" s="46">
        <v>5</v>
      </c>
      <c r="H440" s="72">
        <v>0.05</v>
      </c>
      <c r="I440" s="91">
        <f t="shared" si="34"/>
        <v>0.19</v>
      </c>
      <c r="J440" s="68">
        <v>29925</v>
      </c>
      <c r="K440" s="68">
        <f t="shared" si="30"/>
        <v>36451.109589041102</v>
      </c>
      <c r="L440" s="68">
        <f t="shared" si="31"/>
        <v>0</v>
      </c>
      <c r="M440" s="45">
        <v>0.05</v>
      </c>
      <c r="N440" s="68">
        <f t="shared" si="32"/>
        <v>1496.25</v>
      </c>
    </row>
    <row r="441" spans="2:14" x14ac:dyDescent="0.25">
      <c r="B441" s="46">
        <v>438</v>
      </c>
      <c r="C441" s="102" t="s">
        <v>2032</v>
      </c>
      <c r="D441" s="125">
        <v>41832</v>
      </c>
      <c r="E441" s="98">
        <v>44424</v>
      </c>
      <c r="F441" s="117">
        <f t="shared" si="33"/>
        <v>7.1013698630136988</v>
      </c>
      <c r="G441" s="46">
        <v>3</v>
      </c>
      <c r="H441" s="72">
        <v>0.05</v>
      </c>
      <c r="I441" s="91">
        <f t="shared" si="34"/>
        <v>0.31666666666666665</v>
      </c>
      <c r="J441" s="68">
        <v>92871</v>
      </c>
      <c r="K441" s="68">
        <f t="shared" si="30"/>
        <v>208845.25150684931</v>
      </c>
      <c r="L441" s="68">
        <f t="shared" si="31"/>
        <v>0</v>
      </c>
      <c r="M441" s="45">
        <v>0.05</v>
      </c>
      <c r="N441" s="68">
        <f t="shared" si="32"/>
        <v>4643.55</v>
      </c>
    </row>
    <row r="442" spans="2:14" x14ac:dyDescent="0.25">
      <c r="B442" s="46">
        <v>439</v>
      </c>
      <c r="C442" s="102" t="s">
        <v>1990</v>
      </c>
      <c r="D442" s="125">
        <v>42004</v>
      </c>
      <c r="E442" s="98">
        <v>44424</v>
      </c>
      <c r="F442" s="117">
        <f t="shared" si="33"/>
        <v>6.6301369863013697</v>
      </c>
      <c r="G442" s="46">
        <v>5</v>
      </c>
      <c r="H442" s="72">
        <v>0.05</v>
      </c>
      <c r="I442" s="91">
        <f t="shared" si="34"/>
        <v>0.19</v>
      </c>
      <c r="J442" s="68">
        <v>63790.21</v>
      </c>
      <c r="K442" s="68">
        <f t="shared" si="30"/>
        <v>80358.187830136987</v>
      </c>
      <c r="L442" s="68">
        <f t="shared" si="31"/>
        <v>0</v>
      </c>
      <c r="M442" s="45">
        <v>0.05</v>
      </c>
      <c r="N442" s="68">
        <f t="shared" si="32"/>
        <v>3189.5105000000003</v>
      </c>
    </row>
    <row r="443" spans="2:14" x14ac:dyDescent="0.25">
      <c r="B443" s="46">
        <v>440</v>
      </c>
      <c r="C443" s="102" t="s">
        <v>2033</v>
      </c>
      <c r="D443" s="125">
        <v>42136</v>
      </c>
      <c r="E443" s="98">
        <v>44424</v>
      </c>
      <c r="F443" s="117">
        <f t="shared" si="33"/>
        <v>6.2684931506849315</v>
      </c>
      <c r="G443" s="46">
        <v>5</v>
      </c>
      <c r="H443" s="72">
        <v>0.05</v>
      </c>
      <c r="I443" s="91">
        <f t="shared" si="34"/>
        <v>0.19</v>
      </c>
      <c r="J443" s="68">
        <v>56840</v>
      </c>
      <c r="K443" s="68">
        <f t="shared" si="30"/>
        <v>67697.21863013698</v>
      </c>
      <c r="L443" s="68">
        <f t="shared" si="31"/>
        <v>0</v>
      </c>
      <c r="M443" s="45">
        <v>0.05</v>
      </c>
      <c r="N443" s="68">
        <f t="shared" si="32"/>
        <v>2842</v>
      </c>
    </row>
    <row r="444" spans="2:14" x14ac:dyDescent="0.25">
      <c r="B444" s="46">
        <v>441</v>
      </c>
      <c r="C444" s="102" t="s">
        <v>2034</v>
      </c>
      <c r="D444" s="125">
        <v>42136</v>
      </c>
      <c r="E444" s="98">
        <v>44424</v>
      </c>
      <c r="F444" s="117">
        <f t="shared" si="33"/>
        <v>6.2684931506849315</v>
      </c>
      <c r="G444" s="46">
        <v>5</v>
      </c>
      <c r="H444" s="72">
        <v>0.05</v>
      </c>
      <c r="I444" s="91">
        <f t="shared" si="34"/>
        <v>0.19</v>
      </c>
      <c r="J444" s="68">
        <v>117810</v>
      </c>
      <c r="K444" s="68">
        <f t="shared" si="30"/>
        <v>140313.32383561644</v>
      </c>
      <c r="L444" s="68">
        <f t="shared" si="31"/>
        <v>0</v>
      </c>
      <c r="M444" s="45">
        <v>0.05</v>
      </c>
      <c r="N444" s="68">
        <f t="shared" si="32"/>
        <v>5890.5</v>
      </c>
    </row>
    <row r="445" spans="2:14" x14ac:dyDescent="0.25">
      <c r="B445" s="46">
        <v>442</v>
      </c>
      <c r="C445" s="102" t="s">
        <v>2034</v>
      </c>
      <c r="D445" s="125">
        <v>42136</v>
      </c>
      <c r="E445" s="98">
        <v>44424</v>
      </c>
      <c r="F445" s="117">
        <f t="shared" si="33"/>
        <v>6.2684931506849315</v>
      </c>
      <c r="G445" s="46">
        <v>5</v>
      </c>
      <c r="H445" s="72">
        <v>0.05</v>
      </c>
      <c r="I445" s="91">
        <f t="shared" si="34"/>
        <v>0.19</v>
      </c>
      <c r="J445" s="68">
        <v>80000</v>
      </c>
      <c r="K445" s="68">
        <f t="shared" si="30"/>
        <v>95281.095890410958</v>
      </c>
      <c r="L445" s="68">
        <f t="shared" si="31"/>
        <v>0</v>
      </c>
      <c r="M445" s="45">
        <v>0.05</v>
      </c>
      <c r="N445" s="68">
        <f t="shared" si="32"/>
        <v>4000</v>
      </c>
    </row>
    <row r="446" spans="2:14" x14ac:dyDescent="0.25">
      <c r="B446" s="46">
        <v>443</v>
      </c>
      <c r="C446" s="102" t="s">
        <v>1075</v>
      </c>
      <c r="D446" s="125">
        <v>42124</v>
      </c>
      <c r="E446" s="98">
        <v>44424</v>
      </c>
      <c r="F446" s="117">
        <f t="shared" si="33"/>
        <v>6.3013698630136989</v>
      </c>
      <c r="G446" s="46">
        <v>3</v>
      </c>
      <c r="H446" s="72">
        <v>0.05</v>
      </c>
      <c r="I446" s="91">
        <f t="shared" si="34"/>
        <v>0.31666666666666665</v>
      </c>
      <c r="J446" s="68">
        <v>6543</v>
      </c>
      <c r="K446" s="68">
        <f t="shared" si="30"/>
        <v>13056.123287671233</v>
      </c>
      <c r="L446" s="68">
        <f t="shared" si="31"/>
        <v>0</v>
      </c>
      <c r="M446" s="45">
        <v>0.05</v>
      </c>
      <c r="N446" s="68">
        <f t="shared" si="32"/>
        <v>327.15000000000003</v>
      </c>
    </row>
    <row r="447" spans="2:14" x14ac:dyDescent="0.25">
      <c r="B447" s="46">
        <v>444</v>
      </c>
      <c r="C447" s="102" t="s">
        <v>2034</v>
      </c>
      <c r="D447" s="125">
        <v>42143</v>
      </c>
      <c r="E447" s="98">
        <v>44424</v>
      </c>
      <c r="F447" s="117">
        <f t="shared" si="33"/>
        <v>6.2493150684931509</v>
      </c>
      <c r="G447" s="46">
        <v>5</v>
      </c>
      <c r="H447" s="72">
        <v>0.05</v>
      </c>
      <c r="I447" s="91">
        <f t="shared" si="34"/>
        <v>0.19</v>
      </c>
      <c r="J447" s="68">
        <v>160000</v>
      </c>
      <c r="K447" s="68">
        <f t="shared" si="30"/>
        <v>189979.17808219179</v>
      </c>
      <c r="L447" s="68">
        <f t="shared" si="31"/>
        <v>0</v>
      </c>
      <c r="M447" s="45">
        <v>0.05</v>
      </c>
      <c r="N447" s="68">
        <f t="shared" si="32"/>
        <v>8000</v>
      </c>
    </row>
    <row r="448" spans="2:14" x14ac:dyDescent="0.25">
      <c r="B448" s="46">
        <v>445</v>
      </c>
      <c r="C448" s="102" t="s">
        <v>2035</v>
      </c>
      <c r="D448" s="125">
        <v>42144</v>
      </c>
      <c r="E448" s="98">
        <v>44424</v>
      </c>
      <c r="F448" s="117">
        <f t="shared" si="33"/>
        <v>6.2465753424657535</v>
      </c>
      <c r="G448" s="46">
        <v>3</v>
      </c>
      <c r="H448" s="72">
        <v>0.05</v>
      </c>
      <c r="I448" s="91">
        <f t="shared" si="34"/>
        <v>0.31666666666666665</v>
      </c>
      <c r="J448" s="68">
        <v>147000</v>
      </c>
      <c r="K448" s="68">
        <f t="shared" si="30"/>
        <v>290778.08219178079</v>
      </c>
      <c r="L448" s="68">
        <f t="shared" si="31"/>
        <v>0</v>
      </c>
      <c r="M448" s="45">
        <v>0.05</v>
      </c>
      <c r="N448" s="68">
        <f t="shared" si="32"/>
        <v>7350</v>
      </c>
    </row>
    <row r="449" spans="2:14" x14ac:dyDescent="0.25">
      <c r="B449" s="46">
        <v>446</v>
      </c>
      <c r="C449" s="95" t="s">
        <v>2035</v>
      </c>
      <c r="D449" s="97">
        <v>42185</v>
      </c>
      <c r="E449" s="98">
        <v>44424</v>
      </c>
      <c r="F449" s="117">
        <f t="shared" si="33"/>
        <v>6.1342465753424653</v>
      </c>
      <c r="G449" s="46">
        <v>3</v>
      </c>
      <c r="H449" s="72">
        <v>0.05</v>
      </c>
      <c r="I449" s="91">
        <f t="shared" si="34"/>
        <v>0.31666666666666665</v>
      </c>
      <c r="J449" s="68">
        <v>2940</v>
      </c>
      <c r="K449" s="68">
        <f t="shared" si="30"/>
        <v>5710.9835616438349</v>
      </c>
      <c r="L449" s="68">
        <f t="shared" si="31"/>
        <v>0</v>
      </c>
      <c r="M449" s="45">
        <v>0.05</v>
      </c>
      <c r="N449" s="68">
        <f t="shared" si="32"/>
        <v>147</v>
      </c>
    </row>
    <row r="450" spans="2:14" x14ac:dyDescent="0.25">
      <c r="B450" s="46">
        <v>447</v>
      </c>
      <c r="C450" s="102" t="s">
        <v>2033</v>
      </c>
      <c r="D450" s="125">
        <v>42166</v>
      </c>
      <c r="E450" s="98">
        <v>44424</v>
      </c>
      <c r="F450" s="117">
        <f t="shared" si="33"/>
        <v>6.1863013698630134</v>
      </c>
      <c r="G450" s="46">
        <v>5</v>
      </c>
      <c r="H450" s="72">
        <v>0.05</v>
      </c>
      <c r="I450" s="91">
        <f t="shared" si="34"/>
        <v>0.19</v>
      </c>
      <c r="J450" s="68">
        <v>23415</v>
      </c>
      <c r="K450" s="68">
        <f t="shared" si="30"/>
        <v>27521.92684931507</v>
      </c>
      <c r="L450" s="68">
        <f t="shared" si="31"/>
        <v>0</v>
      </c>
      <c r="M450" s="45">
        <v>0.05</v>
      </c>
      <c r="N450" s="68">
        <f t="shared" si="32"/>
        <v>1170.75</v>
      </c>
    </row>
    <row r="451" spans="2:14" x14ac:dyDescent="0.25">
      <c r="B451" s="46">
        <v>448</v>
      </c>
      <c r="C451" s="102" t="s">
        <v>2033</v>
      </c>
      <c r="D451" s="125">
        <v>42163</v>
      </c>
      <c r="E451" s="98">
        <v>44424</v>
      </c>
      <c r="F451" s="117">
        <f t="shared" si="33"/>
        <v>6.1945205479452055</v>
      </c>
      <c r="G451" s="46">
        <v>5</v>
      </c>
      <c r="H451" s="72">
        <v>0.05</v>
      </c>
      <c r="I451" s="91">
        <f t="shared" si="34"/>
        <v>0.19</v>
      </c>
      <c r="J451" s="68">
        <v>70350</v>
      </c>
      <c r="K451" s="68">
        <f t="shared" si="30"/>
        <v>82799.058904109595</v>
      </c>
      <c r="L451" s="68">
        <f t="shared" si="31"/>
        <v>0</v>
      </c>
      <c r="M451" s="45">
        <v>0.05</v>
      </c>
      <c r="N451" s="68">
        <f t="shared" si="32"/>
        <v>3517.5</v>
      </c>
    </row>
    <row r="452" spans="2:14" x14ac:dyDescent="0.25">
      <c r="B452" s="46">
        <v>449</v>
      </c>
      <c r="C452" s="102" t="s">
        <v>2036</v>
      </c>
      <c r="D452" s="125">
        <v>42223</v>
      </c>
      <c r="E452" s="98">
        <v>44424</v>
      </c>
      <c r="F452" s="117">
        <f t="shared" si="33"/>
        <v>6.0301369863013701</v>
      </c>
      <c r="G452" s="46">
        <v>5</v>
      </c>
      <c r="H452" s="72">
        <v>0.05</v>
      </c>
      <c r="I452" s="91">
        <f t="shared" si="34"/>
        <v>0.19</v>
      </c>
      <c r="J452" s="68">
        <v>41150</v>
      </c>
      <c r="K452" s="68">
        <f t="shared" ref="K452:K515" si="35">F452*I452*J452</f>
        <v>47146.626027397258</v>
      </c>
      <c r="L452" s="68">
        <f t="shared" ref="L452:L515" si="36">MAX(J452-K452,0)</f>
        <v>0</v>
      </c>
      <c r="M452" s="45">
        <v>0.05</v>
      </c>
      <c r="N452" s="68">
        <f t="shared" ref="N452:N515" si="37">IF(J452&lt;=0,0,IF(L452&lt;=H452*J452,H452*J452,L452*(1-M452)))</f>
        <v>2057.5</v>
      </c>
    </row>
    <row r="453" spans="2:14" x14ac:dyDescent="0.25">
      <c r="B453" s="46">
        <v>450</v>
      </c>
      <c r="C453" s="102" t="s">
        <v>2037</v>
      </c>
      <c r="D453" s="125">
        <v>42222</v>
      </c>
      <c r="E453" s="98">
        <v>44424</v>
      </c>
      <c r="F453" s="117">
        <f t="shared" ref="F453:F516" si="38">(E453-D453)/365</f>
        <v>6.0328767123287674</v>
      </c>
      <c r="G453" s="46">
        <v>3</v>
      </c>
      <c r="H453" s="72">
        <v>0.05</v>
      </c>
      <c r="I453" s="91">
        <f t="shared" ref="I453:I516" si="39">(1-H453)/G453</f>
        <v>0.31666666666666665</v>
      </c>
      <c r="J453" s="68">
        <v>1800</v>
      </c>
      <c r="K453" s="68">
        <f t="shared" si="35"/>
        <v>3438.7397260273974</v>
      </c>
      <c r="L453" s="68">
        <f t="shared" si="36"/>
        <v>0</v>
      </c>
      <c r="M453" s="45">
        <v>0.05</v>
      </c>
      <c r="N453" s="68">
        <f t="shared" si="37"/>
        <v>90</v>
      </c>
    </row>
    <row r="454" spans="2:14" x14ac:dyDescent="0.25">
      <c r="B454" s="46">
        <v>451</v>
      </c>
      <c r="C454" s="102" t="s">
        <v>2038</v>
      </c>
      <c r="D454" s="125">
        <v>42222</v>
      </c>
      <c r="E454" s="98">
        <v>44424</v>
      </c>
      <c r="F454" s="117">
        <f t="shared" si="38"/>
        <v>6.0328767123287674</v>
      </c>
      <c r="G454" s="46">
        <v>3</v>
      </c>
      <c r="H454" s="72">
        <v>0.05</v>
      </c>
      <c r="I454" s="91">
        <f t="shared" si="39"/>
        <v>0.31666666666666665</v>
      </c>
      <c r="J454" s="68">
        <v>2250</v>
      </c>
      <c r="K454" s="68">
        <f t="shared" si="35"/>
        <v>4298.4246575342468</v>
      </c>
      <c r="L454" s="68">
        <f t="shared" si="36"/>
        <v>0</v>
      </c>
      <c r="M454" s="45">
        <v>0.05</v>
      </c>
      <c r="N454" s="68">
        <f t="shared" si="37"/>
        <v>112.5</v>
      </c>
    </row>
    <row r="455" spans="2:14" x14ac:dyDescent="0.25">
      <c r="B455" s="46">
        <v>452</v>
      </c>
      <c r="C455" s="102" t="s">
        <v>2039</v>
      </c>
      <c r="D455" s="125">
        <v>42222</v>
      </c>
      <c r="E455" s="98">
        <v>44424</v>
      </c>
      <c r="F455" s="117">
        <f t="shared" si="38"/>
        <v>6.0328767123287674</v>
      </c>
      <c r="G455" s="46">
        <v>3</v>
      </c>
      <c r="H455" s="72">
        <v>0.05</v>
      </c>
      <c r="I455" s="91">
        <f t="shared" si="39"/>
        <v>0.31666666666666665</v>
      </c>
      <c r="J455" s="68">
        <v>16500</v>
      </c>
      <c r="K455" s="68">
        <f t="shared" si="35"/>
        <v>31521.780821917808</v>
      </c>
      <c r="L455" s="68">
        <f t="shared" si="36"/>
        <v>0</v>
      </c>
      <c r="M455" s="45">
        <v>0.05</v>
      </c>
      <c r="N455" s="68">
        <f t="shared" si="37"/>
        <v>825</v>
      </c>
    </row>
    <row r="456" spans="2:14" x14ac:dyDescent="0.25">
      <c r="B456" s="46">
        <v>453</v>
      </c>
      <c r="C456" s="102" t="s">
        <v>2040</v>
      </c>
      <c r="D456" s="125">
        <v>42224</v>
      </c>
      <c r="E456" s="98">
        <v>44424</v>
      </c>
      <c r="F456" s="117">
        <f t="shared" si="38"/>
        <v>6.0273972602739727</v>
      </c>
      <c r="G456" s="46">
        <v>5</v>
      </c>
      <c r="H456" s="72">
        <v>0.05</v>
      </c>
      <c r="I456" s="91">
        <f t="shared" si="39"/>
        <v>0.19</v>
      </c>
      <c r="J456" s="68">
        <v>112250</v>
      </c>
      <c r="K456" s="68">
        <f t="shared" si="35"/>
        <v>128549.31506849315</v>
      </c>
      <c r="L456" s="68">
        <f t="shared" si="36"/>
        <v>0</v>
      </c>
      <c r="M456" s="45">
        <v>0.05</v>
      </c>
      <c r="N456" s="68">
        <f t="shared" si="37"/>
        <v>5612.5</v>
      </c>
    </row>
    <row r="457" spans="2:14" x14ac:dyDescent="0.25">
      <c r="B457" s="46">
        <v>454</v>
      </c>
      <c r="C457" s="102" t="s">
        <v>2034</v>
      </c>
      <c r="D457" s="125">
        <v>42242</v>
      </c>
      <c r="E457" s="98">
        <v>44424</v>
      </c>
      <c r="F457" s="117">
        <f t="shared" si="38"/>
        <v>5.978082191780822</v>
      </c>
      <c r="G457" s="46">
        <v>5</v>
      </c>
      <c r="H457" s="72">
        <v>0.05</v>
      </c>
      <c r="I457" s="91">
        <f t="shared" si="39"/>
        <v>0.19</v>
      </c>
      <c r="J457" s="68">
        <v>30450</v>
      </c>
      <c r="K457" s="68">
        <f t="shared" si="35"/>
        <v>34586.19452054795</v>
      </c>
      <c r="L457" s="68">
        <f t="shared" si="36"/>
        <v>0</v>
      </c>
      <c r="M457" s="45">
        <v>0.05</v>
      </c>
      <c r="N457" s="68">
        <f t="shared" si="37"/>
        <v>1522.5</v>
      </c>
    </row>
    <row r="458" spans="2:14" x14ac:dyDescent="0.25">
      <c r="B458" s="46">
        <v>455</v>
      </c>
      <c r="C458" s="102" t="s">
        <v>2034</v>
      </c>
      <c r="D458" s="125">
        <v>42242</v>
      </c>
      <c r="E458" s="98">
        <v>44424</v>
      </c>
      <c r="F458" s="117">
        <f t="shared" si="38"/>
        <v>5.978082191780822</v>
      </c>
      <c r="G458" s="46">
        <v>5</v>
      </c>
      <c r="H458" s="72">
        <v>0.05</v>
      </c>
      <c r="I458" s="91">
        <f t="shared" si="39"/>
        <v>0.19</v>
      </c>
      <c r="J458" s="68">
        <v>60900</v>
      </c>
      <c r="K458" s="68">
        <f t="shared" si="35"/>
        <v>69172.389041095899</v>
      </c>
      <c r="L458" s="68">
        <f t="shared" si="36"/>
        <v>0</v>
      </c>
      <c r="M458" s="45">
        <v>0.05</v>
      </c>
      <c r="N458" s="68">
        <f t="shared" si="37"/>
        <v>3045</v>
      </c>
    </row>
    <row r="459" spans="2:14" x14ac:dyDescent="0.25">
      <c r="B459" s="46">
        <v>456</v>
      </c>
      <c r="C459" s="102" t="s">
        <v>2041</v>
      </c>
      <c r="D459" s="125">
        <v>42242</v>
      </c>
      <c r="E459" s="98">
        <v>44424</v>
      </c>
      <c r="F459" s="117">
        <f t="shared" si="38"/>
        <v>5.978082191780822</v>
      </c>
      <c r="G459" s="46">
        <v>5</v>
      </c>
      <c r="H459" s="72">
        <v>0.05</v>
      </c>
      <c r="I459" s="91">
        <f t="shared" si="39"/>
        <v>0.19</v>
      </c>
      <c r="J459" s="68">
        <v>64890</v>
      </c>
      <c r="K459" s="68">
        <f t="shared" si="35"/>
        <v>73704.373150684944</v>
      </c>
      <c r="L459" s="68">
        <f t="shared" si="36"/>
        <v>0</v>
      </c>
      <c r="M459" s="45">
        <v>0.05</v>
      </c>
      <c r="N459" s="68">
        <f t="shared" si="37"/>
        <v>3244.5</v>
      </c>
    </row>
    <row r="460" spans="2:14" x14ac:dyDescent="0.25">
      <c r="B460" s="46">
        <v>457</v>
      </c>
      <c r="C460" s="102" t="s">
        <v>2034</v>
      </c>
      <c r="D460" s="125">
        <v>42226</v>
      </c>
      <c r="E460" s="98">
        <v>44424</v>
      </c>
      <c r="F460" s="117">
        <f t="shared" si="38"/>
        <v>6.021917808219178</v>
      </c>
      <c r="G460" s="46">
        <v>5</v>
      </c>
      <c r="H460" s="72">
        <v>0.05</v>
      </c>
      <c r="I460" s="91">
        <f t="shared" si="39"/>
        <v>0.19</v>
      </c>
      <c r="J460" s="68">
        <v>61950</v>
      </c>
      <c r="K460" s="68">
        <f t="shared" si="35"/>
        <v>70880.983561643836</v>
      </c>
      <c r="L460" s="68">
        <f t="shared" si="36"/>
        <v>0</v>
      </c>
      <c r="M460" s="45">
        <v>0.05</v>
      </c>
      <c r="N460" s="68">
        <f t="shared" si="37"/>
        <v>3097.5</v>
      </c>
    </row>
    <row r="461" spans="2:14" x14ac:dyDescent="0.25">
      <c r="B461" s="46">
        <v>458</v>
      </c>
      <c r="C461" s="102" t="s">
        <v>2039</v>
      </c>
      <c r="D461" s="125">
        <v>42230</v>
      </c>
      <c r="E461" s="98">
        <v>44424</v>
      </c>
      <c r="F461" s="117">
        <f t="shared" si="38"/>
        <v>6.0109589041095894</v>
      </c>
      <c r="G461" s="46">
        <v>3</v>
      </c>
      <c r="H461" s="72">
        <v>0.05</v>
      </c>
      <c r="I461" s="91">
        <f t="shared" si="39"/>
        <v>0.31666666666666665</v>
      </c>
      <c r="J461" s="68">
        <v>13230</v>
      </c>
      <c r="K461" s="68">
        <f t="shared" si="35"/>
        <v>25182.912328767121</v>
      </c>
      <c r="L461" s="68">
        <f t="shared" si="36"/>
        <v>0</v>
      </c>
      <c r="M461" s="45">
        <v>0.05</v>
      </c>
      <c r="N461" s="68">
        <f t="shared" si="37"/>
        <v>661.5</v>
      </c>
    </row>
    <row r="462" spans="2:14" x14ac:dyDescent="0.25">
      <c r="B462" s="46">
        <v>459</v>
      </c>
      <c r="C462" s="102" t="s">
        <v>2042</v>
      </c>
      <c r="D462" s="125">
        <v>42202</v>
      </c>
      <c r="E462" s="98">
        <v>44424</v>
      </c>
      <c r="F462" s="117">
        <f t="shared" si="38"/>
        <v>6.087671232876712</v>
      </c>
      <c r="G462" s="46">
        <v>8</v>
      </c>
      <c r="H462" s="72">
        <v>0.05</v>
      </c>
      <c r="I462" s="91">
        <f t="shared" si="39"/>
        <v>0.11874999999999999</v>
      </c>
      <c r="J462" s="68">
        <v>41236</v>
      </c>
      <c r="K462" s="68">
        <f t="shared" si="35"/>
        <v>29809.956301369861</v>
      </c>
      <c r="L462" s="68">
        <f t="shared" si="36"/>
        <v>11426.043698630139</v>
      </c>
      <c r="M462" s="45">
        <v>0.05</v>
      </c>
      <c r="N462" s="68">
        <f t="shared" si="37"/>
        <v>10854.741513698631</v>
      </c>
    </row>
    <row r="463" spans="2:14" x14ac:dyDescent="0.25">
      <c r="B463" s="46">
        <v>460</v>
      </c>
      <c r="C463" s="102" t="s">
        <v>2043</v>
      </c>
      <c r="D463" s="125">
        <v>42216</v>
      </c>
      <c r="E463" s="98">
        <v>44424</v>
      </c>
      <c r="F463" s="117">
        <f t="shared" si="38"/>
        <v>6.0493150684931507</v>
      </c>
      <c r="G463" s="46">
        <v>8</v>
      </c>
      <c r="H463" s="72">
        <v>0.05</v>
      </c>
      <c r="I463" s="91">
        <f t="shared" si="39"/>
        <v>0.11874999999999999</v>
      </c>
      <c r="J463" s="68">
        <v>41423</v>
      </c>
      <c r="K463" s="68">
        <f t="shared" si="35"/>
        <v>29756.467397260272</v>
      </c>
      <c r="L463" s="68">
        <f t="shared" si="36"/>
        <v>11666.532602739728</v>
      </c>
      <c r="M463" s="45">
        <v>0.05</v>
      </c>
      <c r="N463" s="68">
        <f t="shared" si="37"/>
        <v>11083.20597260274</v>
      </c>
    </row>
    <row r="464" spans="2:14" x14ac:dyDescent="0.25">
      <c r="B464" s="46">
        <v>461</v>
      </c>
      <c r="C464" s="102" t="s">
        <v>992</v>
      </c>
      <c r="D464" s="125">
        <v>42238</v>
      </c>
      <c r="E464" s="98">
        <v>44424</v>
      </c>
      <c r="F464" s="117">
        <f t="shared" si="38"/>
        <v>5.9890410958904106</v>
      </c>
      <c r="G464" s="46">
        <v>3</v>
      </c>
      <c r="H464" s="72">
        <v>0.05</v>
      </c>
      <c r="I464" s="91">
        <f t="shared" si="39"/>
        <v>0.31666666666666665</v>
      </c>
      <c r="J464" s="68">
        <v>85500</v>
      </c>
      <c r="K464" s="68">
        <f t="shared" si="35"/>
        <v>162153.28767123286</v>
      </c>
      <c r="L464" s="68">
        <f t="shared" si="36"/>
        <v>0</v>
      </c>
      <c r="M464" s="45">
        <v>0.05</v>
      </c>
      <c r="N464" s="68">
        <f t="shared" si="37"/>
        <v>4275</v>
      </c>
    </row>
    <row r="465" spans="2:14" x14ac:dyDescent="0.25">
      <c r="B465" s="46">
        <v>462</v>
      </c>
      <c r="C465" s="102" t="s">
        <v>2034</v>
      </c>
      <c r="D465" s="125">
        <v>42247</v>
      </c>
      <c r="E465" s="98">
        <v>44424</v>
      </c>
      <c r="F465" s="117">
        <f t="shared" si="38"/>
        <v>5.9643835616438352</v>
      </c>
      <c r="G465" s="46">
        <v>5</v>
      </c>
      <c r="H465" s="72">
        <v>0.05</v>
      </c>
      <c r="I465" s="91">
        <f t="shared" si="39"/>
        <v>0.19</v>
      </c>
      <c r="J465" s="68">
        <v>123900</v>
      </c>
      <c r="K465" s="68">
        <f t="shared" si="35"/>
        <v>140407.55342465753</v>
      </c>
      <c r="L465" s="68">
        <f t="shared" si="36"/>
        <v>0</v>
      </c>
      <c r="M465" s="45">
        <v>0.05</v>
      </c>
      <c r="N465" s="68">
        <f t="shared" si="37"/>
        <v>6195</v>
      </c>
    </row>
    <row r="466" spans="2:14" x14ac:dyDescent="0.25">
      <c r="B466" s="46">
        <v>463</v>
      </c>
      <c r="C466" s="102" t="s">
        <v>2033</v>
      </c>
      <c r="D466" s="125">
        <v>42247</v>
      </c>
      <c r="E466" s="98">
        <v>44424</v>
      </c>
      <c r="F466" s="117">
        <f t="shared" si="38"/>
        <v>5.9643835616438352</v>
      </c>
      <c r="G466" s="46">
        <v>5</v>
      </c>
      <c r="H466" s="72">
        <v>0.05</v>
      </c>
      <c r="I466" s="91">
        <f t="shared" si="39"/>
        <v>0.19</v>
      </c>
      <c r="J466" s="68">
        <v>162225</v>
      </c>
      <c r="K466" s="68">
        <f t="shared" si="35"/>
        <v>183838.70342465752</v>
      </c>
      <c r="L466" s="68">
        <f t="shared" si="36"/>
        <v>0</v>
      </c>
      <c r="M466" s="45">
        <v>0.05</v>
      </c>
      <c r="N466" s="68">
        <f t="shared" si="37"/>
        <v>8111.25</v>
      </c>
    </row>
    <row r="467" spans="2:14" x14ac:dyDescent="0.25">
      <c r="B467" s="46">
        <v>464</v>
      </c>
      <c r="C467" s="102" t="s">
        <v>2033</v>
      </c>
      <c r="D467" s="125">
        <v>42247</v>
      </c>
      <c r="E467" s="98">
        <v>44424</v>
      </c>
      <c r="F467" s="117">
        <f t="shared" si="38"/>
        <v>5.9643835616438352</v>
      </c>
      <c r="G467" s="46">
        <v>5</v>
      </c>
      <c r="H467" s="72">
        <v>0.05</v>
      </c>
      <c r="I467" s="91">
        <f t="shared" si="39"/>
        <v>0.19</v>
      </c>
      <c r="J467" s="68">
        <v>97335</v>
      </c>
      <c r="K467" s="68">
        <f t="shared" si="35"/>
        <v>110303.22205479452</v>
      </c>
      <c r="L467" s="68">
        <f t="shared" si="36"/>
        <v>0</v>
      </c>
      <c r="M467" s="45">
        <v>0.05</v>
      </c>
      <c r="N467" s="68">
        <f t="shared" si="37"/>
        <v>4866.75</v>
      </c>
    </row>
    <row r="468" spans="2:14" x14ac:dyDescent="0.25">
      <c r="B468" s="46">
        <v>465</v>
      </c>
      <c r="C468" s="102" t="s">
        <v>2033</v>
      </c>
      <c r="D468" s="125">
        <v>42247</v>
      </c>
      <c r="E468" s="98">
        <v>44424</v>
      </c>
      <c r="F468" s="117">
        <f t="shared" si="38"/>
        <v>5.9643835616438352</v>
      </c>
      <c r="G468" s="46">
        <v>5</v>
      </c>
      <c r="H468" s="72">
        <v>0.05</v>
      </c>
      <c r="I468" s="91">
        <f t="shared" si="39"/>
        <v>0.19</v>
      </c>
      <c r="J468" s="68">
        <v>97335</v>
      </c>
      <c r="K468" s="68">
        <f t="shared" si="35"/>
        <v>110303.22205479452</v>
      </c>
      <c r="L468" s="68">
        <f t="shared" si="36"/>
        <v>0</v>
      </c>
      <c r="M468" s="45">
        <v>0.05</v>
      </c>
      <c r="N468" s="68">
        <f t="shared" si="37"/>
        <v>4866.75</v>
      </c>
    </row>
    <row r="469" spans="2:14" x14ac:dyDescent="0.25">
      <c r="B469" s="46">
        <v>466</v>
      </c>
      <c r="C469" s="102" t="s">
        <v>2034</v>
      </c>
      <c r="D469" s="125">
        <v>42258</v>
      </c>
      <c r="E469" s="98">
        <v>44424</v>
      </c>
      <c r="F469" s="117">
        <f t="shared" si="38"/>
        <v>5.934246575342466</v>
      </c>
      <c r="G469" s="46">
        <v>5</v>
      </c>
      <c r="H469" s="72">
        <v>0.05</v>
      </c>
      <c r="I469" s="91">
        <f t="shared" si="39"/>
        <v>0.19</v>
      </c>
      <c r="J469" s="68">
        <v>30450</v>
      </c>
      <c r="K469" s="68">
        <f t="shared" si="35"/>
        <v>34332.583561643842</v>
      </c>
      <c r="L469" s="68">
        <f t="shared" si="36"/>
        <v>0</v>
      </c>
      <c r="M469" s="45">
        <v>0.05</v>
      </c>
      <c r="N469" s="68">
        <f t="shared" si="37"/>
        <v>1522.5</v>
      </c>
    </row>
    <row r="470" spans="2:14" x14ac:dyDescent="0.25">
      <c r="B470" s="46">
        <v>467</v>
      </c>
      <c r="C470" s="102" t="s">
        <v>2033</v>
      </c>
      <c r="D470" s="125">
        <v>42258</v>
      </c>
      <c r="E470" s="98">
        <v>44424</v>
      </c>
      <c r="F470" s="117">
        <f t="shared" si="38"/>
        <v>5.934246575342466</v>
      </c>
      <c r="G470" s="46">
        <v>5</v>
      </c>
      <c r="H470" s="72">
        <v>0.05</v>
      </c>
      <c r="I470" s="91">
        <f t="shared" si="39"/>
        <v>0.19</v>
      </c>
      <c r="J470" s="68">
        <v>259560</v>
      </c>
      <c r="K470" s="68">
        <f t="shared" si="35"/>
        <v>292655.67780821922</v>
      </c>
      <c r="L470" s="68">
        <f t="shared" si="36"/>
        <v>0</v>
      </c>
      <c r="M470" s="45">
        <v>0.05</v>
      </c>
      <c r="N470" s="68">
        <f t="shared" si="37"/>
        <v>12978</v>
      </c>
    </row>
    <row r="471" spans="2:14" x14ac:dyDescent="0.25">
      <c r="B471" s="46">
        <v>468</v>
      </c>
      <c r="C471" s="102" t="s">
        <v>2044</v>
      </c>
      <c r="D471" s="125">
        <v>42289</v>
      </c>
      <c r="E471" s="98">
        <v>44424</v>
      </c>
      <c r="F471" s="117">
        <f t="shared" si="38"/>
        <v>5.8493150684931505</v>
      </c>
      <c r="G471" s="46">
        <v>5</v>
      </c>
      <c r="H471" s="72">
        <v>0.05</v>
      </c>
      <c r="I471" s="91">
        <f t="shared" si="39"/>
        <v>0.19</v>
      </c>
      <c r="J471" s="68">
        <v>5880</v>
      </c>
      <c r="K471" s="68">
        <f t="shared" si="35"/>
        <v>6534.8547945205473</v>
      </c>
      <c r="L471" s="68">
        <f t="shared" si="36"/>
        <v>0</v>
      </c>
      <c r="M471" s="45">
        <v>0.05</v>
      </c>
      <c r="N471" s="68">
        <f t="shared" si="37"/>
        <v>294</v>
      </c>
    </row>
    <row r="472" spans="2:14" x14ac:dyDescent="0.25">
      <c r="B472" s="46">
        <v>469</v>
      </c>
      <c r="C472" s="95" t="s">
        <v>2040</v>
      </c>
      <c r="D472" s="97">
        <v>42251</v>
      </c>
      <c r="E472" s="98">
        <v>44424</v>
      </c>
      <c r="F472" s="117">
        <f t="shared" si="38"/>
        <v>5.9534246575342467</v>
      </c>
      <c r="G472" s="46">
        <v>5</v>
      </c>
      <c r="H472" s="72">
        <v>0.05</v>
      </c>
      <c r="I472" s="91">
        <f t="shared" si="39"/>
        <v>0.19</v>
      </c>
      <c r="J472" s="68">
        <v>112249</v>
      </c>
      <c r="K472" s="68">
        <f t="shared" si="35"/>
        <v>126970.53323287673</v>
      </c>
      <c r="L472" s="68">
        <f t="shared" si="36"/>
        <v>0</v>
      </c>
      <c r="M472" s="45">
        <v>0.05</v>
      </c>
      <c r="N472" s="68">
        <f t="shared" si="37"/>
        <v>5612.4500000000007</v>
      </c>
    </row>
    <row r="473" spans="2:14" x14ac:dyDescent="0.25">
      <c r="B473" s="46">
        <v>470</v>
      </c>
      <c r="C473" s="102" t="s">
        <v>2033</v>
      </c>
      <c r="D473" s="125">
        <v>42277</v>
      </c>
      <c r="E473" s="98">
        <v>44424</v>
      </c>
      <c r="F473" s="117">
        <f t="shared" si="38"/>
        <v>5.882191780821918</v>
      </c>
      <c r="G473" s="46">
        <v>5</v>
      </c>
      <c r="H473" s="72">
        <v>0.05</v>
      </c>
      <c r="I473" s="91">
        <f t="shared" si="39"/>
        <v>0.19</v>
      </c>
      <c r="J473" s="68">
        <v>32445</v>
      </c>
      <c r="K473" s="68">
        <f t="shared" si="35"/>
        <v>36261.065342465758</v>
      </c>
      <c r="L473" s="68">
        <f t="shared" si="36"/>
        <v>0</v>
      </c>
      <c r="M473" s="45">
        <v>0.05</v>
      </c>
      <c r="N473" s="68">
        <f t="shared" si="37"/>
        <v>1622.25</v>
      </c>
    </row>
    <row r="474" spans="2:14" x14ac:dyDescent="0.25">
      <c r="B474" s="46">
        <v>471</v>
      </c>
      <c r="C474" s="102" t="s">
        <v>2033</v>
      </c>
      <c r="D474" s="125">
        <v>42277</v>
      </c>
      <c r="E474" s="98">
        <v>44424</v>
      </c>
      <c r="F474" s="117">
        <f t="shared" si="38"/>
        <v>5.882191780821918</v>
      </c>
      <c r="G474" s="46">
        <v>5</v>
      </c>
      <c r="H474" s="72">
        <v>0.05</v>
      </c>
      <c r="I474" s="91">
        <f t="shared" si="39"/>
        <v>0.19</v>
      </c>
      <c r="J474" s="68">
        <v>37400</v>
      </c>
      <c r="K474" s="68">
        <f t="shared" si="35"/>
        <v>41798.85479452055</v>
      </c>
      <c r="L474" s="68">
        <f t="shared" si="36"/>
        <v>0</v>
      </c>
      <c r="M474" s="45">
        <v>0.05</v>
      </c>
      <c r="N474" s="68">
        <f t="shared" si="37"/>
        <v>1870</v>
      </c>
    </row>
    <row r="475" spans="2:14" x14ac:dyDescent="0.25">
      <c r="B475" s="46">
        <v>472</v>
      </c>
      <c r="C475" s="102" t="s">
        <v>2034</v>
      </c>
      <c r="D475" s="125">
        <v>42277</v>
      </c>
      <c r="E475" s="98">
        <v>44424</v>
      </c>
      <c r="F475" s="117">
        <f t="shared" si="38"/>
        <v>5.882191780821918</v>
      </c>
      <c r="G475" s="46">
        <v>5</v>
      </c>
      <c r="H475" s="72">
        <v>0.05</v>
      </c>
      <c r="I475" s="91">
        <f t="shared" si="39"/>
        <v>0.19</v>
      </c>
      <c r="J475" s="68">
        <v>60900</v>
      </c>
      <c r="K475" s="68">
        <f t="shared" si="35"/>
        <v>68062.841095890413</v>
      </c>
      <c r="L475" s="68">
        <f t="shared" si="36"/>
        <v>0</v>
      </c>
      <c r="M475" s="45">
        <v>0.05</v>
      </c>
      <c r="N475" s="68">
        <f t="shared" si="37"/>
        <v>3045</v>
      </c>
    </row>
    <row r="476" spans="2:14" x14ac:dyDescent="0.25">
      <c r="B476" s="46">
        <v>473</v>
      </c>
      <c r="C476" s="102" t="s">
        <v>2033</v>
      </c>
      <c r="D476" s="125">
        <v>42277</v>
      </c>
      <c r="E476" s="98">
        <v>44424</v>
      </c>
      <c r="F476" s="117">
        <f t="shared" si="38"/>
        <v>5.882191780821918</v>
      </c>
      <c r="G476" s="46">
        <v>5</v>
      </c>
      <c r="H476" s="72">
        <v>0.05</v>
      </c>
      <c r="I476" s="91">
        <f t="shared" si="39"/>
        <v>0.19</v>
      </c>
      <c r="J476" s="68">
        <v>64890</v>
      </c>
      <c r="K476" s="68">
        <f t="shared" si="35"/>
        <v>72522.130684931515</v>
      </c>
      <c r="L476" s="68">
        <f t="shared" si="36"/>
        <v>0</v>
      </c>
      <c r="M476" s="45">
        <v>0.05</v>
      </c>
      <c r="N476" s="68">
        <f t="shared" si="37"/>
        <v>3244.5</v>
      </c>
    </row>
    <row r="477" spans="2:14" x14ac:dyDescent="0.25">
      <c r="B477" s="46">
        <v>474</v>
      </c>
      <c r="C477" s="95" t="s">
        <v>2033</v>
      </c>
      <c r="D477" s="97">
        <v>42277</v>
      </c>
      <c r="E477" s="98">
        <v>44424</v>
      </c>
      <c r="F477" s="117">
        <f t="shared" si="38"/>
        <v>5.882191780821918</v>
      </c>
      <c r="G477" s="46">
        <v>5</v>
      </c>
      <c r="H477" s="72">
        <v>0.05</v>
      </c>
      <c r="I477" s="91">
        <f t="shared" si="39"/>
        <v>0.19</v>
      </c>
      <c r="J477" s="68">
        <v>32445</v>
      </c>
      <c r="K477" s="68">
        <f t="shared" si="35"/>
        <v>36261.065342465758</v>
      </c>
      <c r="L477" s="68">
        <f t="shared" si="36"/>
        <v>0</v>
      </c>
      <c r="M477" s="45">
        <v>0.05</v>
      </c>
      <c r="N477" s="68">
        <f t="shared" si="37"/>
        <v>1622.25</v>
      </c>
    </row>
    <row r="478" spans="2:14" x14ac:dyDescent="0.25">
      <c r="B478" s="46">
        <v>475</v>
      </c>
      <c r="C478" s="102" t="s">
        <v>1181</v>
      </c>
      <c r="D478" s="125">
        <v>42277</v>
      </c>
      <c r="E478" s="98">
        <v>44424</v>
      </c>
      <c r="F478" s="117">
        <f t="shared" si="38"/>
        <v>5.882191780821918</v>
      </c>
      <c r="G478" s="46">
        <v>8</v>
      </c>
      <c r="H478" s="72">
        <v>0.05</v>
      </c>
      <c r="I478" s="91">
        <f t="shared" si="39"/>
        <v>0.11874999999999999</v>
      </c>
      <c r="J478" s="68">
        <v>143130</v>
      </c>
      <c r="K478" s="68">
        <f t="shared" si="35"/>
        <v>99977.775513698623</v>
      </c>
      <c r="L478" s="68">
        <f t="shared" si="36"/>
        <v>43152.224486301377</v>
      </c>
      <c r="M478" s="45">
        <v>0.05</v>
      </c>
      <c r="N478" s="68">
        <f t="shared" si="37"/>
        <v>40994.613261986306</v>
      </c>
    </row>
    <row r="479" spans="2:14" x14ac:dyDescent="0.25">
      <c r="B479" s="46">
        <v>476</v>
      </c>
      <c r="C479" s="102" t="s">
        <v>2041</v>
      </c>
      <c r="D479" s="125">
        <v>42303</v>
      </c>
      <c r="E479" s="98">
        <v>44424</v>
      </c>
      <c r="F479" s="117">
        <f t="shared" si="38"/>
        <v>5.8109589041095893</v>
      </c>
      <c r="G479" s="46">
        <v>5</v>
      </c>
      <c r="H479" s="72">
        <v>0.05</v>
      </c>
      <c r="I479" s="91">
        <f t="shared" si="39"/>
        <v>0.19</v>
      </c>
      <c r="J479" s="68">
        <v>64890</v>
      </c>
      <c r="K479" s="68">
        <f t="shared" si="35"/>
        <v>71643.893424657537</v>
      </c>
      <c r="L479" s="68">
        <f t="shared" si="36"/>
        <v>0</v>
      </c>
      <c r="M479" s="45">
        <v>0.05</v>
      </c>
      <c r="N479" s="68">
        <f t="shared" si="37"/>
        <v>3244.5</v>
      </c>
    </row>
    <row r="480" spans="2:14" x14ac:dyDescent="0.25">
      <c r="B480" s="46">
        <v>477</v>
      </c>
      <c r="C480" s="102" t="s">
        <v>2034</v>
      </c>
      <c r="D480" s="125">
        <v>42303</v>
      </c>
      <c r="E480" s="98">
        <v>44424</v>
      </c>
      <c r="F480" s="117">
        <f t="shared" si="38"/>
        <v>5.8109589041095893</v>
      </c>
      <c r="G480" s="46">
        <v>5</v>
      </c>
      <c r="H480" s="72">
        <v>0.05</v>
      </c>
      <c r="I480" s="91">
        <f t="shared" si="39"/>
        <v>0.19</v>
      </c>
      <c r="J480" s="68">
        <v>65100</v>
      </c>
      <c r="K480" s="68">
        <f t="shared" si="35"/>
        <v>71875.75068493151</v>
      </c>
      <c r="L480" s="68">
        <f t="shared" si="36"/>
        <v>0</v>
      </c>
      <c r="M480" s="45">
        <v>0.05</v>
      </c>
      <c r="N480" s="68">
        <f t="shared" si="37"/>
        <v>3255</v>
      </c>
    </row>
    <row r="481" spans="2:14" x14ac:dyDescent="0.25">
      <c r="B481" s="46">
        <v>478</v>
      </c>
      <c r="C481" s="102" t="s">
        <v>2033</v>
      </c>
      <c r="D481" s="125">
        <v>42317</v>
      </c>
      <c r="E481" s="98">
        <v>44424</v>
      </c>
      <c r="F481" s="117">
        <f t="shared" si="38"/>
        <v>5.7726027397260271</v>
      </c>
      <c r="G481" s="46">
        <v>5</v>
      </c>
      <c r="H481" s="72">
        <v>0.05</v>
      </c>
      <c r="I481" s="91">
        <f t="shared" si="39"/>
        <v>0.19</v>
      </c>
      <c r="J481" s="68">
        <v>63525</v>
      </c>
      <c r="K481" s="68">
        <f t="shared" si="35"/>
        <v>69673.871917808225</v>
      </c>
      <c r="L481" s="68">
        <f t="shared" si="36"/>
        <v>0</v>
      </c>
      <c r="M481" s="45">
        <v>0.05</v>
      </c>
      <c r="N481" s="68">
        <f t="shared" si="37"/>
        <v>3176.25</v>
      </c>
    </row>
    <row r="482" spans="2:14" x14ac:dyDescent="0.25">
      <c r="B482" s="46">
        <v>479</v>
      </c>
      <c r="C482" s="102" t="s">
        <v>1128</v>
      </c>
      <c r="D482" s="125">
        <v>42338</v>
      </c>
      <c r="E482" s="98">
        <v>44424</v>
      </c>
      <c r="F482" s="117">
        <f t="shared" si="38"/>
        <v>5.7150684931506852</v>
      </c>
      <c r="G482" s="46">
        <v>8</v>
      </c>
      <c r="H482" s="72">
        <v>0.05</v>
      </c>
      <c r="I482" s="91">
        <f t="shared" si="39"/>
        <v>0.11874999999999999</v>
      </c>
      <c r="J482" s="68">
        <v>15918</v>
      </c>
      <c r="K482" s="68">
        <f t="shared" si="35"/>
        <v>10802.979657534246</v>
      </c>
      <c r="L482" s="68">
        <f t="shared" si="36"/>
        <v>5115.0203424657539</v>
      </c>
      <c r="M482" s="45">
        <v>0.05</v>
      </c>
      <c r="N482" s="68">
        <f t="shared" si="37"/>
        <v>4859.2693253424659</v>
      </c>
    </row>
    <row r="483" spans="2:14" x14ac:dyDescent="0.25">
      <c r="B483" s="46">
        <v>480</v>
      </c>
      <c r="C483" s="102" t="s">
        <v>2033</v>
      </c>
      <c r="D483" s="125">
        <v>42331</v>
      </c>
      <c r="E483" s="98">
        <v>44424</v>
      </c>
      <c r="F483" s="117">
        <f t="shared" si="38"/>
        <v>5.7342465753424658</v>
      </c>
      <c r="G483" s="46">
        <v>5</v>
      </c>
      <c r="H483" s="72">
        <v>0.05</v>
      </c>
      <c r="I483" s="91">
        <f t="shared" si="39"/>
        <v>0.19</v>
      </c>
      <c r="J483" s="68">
        <v>31762.5</v>
      </c>
      <c r="K483" s="68">
        <f t="shared" si="35"/>
        <v>34605.461301369869</v>
      </c>
      <c r="L483" s="68">
        <f t="shared" si="36"/>
        <v>0</v>
      </c>
      <c r="M483" s="45">
        <v>0.05</v>
      </c>
      <c r="N483" s="68">
        <f t="shared" si="37"/>
        <v>1588.125</v>
      </c>
    </row>
    <row r="484" spans="2:14" x14ac:dyDescent="0.25">
      <c r="B484" s="46">
        <v>481</v>
      </c>
      <c r="C484" s="102" t="s">
        <v>2045</v>
      </c>
      <c r="D484" s="125">
        <v>42314</v>
      </c>
      <c r="E484" s="98">
        <v>44424</v>
      </c>
      <c r="F484" s="117">
        <f t="shared" si="38"/>
        <v>5.7808219178082192</v>
      </c>
      <c r="G484" s="46">
        <v>5</v>
      </c>
      <c r="H484" s="72">
        <v>0.05</v>
      </c>
      <c r="I484" s="91">
        <f t="shared" si="39"/>
        <v>0.19</v>
      </c>
      <c r="J484" s="68">
        <v>30450</v>
      </c>
      <c r="K484" s="68">
        <f t="shared" si="35"/>
        <v>33444.945205479453</v>
      </c>
      <c r="L484" s="68">
        <f t="shared" si="36"/>
        <v>0</v>
      </c>
      <c r="M484" s="45">
        <v>0.05</v>
      </c>
      <c r="N484" s="68">
        <f t="shared" si="37"/>
        <v>1522.5</v>
      </c>
    </row>
    <row r="485" spans="2:14" x14ac:dyDescent="0.25">
      <c r="B485" s="46">
        <v>482</v>
      </c>
      <c r="C485" s="102" t="s">
        <v>2034</v>
      </c>
      <c r="D485" s="125">
        <v>42314</v>
      </c>
      <c r="E485" s="98">
        <v>44424</v>
      </c>
      <c r="F485" s="117">
        <f t="shared" si="38"/>
        <v>5.7808219178082192</v>
      </c>
      <c r="G485" s="46">
        <v>5</v>
      </c>
      <c r="H485" s="72">
        <v>0.05</v>
      </c>
      <c r="I485" s="91">
        <f t="shared" si="39"/>
        <v>0.19</v>
      </c>
      <c r="J485" s="68">
        <v>30450</v>
      </c>
      <c r="K485" s="68">
        <f t="shared" si="35"/>
        <v>33444.945205479453</v>
      </c>
      <c r="L485" s="68">
        <f t="shared" si="36"/>
        <v>0</v>
      </c>
      <c r="M485" s="45">
        <v>0.05</v>
      </c>
      <c r="N485" s="68">
        <f t="shared" si="37"/>
        <v>1522.5</v>
      </c>
    </row>
    <row r="486" spans="2:14" x14ac:dyDescent="0.25">
      <c r="B486" s="46">
        <v>483</v>
      </c>
      <c r="C486" s="95" t="s">
        <v>2036</v>
      </c>
      <c r="D486" s="97">
        <v>42369</v>
      </c>
      <c r="E486" s="98">
        <v>44424</v>
      </c>
      <c r="F486" s="117">
        <f t="shared" si="38"/>
        <v>5.6301369863013697</v>
      </c>
      <c r="G486" s="46">
        <v>5</v>
      </c>
      <c r="H486" s="72">
        <v>0.05</v>
      </c>
      <c r="I486" s="91">
        <f t="shared" si="39"/>
        <v>0.19</v>
      </c>
      <c r="J486" s="68">
        <v>830</v>
      </c>
      <c r="K486" s="68">
        <f t="shared" si="35"/>
        <v>887.87260273972595</v>
      </c>
      <c r="L486" s="68">
        <f t="shared" si="36"/>
        <v>0</v>
      </c>
      <c r="M486" s="45">
        <v>0.05</v>
      </c>
      <c r="N486" s="68">
        <f t="shared" si="37"/>
        <v>41.5</v>
      </c>
    </row>
    <row r="487" spans="2:14" x14ac:dyDescent="0.25">
      <c r="B487" s="46">
        <v>484</v>
      </c>
      <c r="C487" s="95" t="s">
        <v>2044</v>
      </c>
      <c r="D487" s="97">
        <v>42369</v>
      </c>
      <c r="E487" s="98">
        <v>44424</v>
      </c>
      <c r="F487" s="117">
        <f t="shared" si="38"/>
        <v>5.6301369863013697</v>
      </c>
      <c r="G487" s="46">
        <v>5</v>
      </c>
      <c r="H487" s="72">
        <v>0.05</v>
      </c>
      <c r="I487" s="91">
        <f t="shared" si="39"/>
        <v>0.19</v>
      </c>
      <c r="J487" s="68">
        <v>118</v>
      </c>
      <c r="K487" s="68">
        <f t="shared" si="35"/>
        <v>126.2276712328767</v>
      </c>
      <c r="L487" s="68">
        <f t="shared" si="36"/>
        <v>0</v>
      </c>
      <c r="M487" s="45">
        <v>0.05</v>
      </c>
      <c r="N487" s="68">
        <f t="shared" si="37"/>
        <v>5.9</v>
      </c>
    </row>
    <row r="488" spans="2:14" x14ac:dyDescent="0.25">
      <c r="B488" s="46">
        <v>485</v>
      </c>
      <c r="C488" s="95" t="s">
        <v>2041</v>
      </c>
      <c r="D488" s="97">
        <v>42341</v>
      </c>
      <c r="E488" s="98">
        <v>44424</v>
      </c>
      <c r="F488" s="117">
        <f t="shared" si="38"/>
        <v>5.7068493150684931</v>
      </c>
      <c r="G488" s="46">
        <v>5</v>
      </c>
      <c r="H488" s="72">
        <v>0.05</v>
      </c>
      <c r="I488" s="91">
        <f t="shared" si="39"/>
        <v>0.19</v>
      </c>
      <c r="J488" s="68">
        <v>285862.5</v>
      </c>
      <c r="K488" s="68">
        <f t="shared" si="35"/>
        <v>309961.10034246574</v>
      </c>
      <c r="L488" s="68">
        <f t="shared" si="36"/>
        <v>0</v>
      </c>
      <c r="M488" s="45">
        <v>0.05</v>
      </c>
      <c r="N488" s="68">
        <f t="shared" si="37"/>
        <v>14293.125</v>
      </c>
    </row>
    <row r="489" spans="2:14" x14ac:dyDescent="0.25">
      <c r="B489" s="46">
        <v>486</v>
      </c>
      <c r="C489" s="102" t="s">
        <v>2038</v>
      </c>
      <c r="D489" s="125">
        <v>42341</v>
      </c>
      <c r="E489" s="98">
        <v>44424</v>
      </c>
      <c r="F489" s="117">
        <f t="shared" si="38"/>
        <v>5.7068493150684931</v>
      </c>
      <c r="G489" s="46">
        <v>3</v>
      </c>
      <c r="H489" s="72">
        <v>0.05</v>
      </c>
      <c r="I489" s="91">
        <f t="shared" si="39"/>
        <v>0.31666666666666665</v>
      </c>
      <c r="J489" s="68">
        <v>4504.5</v>
      </c>
      <c r="K489" s="68">
        <f t="shared" si="35"/>
        <v>8140.3925342465745</v>
      </c>
      <c r="L489" s="68">
        <f t="shared" si="36"/>
        <v>0</v>
      </c>
      <c r="M489" s="45">
        <v>0.05</v>
      </c>
      <c r="N489" s="68">
        <f t="shared" si="37"/>
        <v>225.22500000000002</v>
      </c>
    </row>
    <row r="490" spans="2:14" x14ac:dyDescent="0.25">
      <c r="B490" s="46">
        <v>487</v>
      </c>
      <c r="C490" s="102" t="s">
        <v>992</v>
      </c>
      <c r="D490" s="125">
        <v>42341</v>
      </c>
      <c r="E490" s="98">
        <v>44424</v>
      </c>
      <c r="F490" s="117">
        <f t="shared" si="38"/>
        <v>5.7068493150684931</v>
      </c>
      <c r="G490" s="46">
        <v>3</v>
      </c>
      <c r="H490" s="72">
        <v>0.05</v>
      </c>
      <c r="I490" s="91">
        <f t="shared" si="39"/>
        <v>0.31666666666666665</v>
      </c>
      <c r="J490" s="68">
        <v>42749.64</v>
      </c>
      <c r="K490" s="68">
        <f t="shared" si="35"/>
        <v>77255.822021917804</v>
      </c>
      <c r="L490" s="68">
        <f t="shared" si="36"/>
        <v>0</v>
      </c>
      <c r="M490" s="45">
        <v>0.05</v>
      </c>
      <c r="N490" s="68">
        <f t="shared" si="37"/>
        <v>2137.482</v>
      </c>
    </row>
    <row r="491" spans="2:14" x14ac:dyDescent="0.25">
      <c r="B491" s="46">
        <v>488</v>
      </c>
      <c r="C491" s="102" t="s">
        <v>2046</v>
      </c>
      <c r="D491" s="125">
        <v>42341</v>
      </c>
      <c r="E491" s="98">
        <v>44424</v>
      </c>
      <c r="F491" s="117">
        <f t="shared" si="38"/>
        <v>5.7068493150684931</v>
      </c>
      <c r="G491" s="46">
        <v>8</v>
      </c>
      <c r="H491" s="72">
        <v>0.05</v>
      </c>
      <c r="I491" s="91">
        <f t="shared" si="39"/>
        <v>0.11874999999999999</v>
      </c>
      <c r="J491" s="68">
        <v>3664.5</v>
      </c>
      <c r="K491" s="68">
        <f t="shared" si="35"/>
        <v>2483.3889811643835</v>
      </c>
      <c r="L491" s="68">
        <f t="shared" si="36"/>
        <v>1181.1110188356165</v>
      </c>
      <c r="M491" s="45">
        <v>0.05</v>
      </c>
      <c r="N491" s="68">
        <f t="shared" si="37"/>
        <v>1122.0554678938356</v>
      </c>
    </row>
    <row r="492" spans="2:14" x14ac:dyDescent="0.25">
      <c r="B492" s="46">
        <v>489</v>
      </c>
      <c r="C492" s="102" t="s">
        <v>2034</v>
      </c>
      <c r="D492" s="125">
        <v>42353</v>
      </c>
      <c r="E492" s="98">
        <v>44424</v>
      </c>
      <c r="F492" s="117">
        <f t="shared" si="38"/>
        <v>5.6739726027397257</v>
      </c>
      <c r="G492" s="46">
        <v>5</v>
      </c>
      <c r="H492" s="72">
        <v>0.05</v>
      </c>
      <c r="I492" s="91">
        <f t="shared" si="39"/>
        <v>0.19</v>
      </c>
      <c r="J492" s="68">
        <v>30450</v>
      </c>
      <c r="K492" s="68">
        <f t="shared" si="35"/>
        <v>32826.768493150681</v>
      </c>
      <c r="L492" s="68">
        <f t="shared" si="36"/>
        <v>0</v>
      </c>
      <c r="M492" s="45">
        <v>0.05</v>
      </c>
      <c r="N492" s="68">
        <f t="shared" si="37"/>
        <v>1522.5</v>
      </c>
    </row>
    <row r="493" spans="2:14" x14ac:dyDescent="0.25">
      <c r="B493" s="46">
        <v>490</v>
      </c>
      <c r="C493" s="102" t="s">
        <v>2041</v>
      </c>
      <c r="D493" s="125">
        <v>42353</v>
      </c>
      <c r="E493" s="98">
        <v>44424</v>
      </c>
      <c r="F493" s="117">
        <f t="shared" si="38"/>
        <v>5.6739726027397257</v>
      </c>
      <c r="G493" s="46">
        <v>5</v>
      </c>
      <c r="H493" s="72">
        <v>0.05</v>
      </c>
      <c r="I493" s="91">
        <f t="shared" si="39"/>
        <v>0.19</v>
      </c>
      <c r="J493" s="68">
        <v>127050</v>
      </c>
      <c r="K493" s="68">
        <f t="shared" si="35"/>
        <v>136966.86164383561</v>
      </c>
      <c r="L493" s="68">
        <f t="shared" si="36"/>
        <v>0</v>
      </c>
      <c r="M493" s="45">
        <v>0.05</v>
      </c>
      <c r="N493" s="68">
        <f t="shared" si="37"/>
        <v>6352.5</v>
      </c>
    </row>
    <row r="494" spans="2:14" x14ac:dyDescent="0.25">
      <c r="B494" s="46">
        <v>491</v>
      </c>
      <c r="C494" s="102" t="s">
        <v>2034</v>
      </c>
      <c r="D494" s="125">
        <v>42353</v>
      </c>
      <c r="E494" s="98">
        <v>44424</v>
      </c>
      <c r="F494" s="117">
        <f t="shared" si="38"/>
        <v>5.6739726027397257</v>
      </c>
      <c r="G494" s="46">
        <v>5</v>
      </c>
      <c r="H494" s="72">
        <v>0.05</v>
      </c>
      <c r="I494" s="91">
        <f t="shared" si="39"/>
        <v>0.19</v>
      </c>
      <c r="J494" s="68">
        <v>30450</v>
      </c>
      <c r="K494" s="68">
        <f t="shared" si="35"/>
        <v>32826.768493150681</v>
      </c>
      <c r="L494" s="68">
        <f t="shared" si="36"/>
        <v>0</v>
      </c>
      <c r="M494" s="45">
        <v>0.05</v>
      </c>
      <c r="N494" s="68">
        <f t="shared" si="37"/>
        <v>1522.5</v>
      </c>
    </row>
    <row r="495" spans="2:14" x14ac:dyDescent="0.25">
      <c r="B495" s="46">
        <v>492</v>
      </c>
      <c r="C495" s="102" t="s">
        <v>2041</v>
      </c>
      <c r="D495" s="125">
        <v>42353</v>
      </c>
      <c r="E495" s="98">
        <v>44424</v>
      </c>
      <c r="F495" s="117">
        <f t="shared" si="38"/>
        <v>5.6739726027397257</v>
      </c>
      <c r="G495" s="46">
        <v>5</v>
      </c>
      <c r="H495" s="72">
        <v>0.05</v>
      </c>
      <c r="I495" s="91">
        <f t="shared" si="39"/>
        <v>0.19</v>
      </c>
      <c r="J495" s="68">
        <v>31762.5</v>
      </c>
      <c r="K495" s="68">
        <f t="shared" si="35"/>
        <v>34241.715410958903</v>
      </c>
      <c r="L495" s="68">
        <f t="shared" si="36"/>
        <v>0</v>
      </c>
      <c r="M495" s="45">
        <v>0.05</v>
      </c>
      <c r="N495" s="68">
        <f t="shared" si="37"/>
        <v>1588.125</v>
      </c>
    </row>
    <row r="496" spans="2:14" x14ac:dyDescent="0.25">
      <c r="B496" s="46">
        <v>493</v>
      </c>
      <c r="C496" s="102" t="s">
        <v>2033</v>
      </c>
      <c r="D496" s="125">
        <v>42369</v>
      </c>
      <c r="E496" s="98">
        <v>44424</v>
      </c>
      <c r="F496" s="117">
        <f t="shared" si="38"/>
        <v>5.6301369863013697</v>
      </c>
      <c r="G496" s="46">
        <v>5</v>
      </c>
      <c r="H496" s="72">
        <v>0.05</v>
      </c>
      <c r="I496" s="91">
        <f t="shared" si="39"/>
        <v>0.19</v>
      </c>
      <c r="J496" s="68">
        <v>63525</v>
      </c>
      <c r="K496" s="68">
        <f t="shared" si="35"/>
        <v>67954.345890410958</v>
      </c>
      <c r="L496" s="68">
        <f t="shared" si="36"/>
        <v>0</v>
      </c>
      <c r="M496" s="45">
        <v>0.05</v>
      </c>
      <c r="N496" s="68">
        <f t="shared" si="37"/>
        <v>3176.25</v>
      </c>
    </row>
    <row r="497" spans="2:14" x14ac:dyDescent="0.25">
      <c r="B497" s="46">
        <v>494</v>
      </c>
      <c r="C497" s="102" t="s">
        <v>2034</v>
      </c>
      <c r="D497" s="125">
        <v>42388</v>
      </c>
      <c r="E497" s="98">
        <v>44424</v>
      </c>
      <c r="F497" s="117">
        <f t="shared" si="38"/>
        <v>5.5780821917808217</v>
      </c>
      <c r="G497" s="46">
        <v>5</v>
      </c>
      <c r="H497" s="72">
        <v>0.05</v>
      </c>
      <c r="I497" s="91">
        <f t="shared" si="39"/>
        <v>0.19</v>
      </c>
      <c r="J497" s="68">
        <v>30450</v>
      </c>
      <c r="K497" s="68">
        <f t="shared" si="35"/>
        <v>32271.994520547945</v>
      </c>
      <c r="L497" s="68">
        <f t="shared" si="36"/>
        <v>0</v>
      </c>
      <c r="M497" s="45">
        <v>0.05</v>
      </c>
      <c r="N497" s="68">
        <f t="shared" si="37"/>
        <v>1522.5</v>
      </c>
    </row>
    <row r="498" spans="2:14" x14ac:dyDescent="0.25">
      <c r="B498" s="46">
        <v>495</v>
      </c>
      <c r="C498" s="102" t="s">
        <v>2033</v>
      </c>
      <c r="D498" s="125">
        <v>42400</v>
      </c>
      <c r="E498" s="98">
        <v>44424</v>
      </c>
      <c r="F498" s="117">
        <f t="shared" si="38"/>
        <v>5.5452054794520551</v>
      </c>
      <c r="G498" s="46">
        <v>5</v>
      </c>
      <c r="H498" s="72">
        <v>0.05</v>
      </c>
      <c r="I498" s="91">
        <f t="shared" si="39"/>
        <v>0.19</v>
      </c>
      <c r="J498" s="68">
        <v>63525</v>
      </c>
      <c r="K498" s="68">
        <f t="shared" si="35"/>
        <v>66929.243835616449</v>
      </c>
      <c r="L498" s="68">
        <f t="shared" si="36"/>
        <v>0</v>
      </c>
      <c r="M498" s="45">
        <v>0.05</v>
      </c>
      <c r="N498" s="68">
        <f t="shared" si="37"/>
        <v>3176.25</v>
      </c>
    </row>
    <row r="499" spans="2:14" x14ac:dyDescent="0.25">
      <c r="B499" s="46">
        <v>496</v>
      </c>
      <c r="C499" s="95" t="s">
        <v>2041</v>
      </c>
      <c r="D499" s="97">
        <v>42373</v>
      </c>
      <c r="E499" s="98">
        <v>44424</v>
      </c>
      <c r="F499" s="117">
        <f t="shared" si="38"/>
        <v>5.6191780821917812</v>
      </c>
      <c r="G499" s="46">
        <v>5</v>
      </c>
      <c r="H499" s="72">
        <v>0.05</v>
      </c>
      <c r="I499" s="91">
        <f t="shared" si="39"/>
        <v>0.19</v>
      </c>
      <c r="J499" s="68">
        <v>63525</v>
      </c>
      <c r="K499" s="68">
        <f t="shared" si="35"/>
        <v>67822.074657534249</v>
      </c>
      <c r="L499" s="68">
        <f t="shared" si="36"/>
        <v>0</v>
      </c>
      <c r="M499" s="45">
        <v>0.05</v>
      </c>
      <c r="N499" s="68">
        <f t="shared" si="37"/>
        <v>3176.25</v>
      </c>
    </row>
    <row r="500" spans="2:14" x14ac:dyDescent="0.25">
      <c r="B500" s="46">
        <v>497</v>
      </c>
      <c r="C500" s="102" t="s">
        <v>2044</v>
      </c>
      <c r="D500" s="125">
        <v>42409</v>
      </c>
      <c r="E500" s="98">
        <v>44424</v>
      </c>
      <c r="F500" s="117">
        <f t="shared" si="38"/>
        <v>5.5205479452054798</v>
      </c>
      <c r="G500" s="46">
        <v>5</v>
      </c>
      <c r="H500" s="72">
        <v>0.05</v>
      </c>
      <c r="I500" s="91">
        <f t="shared" si="39"/>
        <v>0.19</v>
      </c>
      <c r="J500" s="68">
        <v>21262</v>
      </c>
      <c r="K500" s="68">
        <f t="shared" si="35"/>
        <v>22301.799178082194</v>
      </c>
      <c r="L500" s="68">
        <f t="shared" si="36"/>
        <v>0</v>
      </c>
      <c r="M500" s="45">
        <v>0.05</v>
      </c>
      <c r="N500" s="68">
        <f t="shared" si="37"/>
        <v>1063.1000000000001</v>
      </c>
    </row>
    <row r="501" spans="2:14" x14ac:dyDescent="0.25">
      <c r="B501" s="46">
        <v>498</v>
      </c>
      <c r="C501" s="95" t="s">
        <v>2044</v>
      </c>
      <c r="D501" s="97">
        <v>42460</v>
      </c>
      <c r="E501" s="98">
        <v>44424</v>
      </c>
      <c r="F501" s="117">
        <f t="shared" si="38"/>
        <v>5.3808219178082188</v>
      </c>
      <c r="G501" s="46">
        <v>5</v>
      </c>
      <c r="H501" s="72">
        <v>0.05</v>
      </c>
      <c r="I501" s="91">
        <f t="shared" si="39"/>
        <v>0.19</v>
      </c>
      <c r="J501" s="68">
        <v>380</v>
      </c>
      <c r="K501" s="68">
        <f t="shared" si="35"/>
        <v>388.49534246575342</v>
      </c>
      <c r="L501" s="68">
        <f t="shared" si="36"/>
        <v>0</v>
      </c>
      <c r="M501" s="45">
        <v>0.05</v>
      </c>
      <c r="N501" s="68">
        <f t="shared" si="37"/>
        <v>19</v>
      </c>
    </row>
    <row r="502" spans="2:14" x14ac:dyDescent="0.25">
      <c r="B502" s="46">
        <v>499</v>
      </c>
      <c r="C502" s="102" t="s">
        <v>2034</v>
      </c>
      <c r="D502" s="125">
        <v>42429</v>
      </c>
      <c r="E502" s="98">
        <v>44424</v>
      </c>
      <c r="F502" s="117">
        <f t="shared" si="38"/>
        <v>5.4657534246575343</v>
      </c>
      <c r="G502" s="46">
        <v>5</v>
      </c>
      <c r="H502" s="72">
        <v>0.05</v>
      </c>
      <c r="I502" s="91">
        <f t="shared" si="39"/>
        <v>0.19</v>
      </c>
      <c r="J502" s="68">
        <v>30595</v>
      </c>
      <c r="K502" s="68">
        <f t="shared" si="35"/>
        <v>31772.69794520548</v>
      </c>
      <c r="L502" s="68">
        <f t="shared" si="36"/>
        <v>0</v>
      </c>
      <c r="M502" s="45">
        <v>0.05</v>
      </c>
      <c r="N502" s="68">
        <f t="shared" si="37"/>
        <v>1529.75</v>
      </c>
    </row>
    <row r="503" spans="2:14" x14ac:dyDescent="0.25">
      <c r="B503" s="46">
        <v>500</v>
      </c>
      <c r="C503" s="102" t="s">
        <v>2047</v>
      </c>
      <c r="D503" s="125">
        <v>42406</v>
      </c>
      <c r="E503" s="98">
        <v>44424</v>
      </c>
      <c r="F503" s="117">
        <f t="shared" si="38"/>
        <v>5.5287671232876709</v>
      </c>
      <c r="G503" s="46">
        <v>8</v>
      </c>
      <c r="H503" s="72">
        <v>0.05</v>
      </c>
      <c r="I503" s="91">
        <f t="shared" si="39"/>
        <v>0.11874999999999999</v>
      </c>
      <c r="J503" s="68">
        <v>31500</v>
      </c>
      <c r="K503" s="68">
        <f t="shared" si="35"/>
        <v>20681.044520547941</v>
      </c>
      <c r="L503" s="68">
        <f t="shared" si="36"/>
        <v>10818.955479452059</v>
      </c>
      <c r="M503" s="45">
        <v>0.05</v>
      </c>
      <c r="N503" s="68">
        <f t="shared" si="37"/>
        <v>10278.007705479456</v>
      </c>
    </row>
    <row r="504" spans="2:14" x14ac:dyDescent="0.25">
      <c r="B504" s="46">
        <v>501</v>
      </c>
      <c r="C504" s="102" t="s">
        <v>2048</v>
      </c>
      <c r="D504" s="125">
        <v>42406</v>
      </c>
      <c r="E504" s="98">
        <v>44424</v>
      </c>
      <c r="F504" s="117">
        <f t="shared" si="38"/>
        <v>5.5287671232876709</v>
      </c>
      <c r="G504" s="46">
        <v>8</v>
      </c>
      <c r="H504" s="72">
        <v>0.05</v>
      </c>
      <c r="I504" s="91">
        <f t="shared" si="39"/>
        <v>0.11874999999999999</v>
      </c>
      <c r="J504" s="68">
        <v>3260.25</v>
      </c>
      <c r="K504" s="68">
        <f t="shared" si="35"/>
        <v>2140.4881078767121</v>
      </c>
      <c r="L504" s="68">
        <f t="shared" si="36"/>
        <v>1119.7618921232879</v>
      </c>
      <c r="M504" s="45">
        <v>0.05</v>
      </c>
      <c r="N504" s="68">
        <f t="shared" si="37"/>
        <v>1063.7737975171235</v>
      </c>
    </row>
    <row r="505" spans="2:14" x14ac:dyDescent="0.25">
      <c r="B505" s="46">
        <v>502</v>
      </c>
      <c r="C505" s="102" t="s">
        <v>1982</v>
      </c>
      <c r="D505" s="125">
        <v>42406</v>
      </c>
      <c r="E505" s="98">
        <v>44424</v>
      </c>
      <c r="F505" s="117">
        <f t="shared" si="38"/>
        <v>5.5287671232876709</v>
      </c>
      <c r="G505" s="46">
        <v>8</v>
      </c>
      <c r="H505" s="72">
        <v>0.05</v>
      </c>
      <c r="I505" s="91">
        <f t="shared" si="39"/>
        <v>0.11874999999999999</v>
      </c>
      <c r="J505" s="68">
        <v>5796</v>
      </c>
      <c r="K505" s="68">
        <f t="shared" si="35"/>
        <v>3805.3121917808216</v>
      </c>
      <c r="L505" s="68">
        <f t="shared" si="36"/>
        <v>1990.6878082191784</v>
      </c>
      <c r="M505" s="45">
        <v>0.05</v>
      </c>
      <c r="N505" s="68">
        <f t="shared" si="37"/>
        <v>1891.1534178082193</v>
      </c>
    </row>
    <row r="506" spans="2:14" x14ac:dyDescent="0.25">
      <c r="B506" s="46">
        <v>503</v>
      </c>
      <c r="C506" s="102" t="s">
        <v>1983</v>
      </c>
      <c r="D506" s="125">
        <v>42406</v>
      </c>
      <c r="E506" s="98">
        <v>44424</v>
      </c>
      <c r="F506" s="117">
        <f t="shared" si="38"/>
        <v>5.5287671232876709</v>
      </c>
      <c r="G506" s="46">
        <v>8</v>
      </c>
      <c r="H506" s="72">
        <v>0.05</v>
      </c>
      <c r="I506" s="91">
        <f t="shared" si="39"/>
        <v>0.11874999999999999</v>
      </c>
      <c r="J506" s="68">
        <v>21168</v>
      </c>
      <c r="K506" s="68">
        <f t="shared" si="35"/>
        <v>13897.661917808218</v>
      </c>
      <c r="L506" s="68">
        <f t="shared" si="36"/>
        <v>7270.3380821917817</v>
      </c>
      <c r="M506" s="45">
        <v>0.05</v>
      </c>
      <c r="N506" s="68">
        <f t="shared" si="37"/>
        <v>6906.8211780821921</v>
      </c>
    </row>
    <row r="507" spans="2:14" x14ac:dyDescent="0.25">
      <c r="B507" s="46">
        <v>504</v>
      </c>
      <c r="C507" s="102" t="s">
        <v>2033</v>
      </c>
      <c r="D507" s="125">
        <v>42406</v>
      </c>
      <c r="E507" s="98">
        <v>44424</v>
      </c>
      <c r="F507" s="117">
        <f t="shared" si="38"/>
        <v>5.5287671232876709</v>
      </c>
      <c r="G507" s="46">
        <v>5</v>
      </c>
      <c r="H507" s="72">
        <v>0.05</v>
      </c>
      <c r="I507" s="91">
        <f t="shared" si="39"/>
        <v>0.19</v>
      </c>
      <c r="J507" s="68">
        <v>29400</v>
      </c>
      <c r="K507" s="68">
        <f t="shared" si="35"/>
        <v>30883.693150684932</v>
      </c>
      <c r="L507" s="68">
        <f t="shared" si="36"/>
        <v>0</v>
      </c>
      <c r="M507" s="45">
        <v>0.05</v>
      </c>
      <c r="N507" s="68">
        <f t="shared" si="37"/>
        <v>1470</v>
      </c>
    </row>
    <row r="508" spans="2:14" x14ac:dyDescent="0.25">
      <c r="B508" s="46">
        <v>505</v>
      </c>
      <c r="C508" s="102" t="s">
        <v>2049</v>
      </c>
      <c r="D508" s="125">
        <v>42406</v>
      </c>
      <c r="E508" s="98">
        <v>44424</v>
      </c>
      <c r="F508" s="117">
        <f t="shared" si="38"/>
        <v>5.5287671232876709</v>
      </c>
      <c r="G508" s="46">
        <v>5</v>
      </c>
      <c r="H508" s="72">
        <v>0.05</v>
      </c>
      <c r="I508" s="91">
        <f t="shared" si="39"/>
        <v>0.19</v>
      </c>
      <c r="J508" s="68">
        <v>58800</v>
      </c>
      <c r="K508" s="68">
        <f t="shared" si="35"/>
        <v>61767.386301369865</v>
      </c>
      <c r="L508" s="68">
        <f t="shared" si="36"/>
        <v>0</v>
      </c>
      <c r="M508" s="45">
        <v>0.05</v>
      </c>
      <c r="N508" s="68">
        <f t="shared" si="37"/>
        <v>2940</v>
      </c>
    </row>
    <row r="509" spans="2:14" x14ac:dyDescent="0.25">
      <c r="B509" s="46">
        <v>506</v>
      </c>
      <c r="C509" s="102" t="s">
        <v>2034</v>
      </c>
      <c r="D509" s="125">
        <v>42416</v>
      </c>
      <c r="E509" s="98">
        <v>44424</v>
      </c>
      <c r="F509" s="117">
        <f t="shared" si="38"/>
        <v>5.5013698630136982</v>
      </c>
      <c r="G509" s="46">
        <v>5</v>
      </c>
      <c r="H509" s="72">
        <v>0.05</v>
      </c>
      <c r="I509" s="91">
        <f t="shared" si="39"/>
        <v>0.19</v>
      </c>
      <c r="J509" s="68">
        <v>91350</v>
      </c>
      <c r="K509" s="68">
        <f t="shared" si="35"/>
        <v>95484.526027397253</v>
      </c>
      <c r="L509" s="68">
        <f t="shared" si="36"/>
        <v>0</v>
      </c>
      <c r="M509" s="45">
        <v>0.05</v>
      </c>
      <c r="N509" s="68">
        <f t="shared" si="37"/>
        <v>4567.5</v>
      </c>
    </row>
    <row r="510" spans="2:14" x14ac:dyDescent="0.25">
      <c r="B510" s="46">
        <v>507</v>
      </c>
      <c r="C510" s="102" t="s">
        <v>2050</v>
      </c>
      <c r="D510" s="125">
        <v>42425</v>
      </c>
      <c r="E510" s="98">
        <v>44424</v>
      </c>
      <c r="F510" s="117">
        <f t="shared" si="38"/>
        <v>5.4767123287671229</v>
      </c>
      <c r="G510" s="46">
        <v>5</v>
      </c>
      <c r="H510" s="72">
        <v>0.05</v>
      </c>
      <c r="I510" s="91">
        <f t="shared" si="39"/>
        <v>0.19</v>
      </c>
      <c r="J510" s="68">
        <v>23112</v>
      </c>
      <c r="K510" s="68">
        <f t="shared" si="35"/>
        <v>24049.777315068492</v>
      </c>
      <c r="L510" s="68">
        <f t="shared" si="36"/>
        <v>0</v>
      </c>
      <c r="M510" s="45">
        <v>0.05</v>
      </c>
      <c r="N510" s="68">
        <f t="shared" si="37"/>
        <v>1155.6000000000001</v>
      </c>
    </row>
    <row r="511" spans="2:14" x14ac:dyDescent="0.25">
      <c r="B511" s="46">
        <v>508</v>
      </c>
      <c r="C511" s="102" t="s">
        <v>2033</v>
      </c>
      <c r="D511" s="125">
        <v>42438</v>
      </c>
      <c r="E511" s="98">
        <v>44424</v>
      </c>
      <c r="F511" s="117">
        <f t="shared" si="38"/>
        <v>5.441095890410959</v>
      </c>
      <c r="G511" s="46">
        <v>5</v>
      </c>
      <c r="H511" s="72">
        <v>0.05</v>
      </c>
      <c r="I511" s="91">
        <f t="shared" si="39"/>
        <v>0.19</v>
      </c>
      <c r="J511" s="68">
        <v>35595</v>
      </c>
      <c r="K511" s="68">
        <f t="shared" si="35"/>
        <v>36798.403561643834</v>
      </c>
      <c r="L511" s="68">
        <f t="shared" si="36"/>
        <v>0</v>
      </c>
      <c r="M511" s="45">
        <v>0.05</v>
      </c>
      <c r="N511" s="68">
        <f t="shared" si="37"/>
        <v>1779.75</v>
      </c>
    </row>
    <row r="512" spans="2:14" x14ac:dyDescent="0.25">
      <c r="B512" s="46">
        <v>509</v>
      </c>
      <c r="C512" s="102" t="s">
        <v>2051</v>
      </c>
      <c r="D512" s="125">
        <v>42440</v>
      </c>
      <c r="E512" s="98">
        <v>44424</v>
      </c>
      <c r="F512" s="117">
        <f t="shared" si="38"/>
        <v>5.4356164383561643</v>
      </c>
      <c r="G512" s="46">
        <v>3</v>
      </c>
      <c r="H512" s="72">
        <v>0.05</v>
      </c>
      <c r="I512" s="91">
        <f t="shared" si="39"/>
        <v>0.31666666666666665</v>
      </c>
      <c r="J512" s="68">
        <v>26797</v>
      </c>
      <c r="K512" s="68">
        <f t="shared" si="35"/>
        <v>46125.101004566211</v>
      </c>
      <c r="L512" s="68">
        <f t="shared" si="36"/>
        <v>0</v>
      </c>
      <c r="M512" s="45">
        <v>0.05</v>
      </c>
      <c r="N512" s="68">
        <f t="shared" si="37"/>
        <v>1339.8500000000001</v>
      </c>
    </row>
    <row r="513" spans="2:14" x14ac:dyDescent="0.25">
      <c r="B513" s="46">
        <v>510</v>
      </c>
      <c r="C513" s="102" t="s">
        <v>2034</v>
      </c>
      <c r="D513" s="125">
        <v>42438</v>
      </c>
      <c r="E513" s="98">
        <v>44424</v>
      </c>
      <c r="F513" s="117">
        <f t="shared" si="38"/>
        <v>5.441095890410959</v>
      </c>
      <c r="G513" s="46">
        <v>5</v>
      </c>
      <c r="H513" s="72">
        <v>0.05</v>
      </c>
      <c r="I513" s="91">
        <f t="shared" si="39"/>
        <v>0.19</v>
      </c>
      <c r="J513" s="68">
        <v>30449</v>
      </c>
      <c r="K513" s="68">
        <f t="shared" si="35"/>
        <v>31478.426465753426</v>
      </c>
      <c r="L513" s="68">
        <f t="shared" si="36"/>
        <v>0</v>
      </c>
      <c r="M513" s="45">
        <v>0.05</v>
      </c>
      <c r="N513" s="68">
        <f t="shared" si="37"/>
        <v>1522.45</v>
      </c>
    </row>
    <row r="514" spans="2:14" x14ac:dyDescent="0.25">
      <c r="B514" s="46">
        <v>511</v>
      </c>
      <c r="C514" s="102" t="s">
        <v>992</v>
      </c>
      <c r="D514" s="125">
        <v>42438</v>
      </c>
      <c r="E514" s="98">
        <v>44424</v>
      </c>
      <c r="F514" s="117">
        <f t="shared" si="38"/>
        <v>5.441095890410959</v>
      </c>
      <c r="G514" s="46">
        <v>3</v>
      </c>
      <c r="H514" s="72">
        <v>0.05</v>
      </c>
      <c r="I514" s="91">
        <f t="shared" si="39"/>
        <v>0.31666666666666665</v>
      </c>
      <c r="J514" s="68">
        <v>42750</v>
      </c>
      <c r="K514" s="68">
        <f t="shared" si="35"/>
        <v>73658.835616438359</v>
      </c>
      <c r="L514" s="68">
        <f t="shared" si="36"/>
        <v>0</v>
      </c>
      <c r="M514" s="45">
        <v>0.05</v>
      </c>
      <c r="N514" s="68">
        <f t="shared" si="37"/>
        <v>2137.5</v>
      </c>
    </row>
    <row r="515" spans="2:14" x14ac:dyDescent="0.25">
      <c r="B515" s="46">
        <v>512</v>
      </c>
      <c r="C515" s="102" t="s">
        <v>2034</v>
      </c>
      <c r="D515" s="125">
        <v>42438</v>
      </c>
      <c r="E515" s="98">
        <v>44424</v>
      </c>
      <c r="F515" s="117">
        <f t="shared" si="38"/>
        <v>5.441095890410959</v>
      </c>
      <c r="G515" s="46">
        <v>5</v>
      </c>
      <c r="H515" s="72">
        <v>0.05</v>
      </c>
      <c r="I515" s="91">
        <f t="shared" si="39"/>
        <v>0.19</v>
      </c>
      <c r="J515" s="68">
        <v>60899</v>
      </c>
      <c r="K515" s="68">
        <f t="shared" si="35"/>
        <v>62957.886739726026</v>
      </c>
      <c r="L515" s="68">
        <f t="shared" si="36"/>
        <v>0</v>
      </c>
      <c r="M515" s="45">
        <v>0.05</v>
      </c>
      <c r="N515" s="68">
        <f t="shared" si="37"/>
        <v>3044.9500000000003</v>
      </c>
    </row>
    <row r="516" spans="2:14" x14ac:dyDescent="0.25">
      <c r="B516" s="46">
        <v>513</v>
      </c>
      <c r="C516" s="102" t="s">
        <v>2052</v>
      </c>
      <c r="D516" s="125">
        <v>42460</v>
      </c>
      <c r="E516" s="98">
        <v>44424</v>
      </c>
      <c r="F516" s="117">
        <f t="shared" si="38"/>
        <v>5.3808219178082188</v>
      </c>
      <c r="G516" s="46">
        <v>8</v>
      </c>
      <c r="H516" s="72">
        <v>0.05</v>
      </c>
      <c r="I516" s="91">
        <f t="shared" si="39"/>
        <v>0.11874999999999999</v>
      </c>
      <c r="J516" s="68">
        <v>73500</v>
      </c>
      <c r="K516" s="68">
        <f t="shared" ref="K516:K579" si="40">F516*I516*J516</f>
        <v>46964.486301369863</v>
      </c>
      <c r="L516" s="68">
        <f t="shared" ref="L516:L579" si="41">MAX(J516-K516,0)</f>
        <v>26535.513698630137</v>
      </c>
      <c r="M516" s="45">
        <v>0.05</v>
      </c>
      <c r="N516" s="68">
        <f t="shared" ref="N516:N579" si="42">IF(J516&lt;=0,0,IF(L516&lt;=H516*J516,H516*J516,L516*(1-M516)))</f>
        <v>25208.738013698628</v>
      </c>
    </row>
    <row r="517" spans="2:14" x14ac:dyDescent="0.25">
      <c r="B517" s="46">
        <v>514</v>
      </c>
      <c r="C517" s="102" t="s">
        <v>1982</v>
      </c>
      <c r="D517" s="125">
        <v>42460</v>
      </c>
      <c r="E517" s="98">
        <v>44424</v>
      </c>
      <c r="F517" s="117">
        <f t="shared" ref="F517:F580" si="43">(E517-D517)/365</f>
        <v>5.3808219178082188</v>
      </c>
      <c r="G517" s="46">
        <v>8</v>
      </c>
      <c r="H517" s="72">
        <v>0.05</v>
      </c>
      <c r="I517" s="91">
        <f t="shared" ref="I517:I580" si="44">(1-H517)/G517</f>
        <v>0.11874999999999999</v>
      </c>
      <c r="J517" s="68">
        <v>8736</v>
      </c>
      <c r="K517" s="68">
        <f t="shared" si="40"/>
        <v>5582.0646575342462</v>
      </c>
      <c r="L517" s="68">
        <f t="shared" si="41"/>
        <v>3153.9353424657538</v>
      </c>
      <c r="M517" s="45">
        <v>0.05</v>
      </c>
      <c r="N517" s="68">
        <f t="shared" si="42"/>
        <v>2996.238575342466</v>
      </c>
    </row>
    <row r="518" spans="2:14" x14ac:dyDescent="0.25">
      <c r="B518" s="46">
        <v>515</v>
      </c>
      <c r="C518" s="102" t="s">
        <v>2049</v>
      </c>
      <c r="D518" s="125">
        <v>42455</v>
      </c>
      <c r="E518" s="98">
        <v>44424</v>
      </c>
      <c r="F518" s="117">
        <f t="shared" si="43"/>
        <v>5.3945205479452056</v>
      </c>
      <c r="G518" s="46">
        <v>5</v>
      </c>
      <c r="H518" s="72">
        <v>0.05</v>
      </c>
      <c r="I518" s="91">
        <f t="shared" si="44"/>
        <v>0.19</v>
      </c>
      <c r="J518" s="68">
        <v>53805</v>
      </c>
      <c r="K518" s="68">
        <f t="shared" si="40"/>
        <v>55147.913835616433</v>
      </c>
      <c r="L518" s="68">
        <f t="shared" si="41"/>
        <v>0</v>
      </c>
      <c r="M518" s="45">
        <v>0.05</v>
      </c>
      <c r="N518" s="68">
        <f t="shared" si="42"/>
        <v>2690.25</v>
      </c>
    </row>
    <row r="519" spans="2:14" x14ac:dyDescent="0.25">
      <c r="B519" s="46">
        <v>516</v>
      </c>
      <c r="C519" s="102" t="s">
        <v>2053</v>
      </c>
      <c r="D519" s="125">
        <v>42460</v>
      </c>
      <c r="E519" s="98">
        <v>44424</v>
      </c>
      <c r="F519" s="117">
        <f t="shared" si="43"/>
        <v>5.3808219178082188</v>
      </c>
      <c r="G519" s="46">
        <v>5</v>
      </c>
      <c r="H519" s="72">
        <v>0.05</v>
      </c>
      <c r="I519" s="91">
        <f t="shared" si="44"/>
        <v>0.19</v>
      </c>
      <c r="J519" s="68">
        <v>89134</v>
      </c>
      <c r="K519" s="68">
        <f t="shared" si="40"/>
        <v>91126.694356164386</v>
      </c>
      <c r="L519" s="68">
        <f t="shared" si="41"/>
        <v>0</v>
      </c>
      <c r="M519" s="45">
        <v>0.05</v>
      </c>
      <c r="N519" s="68">
        <f t="shared" si="42"/>
        <v>4456.7</v>
      </c>
    </row>
    <row r="520" spans="2:14" x14ac:dyDescent="0.25">
      <c r="B520" s="46">
        <v>517</v>
      </c>
      <c r="C520" s="102" t="s">
        <v>2054</v>
      </c>
      <c r="D520" s="125">
        <v>42460</v>
      </c>
      <c r="E520" s="98">
        <v>44424</v>
      </c>
      <c r="F520" s="117">
        <f t="shared" si="43"/>
        <v>5.3808219178082188</v>
      </c>
      <c r="G520" s="46">
        <v>5</v>
      </c>
      <c r="H520" s="72">
        <v>0.05</v>
      </c>
      <c r="I520" s="91">
        <f t="shared" si="44"/>
        <v>0.19</v>
      </c>
      <c r="J520" s="68">
        <v>30449</v>
      </c>
      <c r="K520" s="68">
        <f t="shared" si="40"/>
        <v>31129.722849315069</v>
      </c>
      <c r="L520" s="68">
        <f t="shared" si="41"/>
        <v>0</v>
      </c>
      <c r="M520" s="45">
        <v>0.05</v>
      </c>
      <c r="N520" s="68">
        <f t="shared" si="42"/>
        <v>1522.45</v>
      </c>
    </row>
    <row r="521" spans="2:14" x14ac:dyDescent="0.25">
      <c r="B521" s="46">
        <v>518</v>
      </c>
      <c r="C521" s="102" t="s">
        <v>2054</v>
      </c>
      <c r="D521" s="125">
        <v>42460</v>
      </c>
      <c r="E521" s="98">
        <v>44424</v>
      </c>
      <c r="F521" s="117">
        <f t="shared" si="43"/>
        <v>5.3808219178082188</v>
      </c>
      <c r="G521" s="46">
        <v>5</v>
      </c>
      <c r="H521" s="72">
        <v>0.05</v>
      </c>
      <c r="I521" s="91">
        <f t="shared" si="44"/>
        <v>0.19</v>
      </c>
      <c r="J521" s="68">
        <v>60899</v>
      </c>
      <c r="K521" s="68">
        <f t="shared" si="40"/>
        <v>62260.468054794525</v>
      </c>
      <c r="L521" s="68">
        <f t="shared" si="41"/>
        <v>0</v>
      </c>
      <c r="M521" s="45">
        <v>0.05</v>
      </c>
      <c r="N521" s="68">
        <f t="shared" si="42"/>
        <v>3044.9500000000003</v>
      </c>
    </row>
    <row r="522" spans="2:14" x14ac:dyDescent="0.25">
      <c r="B522" s="46">
        <v>519</v>
      </c>
      <c r="C522" s="102" t="s">
        <v>1968</v>
      </c>
      <c r="D522" s="125">
        <v>42460</v>
      </c>
      <c r="E522" s="98">
        <v>44424</v>
      </c>
      <c r="F522" s="117">
        <f t="shared" si="43"/>
        <v>5.3808219178082188</v>
      </c>
      <c r="G522" s="46">
        <v>3</v>
      </c>
      <c r="H522" s="72">
        <v>0.05</v>
      </c>
      <c r="I522" s="91">
        <f t="shared" si="44"/>
        <v>0.31666666666666665</v>
      </c>
      <c r="J522" s="68">
        <v>90730</v>
      </c>
      <c r="K522" s="68">
        <f t="shared" si="40"/>
        <v>154597.29132420089</v>
      </c>
      <c r="L522" s="68">
        <f t="shared" si="41"/>
        <v>0</v>
      </c>
      <c r="M522" s="45">
        <v>0.05</v>
      </c>
      <c r="N522" s="68">
        <f t="shared" si="42"/>
        <v>4536.5</v>
      </c>
    </row>
    <row r="523" spans="2:14" x14ac:dyDescent="0.25">
      <c r="B523" s="46">
        <v>520</v>
      </c>
      <c r="C523" s="102" t="s">
        <v>1968</v>
      </c>
      <c r="D523" s="125">
        <v>42460</v>
      </c>
      <c r="E523" s="98">
        <v>44424</v>
      </c>
      <c r="F523" s="117">
        <f t="shared" si="43"/>
        <v>5.3808219178082188</v>
      </c>
      <c r="G523" s="46">
        <v>3</v>
      </c>
      <c r="H523" s="72">
        <v>0.05</v>
      </c>
      <c r="I523" s="91">
        <f t="shared" si="44"/>
        <v>0.31666666666666665</v>
      </c>
      <c r="J523" s="68">
        <v>7596</v>
      </c>
      <c r="K523" s="68">
        <f t="shared" si="40"/>
        <v>12943.02904109589</v>
      </c>
      <c r="L523" s="68">
        <f t="shared" si="41"/>
        <v>0</v>
      </c>
      <c r="M523" s="45">
        <v>0.05</v>
      </c>
      <c r="N523" s="68">
        <f t="shared" si="42"/>
        <v>379.8</v>
      </c>
    </row>
    <row r="524" spans="2:14" x14ac:dyDescent="0.25">
      <c r="B524" s="46">
        <v>521</v>
      </c>
      <c r="C524" s="102" t="s">
        <v>2055</v>
      </c>
      <c r="D524" s="125">
        <v>42460</v>
      </c>
      <c r="E524" s="98">
        <v>44424</v>
      </c>
      <c r="F524" s="117">
        <f t="shared" si="43"/>
        <v>5.3808219178082188</v>
      </c>
      <c r="G524" s="46">
        <v>3</v>
      </c>
      <c r="H524" s="72">
        <v>0.05</v>
      </c>
      <c r="I524" s="91">
        <f t="shared" si="44"/>
        <v>0.31666666666666665</v>
      </c>
      <c r="J524" s="68">
        <v>50324</v>
      </c>
      <c r="K524" s="68">
        <f t="shared" si="40"/>
        <v>85748.419360730579</v>
      </c>
      <c r="L524" s="68">
        <f t="shared" si="41"/>
        <v>0</v>
      </c>
      <c r="M524" s="45">
        <v>0.05</v>
      </c>
      <c r="N524" s="68">
        <f t="shared" si="42"/>
        <v>2516.2000000000003</v>
      </c>
    </row>
    <row r="525" spans="2:14" x14ac:dyDescent="0.25">
      <c r="B525" s="46">
        <v>522</v>
      </c>
      <c r="C525" s="102" t="s">
        <v>2039</v>
      </c>
      <c r="D525" s="125">
        <v>42460</v>
      </c>
      <c r="E525" s="98">
        <v>44424</v>
      </c>
      <c r="F525" s="117">
        <f t="shared" si="43"/>
        <v>5.3808219178082188</v>
      </c>
      <c r="G525" s="46">
        <v>3</v>
      </c>
      <c r="H525" s="72">
        <v>0.05</v>
      </c>
      <c r="I525" s="91">
        <f t="shared" si="44"/>
        <v>0.31666666666666665</v>
      </c>
      <c r="J525" s="68">
        <v>23820</v>
      </c>
      <c r="K525" s="68">
        <f t="shared" si="40"/>
        <v>40587.539726027389</v>
      </c>
      <c r="L525" s="68">
        <f t="shared" si="41"/>
        <v>0</v>
      </c>
      <c r="M525" s="45">
        <v>0.05</v>
      </c>
      <c r="N525" s="68">
        <f t="shared" si="42"/>
        <v>1191</v>
      </c>
    </row>
    <row r="526" spans="2:14" x14ac:dyDescent="0.25">
      <c r="B526" s="46">
        <v>523</v>
      </c>
      <c r="C526" s="102" t="s">
        <v>2041</v>
      </c>
      <c r="D526" s="125">
        <v>42460</v>
      </c>
      <c r="E526" s="98">
        <v>44424</v>
      </c>
      <c r="F526" s="117">
        <f t="shared" si="43"/>
        <v>5.3808219178082188</v>
      </c>
      <c r="G526" s="46">
        <v>5</v>
      </c>
      <c r="H526" s="72">
        <v>0.05</v>
      </c>
      <c r="I526" s="91">
        <f t="shared" si="44"/>
        <v>0.19</v>
      </c>
      <c r="J526" s="68">
        <v>63525</v>
      </c>
      <c r="K526" s="68">
        <f t="shared" si="40"/>
        <v>64945.175342465758</v>
      </c>
      <c r="L526" s="68">
        <f t="shared" si="41"/>
        <v>0</v>
      </c>
      <c r="M526" s="45">
        <v>0.05</v>
      </c>
      <c r="N526" s="68">
        <f t="shared" si="42"/>
        <v>3176.25</v>
      </c>
    </row>
    <row r="527" spans="2:14" x14ac:dyDescent="0.25">
      <c r="B527" s="46">
        <v>524</v>
      </c>
      <c r="C527" s="102" t="s">
        <v>2039</v>
      </c>
      <c r="D527" s="125">
        <v>42460</v>
      </c>
      <c r="E527" s="98">
        <v>44424</v>
      </c>
      <c r="F527" s="117">
        <f t="shared" si="43"/>
        <v>5.3808219178082188</v>
      </c>
      <c r="G527" s="46">
        <v>3</v>
      </c>
      <c r="H527" s="72">
        <v>0.05</v>
      </c>
      <c r="I527" s="91">
        <f t="shared" si="44"/>
        <v>0.31666666666666665</v>
      </c>
      <c r="J527" s="68">
        <v>13230</v>
      </c>
      <c r="K527" s="68">
        <f t="shared" si="40"/>
        <v>22542.953424657531</v>
      </c>
      <c r="L527" s="68">
        <f t="shared" si="41"/>
        <v>0</v>
      </c>
      <c r="M527" s="45">
        <v>0.05</v>
      </c>
      <c r="N527" s="68">
        <f t="shared" si="42"/>
        <v>661.5</v>
      </c>
    </row>
    <row r="528" spans="2:14" x14ac:dyDescent="0.25">
      <c r="B528" s="46">
        <v>525</v>
      </c>
      <c r="C528" s="102" t="s">
        <v>2033</v>
      </c>
      <c r="D528" s="125">
        <v>42460</v>
      </c>
      <c r="E528" s="98">
        <v>44424</v>
      </c>
      <c r="F528" s="117">
        <f t="shared" si="43"/>
        <v>5.3808219178082188</v>
      </c>
      <c r="G528" s="46">
        <v>5</v>
      </c>
      <c r="H528" s="72">
        <v>0.05</v>
      </c>
      <c r="I528" s="91">
        <f t="shared" si="44"/>
        <v>0.19</v>
      </c>
      <c r="J528" s="68">
        <v>35765</v>
      </c>
      <c r="K528" s="68">
        <f t="shared" si="40"/>
        <v>36564.568219178087</v>
      </c>
      <c r="L528" s="68">
        <f t="shared" si="41"/>
        <v>0</v>
      </c>
      <c r="M528" s="45">
        <v>0.05</v>
      </c>
      <c r="N528" s="68">
        <f t="shared" si="42"/>
        <v>1788.25</v>
      </c>
    </row>
    <row r="529" spans="2:14" x14ac:dyDescent="0.25">
      <c r="B529" s="46">
        <v>526</v>
      </c>
      <c r="C529" s="102" t="s">
        <v>2056</v>
      </c>
      <c r="D529" s="125">
        <v>42460</v>
      </c>
      <c r="E529" s="98">
        <v>44424</v>
      </c>
      <c r="F529" s="117">
        <f t="shared" si="43"/>
        <v>5.3808219178082188</v>
      </c>
      <c r="G529" s="46">
        <v>8</v>
      </c>
      <c r="H529" s="72">
        <v>0.05</v>
      </c>
      <c r="I529" s="91">
        <f t="shared" si="44"/>
        <v>0.11874999999999999</v>
      </c>
      <c r="J529" s="68">
        <v>23100</v>
      </c>
      <c r="K529" s="68">
        <f t="shared" si="40"/>
        <v>14760.267123287671</v>
      </c>
      <c r="L529" s="68">
        <f t="shared" si="41"/>
        <v>8339.732876712329</v>
      </c>
      <c r="M529" s="45">
        <v>0.05</v>
      </c>
      <c r="N529" s="68">
        <f t="shared" si="42"/>
        <v>7922.7462328767124</v>
      </c>
    </row>
    <row r="530" spans="2:14" x14ac:dyDescent="0.25">
      <c r="B530" s="46">
        <v>527</v>
      </c>
      <c r="C530" s="102" t="s">
        <v>1944</v>
      </c>
      <c r="D530" s="125">
        <v>42460</v>
      </c>
      <c r="E530" s="98">
        <v>44424</v>
      </c>
      <c r="F530" s="117">
        <f t="shared" si="43"/>
        <v>5.3808219178082188</v>
      </c>
      <c r="G530" s="46">
        <v>3</v>
      </c>
      <c r="H530" s="72">
        <v>0.05</v>
      </c>
      <c r="I530" s="91">
        <f t="shared" si="44"/>
        <v>0.31666666666666665</v>
      </c>
      <c r="J530" s="68">
        <v>28250</v>
      </c>
      <c r="K530" s="68">
        <f t="shared" si="40"/>
        <v>48135.936073059354</v>
      </c>
      <c r="L530" s="68">
        <f t="shared" si="41"/>
        <v>0</v>
      </c>
      <c r="M530" s="45">
        <v>0.05</v>
      </c>
      <c r="N530" s="68">
        <f t="shared" si="42"/>
        <v>1412.5</v>
      </c>
    </row>
    <row r="531" spans="2:14" x14ac:dyDescent="0.25">
      <c r="B531" s="46">
        <v>528</v>
      </c>
      <c r="C531" s="102" t="s">
        <v>1982</v>
      </c>
      <c r="D531" s="125">
        <v>42460</v>
      </c>
      <c r="E531" s="98">
        <v>44424</v>
      </c>
      <c r="F531" s="117">
        <f t="shared" si="43"/>
        <v>5.3808219178082188</v>
      </c>
      <c r="G531" s="46">
        <v>8</v>
      </c>
      <c r="H531" s="72">
        <v>0.05</v>
      </c>
      <c r="I531" s="91">
        <f t="shared" si="44"/>
        <v>0.11874999999999999</v>
      </c>
      <c r="J531" s="68">
        <v>11592</v>
      </c>
      <c r="K531" s="68">
        <f t="shared" si="40"/>
        <v>7406.9704109589038</v>
      </c>
      <c r="L531" s="68">
        <f t="shared" si="41"/>
        <v>4185.0295890410962</v>
      </c>
      <c r="M531" s="45">
        <v>0.05</v>
      </c>
      <c r="N531" s="68">
        <f t="shared" si="42"/>
        <v>3975.7781095890414</v>
      </c>
    </row>
    <row r="532" spans="2:14" x14ac:dyDescent="0.25">
      <c r="B532" s="46">
        <v>529</v>
      </c>
      <c r="C532" s="102" t="s">
        <v>2057</v>
      </c>
      <c r="D532" s="125">
        <v>42460</v>
      </c>
      <c r="E532" s="98">
        <v>44424</v>
      </c>
      <c r="F532" s="117">
        <f t="shared" si="43"/>
        <v>5.3808219178082188</v>
      </c>
      <c r="G532" s="46">
        <v>5</v>
      </c>
      <c r="H532" s="72">
        <v>0.05</v>
      </c>
      <c r="I532" s="91">
        <f t="shared" si="44"/>
        <v>0.19</v>
      </c>
      <c r="J532" s="68">
        <v>100955.5</v>
      </c>
      <c r="K532" s="68">
        <f t="shared" si="40"/>
        <v>103212.47775342467</v>
      </c>
      <c r="L532" s="68">
        <f t="shared" si="41"/>
        <v>0</v>
      </c>
      <c r="M532" s="45">
        <v>0.05</v>
      </c>
      <c r="N532" s="68">
        <f t="shared" si="42"/>
        <v>5047.7750000000005</v>
      </c>
    </row>
    <row r="533" spans="2:14" x14ac:dyDescent="0.25">
      <c r="B533" s="46">
        <v>530</v>
      </c>
      <c r="C533" s="102" t="s">
        <v>2058</v>
      </c>
      <c r="D533" s="125">
        <v>42339</v>
      </c>
      <c r="E533" s="98">
        <v>44424</v>
      </c>
      <c r="F533" s="117">
        <f t="shared" si="43"/>
        <v>5.7123287671232879</v>
      </c>
      <c r="G533" s="46">
        <v>3</v>
      </c>
      <c r="H533" s="72">
        <v>0.05</v>
      </c>
      <c r="I533" s="91">
        <f t="shared" si="44"/>
        <v>0.31666666666666665</v>
      </c>
      <c r="J533" s="68">
        <v>16500</v>
      </c>
      <c r="K533" s="68">
        <f t="shared" si="40"/>
        <v>29846.917808219176</v>
      </c>
      <c r="L533" s="68">
        <f t="shared" si="41"/>
        <v>0</v>
      </c>
      <c r="M533" s="45">
        <v>0.05</v>
      </c>
      <c r="N533" s="68">
        <f t="shared" si="42"/>
        <v>825</v>
      </c>
    </row>
    <row r="534" spans="2:14" x14ac:dyDescent="0.25">
      <c r="B534" s="46">
        <v>531</v>
      </c>
      <c r="C534" s="102" t="s">
        <v>1878</v>
      </c>
      <c r="D534" s="125">
        <v>42153</v>
      </c>
      <c r="E534" s="98">
        <v>44424</v>
      </c>
      <c r="F534" s="117">
        <f t="shared" si="43"/>
        <v>6.2219178082191782</v>
      </c>
      <c r="G534" s="46">
        <v>5</v>
      </c>
      <c r="H534" s="72">
        <v>0.05</v>
      </c>
      <c r="I534" s="91">
        <f t="shared" si="44"/>
        <v>0.19</v>
      </c>
      <c r="J534" s="68">
        <v>36562</v>
      </c>
      <c r="K534" s="68">
        <f t="shared" si="40"/>
        <v>43222.29419178082</v>
      </c>
      <c r="L534" s="68">
        <f t="shared" si="41"/>
        <v>0</v>
      </c>
      <c r="M534" s="45">
        <v>0.05</v>
      </c>
      <c r="N534" s="68">
        <f t="shared" si="42"/>
        <v>1828.1000000000001</v>
      </c>
    </row>
    <row r="535" spans="2:14" x14ac:dyDescent="0.25">
      <c r="B535" s="46">
        <v>532</v>
      </c>
      <c r="C535" s="102" t="s">
        <v>1878</v>
      </c>
      <c r="D535" s="125">
        <v>42144</v>
      </c>
      <c r="E535" s="98">
        <v>44424</v>
      </c>
      <c r="F535" s="117">
        <f t="shared" si="43"/>
        <v>6.2465753424657535</v>
      </c>
      <c r="G535" s="46">
        <v>5</v>
      </c>
      <c r="H535" s="72">
        <v>0.05</v>
      </c>
      <c r="I535" s="91">
        <f t="shared" si="44"/>
        <v>0.19</v>
      </c>
      <c r="J535" s="68">
        <v>38947.730000000003</v>
      </c>
      <c r="K535" s="68">
        <f t="shared" si="40"/>
        <v>46225.086673972604</v>
      </c>
      <c r="L535" s="68">
        <f t="shared" si="41"/>
        <v>0</v>
      </c>
      <c r="M535" s="45">
        <v>0.05</v>
      </c>
      <c r="N535" s="68">
        <f t="shared" si="42"/>
        <v>1947.3865000000003</v>
      </c>
    </row>
    <row r="536" spans="2:14" x14ac:dyDescent="0.25">
      <c r="B536" s="46">
        <v>533</v>
      </c>
      <c r="C536" s="102" t="s">
        <v>1878</v>
      </c>
      <c r="D536" s="125">
        <v>42144</v>
      </c>
      <c r="E536" s="98">
        <v>44424</v>
      </c>
      <c r="F536" s="117">
        <f t="shared" si="43"/>
        <v>6.2465753424657535</v>
      </c>
      <c r="G536" s="46">
        <v>5</v>
      </c>
      <c r="H536" s="72">
        <v>0.05</v>
      </c>
      <c r="I536" s="91">
        <f t="shared" si="44"/>
        <v>0.19</v>
      </c>
      <c r="J536" s="68">
        <v>45758.92</v>
      </c>
      <c r="K536" s="68">
        <f t="shared" si="40"/>
        <v>54308.942860273972</v>
      </c>
      <c r="L536" s="68">
        <f t="shared" si="41"/>
        <v>0</v>
      </c>
      <c r="M536" s="45">
        <v>0.05</v>
      </c>
      <c r="N536" s="68">
        <f t="shared" si="42"/>
        <v>2287.9459999999999</v>
      </c>
    </row>
    <row r="537" spans="2:14" x14ac:dyDescent="0.25">
      <c r="B537" s="46">
        <v>534</v>
      </c>
      <c r="C537" s="95" t="s">
        <v>1878</v>
      </c>
      <c r="D537" s="97">
        <v>42144</v>
      </c>
      <c r="E537" s="98">
        <v>44424</v>
      </c>
      <c r="F537" s="117">
        <f t="shared" si="43"/>
        <v>6.2465753424657535</v>
      </c>
      <c r="G537" s="46">
        <v>5</v>
      </c>
      <c r="H537" s="72">
        <v>0.05</v>
      </c>
      <c r="I537" s="91">
        <f t="shared" si="44"/>
        <v>0.19</v>
      </c>
      <c r="J537" s="68">
        <v>394517.35</v>
      </c>
      <c r="K537" s="68">
        <f t="shared" si="40"/>
        <v>468232.64663013694</v>
      </c>
      <c r="L537" s="68">
        <f t="shared" si="41"/>
        <v>0</v>
      </c>
      <c r="M537" s="45">
        <v>0.05</v>
      </c>
      <c r="N537" s="68">
        <f t="shared" si="42"/>
        <v>19725.8675</v>
      </c>
    </row>
    <row r="538" spans="2:14" x14ac:dyDescent="0.25">
      <c r="B538" s="46">
        <v>535</v>
      </c>
      <c r="C538" s="102" t="s">
        <v>2059</v>
      </c>
      <c r="D538" s="125">
        <v>42185</v>
      </c>
      <c r="E538" s="98">
        <v>44424</v>
      </c>
      <c r="F538" s="117">
        <f t="shared" si="43"/>
        <v>6.1342465753424653</v>
      </c>
      <c r="G538" s="46">
        <v>3</v>
      </c>
      <c r="H538" s="72">
        <v>0.05</v>
      </c>
      <c r="I538" s="91">
        <f t="shared" si="44"/>
        <v>0.31666666666666665</v>
      </c>
      <c r="J538" s="68">
        <v>180366</v>
      </c>
      <c r="K538" s="68">
        <f t="shared" si="40"/>
        <v>350363.01397260273</v>
      </c>
      <c r="L538" s="68">
        <f t="shared" si="41"/>
        <v>0</v>
      </c>
      <c r="M538" s="45">
        <v>0.05</v>
      </c>
      <c r="N538" s="68">
        <f t="shared" si="42"/>
        <v>9018.3000000000011</v>
      </c>
    </row>
    <row r="539" spans="2:14" x14ac:dyDescent="0.25">
      <c r="B539" s="46">
        <v>536</v>
      </c>
      <c r="C539" s="102" t="s">
        <v>2052</v>
      </c>
      <c r="D539" s="125">
        <v>42185</v>
      </c>
      <c r="E539" s="98">
        <v>44424</v>
      </c>
      <c r="F539" s="117">
        <f t="shared" si="43"/>
        <v>6.1342465753424653</v>
      </c>
      <c r="G539" s="46">
        <v>8</v>
      </c>
      <c r="H539" s="72">
        <v>0.05</v>
      </c>
      <c r="I539" s="91">
        <f t="shared" si="44"/>
        <v>0.11874999999999999</v>
      </c>
      <c r="J539" s="68">
        <v>40208.1</v>
      </c>
      <c r="K539" s="68">
        <f t="shared" si="40"/>
        <v>29289.259967465747</v>
      </c>
      <c r="L539" s="68">
        <f t="shared" si="41"/>
        <v>10918.840032534252</v>
      </c>
      <c r="M539" s="45">
        <v>0.05</v>
      </c>
      <c r="N539" s="68">
        <f t="shared" si="42"/>
        <v>10372.89803090754</v>
      </c>
    </row>
    <row r="540" spans="2:14" x14ac:dyDescent="0.25">
      <c r="B540" s="46">
        <v>537</v>
      </c>
      <c r="C540" s="102" t="s">
        <v>1982</v>
      </c>
      <c r="D540" s="125">
        <v>42185</v>
      </c>
      <c r="E540" s="98">
        <v>44424</v>
      </c>
      <c r="F540" s="117">
        <f t="shared" si="43"/>
        <v>6.1342465753424653</v>
      </c>
      <c r="G540" s="46">
        <v>8</v>
      </c>
      <c r="H540" s="72">
        <v>0.05</v>
      </c>
      <c r="I540" s="91">
        <f t="shared" si="44"/>
        <v>0.11874999999999999</v>
      </c>
      <c r="J540" s="68">
        <v>12240.03</v>
      </c>
      <c r="K540" s="68">
        <f t="shared" si="40"/>
        <v>8916.1492505136976</v>
      </c>
      <c r="L540" s="68">
        <f t="shared" si="41"/>
        <v>3323.8807494863031</v>
      </c>
      <c r="M540" s="45">
        <v>0.05</v>
      </c>
      <c r="N540" s="68">
        <f t="shared" si="42"/>
        <v>3157.6867120119878</v>
      </c>
    </row>
    <row r="541" spans="2:14" x14ac:dyDescent="0.25">
      <c r="B541" s="46">
        <v>538</v>
      </c>
      <c r="C541" s="102" t="s">
        <v>1983</v>
      </c>
      <c r="D541" s="125">
        <v>42185</v>
      </c>
      <c r="E541" s="98">
        <v>44424</v>
      </c>
      <c r="F541" s="117">
        <f t="shared" si="43"/>
        <v>6.1342465753424653</v>
      </c>
      <c r="G541" s="46">
        <v>8</v>
      </c>
      <c r="H541" s="72">
        <v>0.05</v>
      </c>
      <c r="I541" s="91">
        <f t="shared" si="44"/>
        <v>0.11874999999999999</v>
      </c>
      <c r="J541" s="68">
        <v>10710.03</v>
      </c>
      <c r="K541" s="68">
        <f t="shared" si="40"/>
        <v>7801.6333258561635</v>
      </c>
      <c r="L541" s="68">
        <f t="shared" si="41"/>
        <v>2908.3966741438371</v>
      </c>
      <c r="M541" s="45">
        <v>0.05</v>
      </c>
      <c r="N541" s="68">
        <f t="shared" si="42"/>
        <v>2762.976840436645</v>
      </c>
    </row>
    <row r="542" spans="2:14" x14ac:dyDescent="0.25">
      <c r="B542" s="46">
        <v>539</v>
      </c>
      <c r="C542" s="102" t="s">
        <v>2060</v>
      </c>
      <c r="D542" s="125">
        <v>42185</v>
      </c>
      <c r="E542" s="98">
        <v>44424</v>
      </c>
      <c r="F542" s="117">
        <f t="shared" si="43"/>
        <v>6.1342465753424653</v>
      </c>
      <c r="G542" s="46">
        <v>8</v>
      </c>
      <c r="H542" s="72">
        <v>0.05</v>
      </c>
      <c r="I542" s="91">
        <f t="shared" si="44"/>
        <v>0.11874999999999999</v>
      </c>
      <c r="J542" s="68">
        <v>9792.0300000000007</v>
      </c>
      <c r="K542" s="68">
        <f t="shared" si="40"/>
        <v>7132.9237710616435</v>
      </c>
      <c r="L542" s="68">
        <f t="shared" si="41"/>
        <v>2659.1062289383572</v>
      </c>
      <c r="M542" s="45">
        <v>0.05</v>
      </c>
      <c r="N542" s="68">
        <f t="shared" si="42"/>
        <v>2526.150917491439</v>
      </c>
    </row>
    <row r="543" spans="2:14" x14ac:dyDescent="0.25">
      <c r="B543" s="46">
        <v>540</v>
      </c>
      <c r="C543" s="102" t="s">
        <v>2061</v>
      </c>
      <c r="D543" s="125">
        <v>42185</v>
      </c>
      <c r="E543" s="98">
        <v>44424</v>
      </c>
      <c r="F543" s="117">
        <f t="shared" si="43"/>
        <v>6.1342465753424653</v>
      </c>
      <c r="G543" s="46">
        <v>8</v>
      </c>
      <c r="H543" s="72">
        <v>0.05</v>
      </c>
      <c r="I543" s="91">
        <f t="shared" si="44"/>
        <v>0.11874999999999999</v>
      </c>
      <c r="J543" s="68">
        <v>114566.3</v>
      </c>
      <c r="K543" s="68">
        <f t="shared" si="40"/>
        <v>83454.87959417807</v>
      </c>
      <c r="L543" s="68">
        <f t="shared" si="41"/>
        <v>31111.420405821933</v>
      </c>
      <c r="M543" s="45">
        <v>0.05</v>
      </c>
      <c r="N543" s="68">
        <f t="shared" si="42"/>
        <v>29555.849385530833</v>
      </c>
    </row>
    <row r="544" spans="2:14" x14ac:dyDescent="0.25">
      <c r="B544" s="46">
        <v>541</v>
      </c>
      <c r="C544" s="102" t="s">
        <v>2062</v>
      </c>
      <c r="D544" s="125">
        <v>42185</v>
      </c>
      <c r="E544" s="98">
        <v>44424</v>
      </c>
      <c r="F544" s="117">
        <f t="shared" si="43"/>
        <v>6.1342465753424653</v>
      </c>
      <c r="G544" s="46">
        <v>8</v>
      </c>
      <c r="H544" s="72">
        <v>0.05</v>
      </c>
      <c r="I544" s="91">
        <f t="shared" si="44"/>
        <v>0.11874999999999999</v>
      </c>
      <c r="J544" s="68">
        <v>20930.05</v>
      </c>
      <c r="K544" s="68">
        <f t="shared" si="40"/>
        <v>15246.322894691777</v>
      </c>
      <c r="L544" s="68">
        <f t="shared" si="41"/>
        <v>5683.7271053082222</v>
      </c>
      <c r="M544" s="45">
        <v>0.05</v>
      </c>
      <c r="N544" s="68">
        <f t="shared" si="42"/>
        <v>5399.5407500428109</v>
      </c>
    </row>
    <row r="545" spans="2:14" x14ac:dyDescent="0.25">
      <c r="B545" s="46">
        <v>542</v>
      </c>
      <c r="C545" s="102" t="s">
        <v>2063</v>
      </c>
      <c r="D545" s="125">
        <v>42185</v>
      </c>
      <c r="E545" s="98">
        <v>44424</v>
      </c>
      <c r="F545" s="117">
        <f t="shared" si="43"/>
        <v>6.1342465753424653</v>
      </c>
      <c r="G545" s="46">
        <v>8</v>
      </c>
      <c r="H545" s="72">
        <v>0.05</v>
      </c>
      <c r="I545" s="91">
        <f t="shared" si="44"/>
        <v>0.11874999999999999</v>
      </c>
      <c r="J545" s="68">
        <v>1377</v>
      </c>
      <c r="K545" s="68">
        <f t="shared" si="40"/>
        <v>1003.0643321917806</v>
      </c>
      <c r="L545" s="68">
        <f t="shared" si="41"/>
        <v>373.93566780821936</v>
      </c>
      <c r="M545" s="45">
        <v>0.05</v>
      </c>
      <c r="N545" s="68">
        <f t="shared" si="42"/>
        <v>355.23888441780838</v>
      </c>
    </row>
    <row r="546" spans="2:14" x14ac:dyDescent="0.25">
      <c r="B546" s="46">
        <v>543</v>
      </c>
      <c r="C546" s="102" t="s">
        <v>2046</v>
      </c>
      <c r="D546" s="125">
        <v>42185</v>
      </c>
      <c r="E546" s="98">
        <v>44424</v>
      </c>
      <c r="F546" s="117">
        <f t="shared" si="43"/>
        <v>6.1342465753424653</v>
      </c>
      <c r="G546" s="46">
        <v>8</v>
      </c>
      <c r="H546" s="72">
        <v>0.05</v>
      </c>
      <c r="I546" s="91">
        <f t="shared" si="44"/>
        <v>0.11874999999999999</v>
      </c>
      <c r="J546" s="68">
        <v>42412</v>
      </c>
      <c r="K546" s="68">
        <f t="shared" si="40"/>
        <v>30894.672808219173</v>
      </c>
      <c r="L546" s="68">
        <f t="shared" si="41"/>
        <v>11517.327191780827</v>
      </c>
      <c r="M546" s="45">
        <v>0.05</v>
      </c>
      <c r="N546" s="68">
        <f t="shared" si="42"/>
        <v>10941.460832191786</v>
      </c>
    </row>
    <row r="547" spans="2:14" x14ac:dyDescent="0.25">
      <c r="B547" s="46">
        <v>544</v>
      </c>
      <c r="C547" s="102" t="s">
        <v>1181</v>
      </c>
      <c r="D547" s="125">
        <v>42224</v>
      </c>
      <c r="E547" s="98">
        <v>44424</v>
      </c>
      <c r="F547" s="117">
        <f t="shared" si="43"/>
        <v>6.0273972602739727</v>
      </c>
      <c r="G547" s="46">
        <v>8</v>
      </c>
      <c r="H547" s="72">
        <v>0.05</v>
      </c>
      <c r="I547" s="91">
        <f t="shared" si="44"/>
        <v>0.11874999999999999</v>
      </c>
      <c r="J547" s="68">
        <v>192566</v>
      </c>
      <c r="K547" s="68">
        <f t="shared" si="40"/>
        <v>137829.77397260274</v>
      </c>
      <c r="L547" s="68">
        <f t="shared" si="41"/>
        <v>54736.226027397264</v>
      </c>
      <c r="M547" s="45">
        <v>0.05</v>
      </c>
      <c r="N547" s="68">
        <f t="shared" si="42"/>
        <v>51999.414726027397</v>
      </c>
    </row>
    <row r="548" spans="2:14" x14ac:dyDescent="0.25">
      <c r="B548" s="46">
        <v>545</v>
      </c>
      <c r="C548" s="102" t="s">
        <v>2064</v>
      </c>
      <c r="D548" s="125">
        <v>42224</v>
      </c>
      <c r="E548" s="98">
        <v>44424</v>
      </c>
      <c r="F548" s="117">
        <f t="shared" si="43"/>
        <v>6.0273972602739727</v>
      </c>
      <c r="G548" s="46">
        <v>8</v>
      </c>
      <c r="H548" s="72">
        <v>0.05</v>
      </c>
      <c r="I548" s="91">
        <f t="shared" si="44"/>
        <v>0.11874999999999999</v>
      </c>
      <c r="J548" s="68">
        <v>454961</v>
      </c>
      <c r="K548" s="68">
        <f t="shared" si="40"/>
        <v>325639.89383561641</v>
      </c>
      <c r="L548" s="68">
        <f t="shared" si="41"/>
        <v>129321.10616438359</v>
      </c>
      <c r="M548" s="45">
        <v>0.05</v>
      </c>
      <c r="N548" s="68">
        <f t="shared" si="42"/>
        <v>122855.05085616439</v>
      </c>
    </row>
    <row r="549" spans="2:14" x14ac:dyDescent="0.25">
      <c r="B549" s="46">
        <v>546</v>
      </c>
      <c r="C549" s="95" t="s">
        <v>1181</v>
      </c>
      <c r="D549" s="97">
        <v>42224</v>
      </c>
      <c r="E549" s="98">
        <v>44424</v>
      </c>
      <c r="F549" s="117">
        <f t="shared" si="43"/>
        <v>6.0273972602739727</v>
      </c>
      <c r="G549" s="46">
        <v>8</v>
      </c>
      <c r="H549" s="72">
        <v>0.05</v>
      </c>
      <c r="I549" s="91">
        <f t="shared" si="44"/>
        <v>0.11874999999999999</v>
      </c>
      <c r="J549" s="68">
        <v>310376</v>
      </c>
      <c r="K549" s="68">
        <f t="shared" si="40"/>
        <v>222152.68493150684</v>
      </c>
      <c r="L549" s="68">
        <f t="shared" si="41"/>
        <v>88223.315068493161</v>
      </c>
      <c r="M549" s="45">
        <v>0.05</v>
      </c>
      <c r="N549" s="68">
        <f t="shared" si="42"/>
        <v>83812.149315068498</v>
      </c>
    </row>
    <row r="550" spans="2:14" x14ac:dyDescent="0.25">
      <c r="B550" s="46">
        <v>547</v>
      </c>
      <c r="C550" s="102" t="s">
        <v>2065</v>
      </c>
      <c r="D550" s="125">
        <v>42301</v>
      </c>
      <c r="E550" s="98">
        <v>44424</v>
      </c>
      <c r="F550" s="117">
        <f t="shared" si="43"/>
        <v>5.816438356164384</v>
      </c>
      <c r="G550" s="46">
        <v>8</v>
      </c>
      <c r="H550" s="72">
        <v>0.05</v>
      </c>
      <c r="I550" s="91">
        <f t="shared" si="44"/>
        <v>0.11874999999999999</v>
      </c>
      <c r="J550" s="68">
        <v>33100</v>
      </c>
      <c r="K550" s="68">
        <f t="shared" si="40"/>
        <v>22862.238013698628</v>
      </c>
      <c r="L550" s="68">
        <f t="shared" si="41"/>
        <v>10237.761986301372</v>
      </c>
      <c r="M550" s="45">
        <v>0.05</v>
      </c>
      <c r="N550" s="68">
        <f t="shared" si="42"/>
        <v>9725.8738869863028</v>
      </c>
    </row>
    <row r="551" spans="2:14" x14ac:dyDescent="0.25">
      <c r="B551" s="46">
        <v>548</v>
      </c>
      <c r="C551" s="102" t="s">
        <v>2065</v>
      </c>
      <c r="D551" s="125">
        <v>42301</v>
      </c>
      <c r="E551" s="98">
        <v>44424</v>
      </c>
      <c r="F551" s="117">
        <f t="shared" si="43"/>
        <v>5.816438356164384</v>
      </c>
      <c r="G551" s="46">
        <v>8</v>
      </c>
      <c r="H551" s="72">
        <v>0.05</v>
      </c>
      <c r="I551" s="91">
        <f t="shared" si="44"/>
        <v>0.11874999999999999</v>
      </c>
      <c r="J551" s="68">
        <v>13610</v>
      </c>
      <c r="K551" s="68">
        <f t="shared" si="40"/>
        <v>9400.4549657534244</v>
      </c>
      <c r="L551" s="68">
        <f t="shared" si="41"/>
        <v>4209.5450342465756</v>
      </c>
      <c r="M551" s="45">
        <v>0.05</v>
      </c>
      <c r="N551" s="68">
        <f t="shared" si="42"/>
        <v>3999.0677825342468</v>
      </c>
    </row>
    <row r="552" spans="2:14" x14ac:dyDescent="0.25">
      <c r="B552" s="46">
        <v>549</v>
      </c>
      <c r="C552" s="95" t="s">
        <v>2066</v>
      </c>
      <c r="D552" s="97">
        <v>42291</v>
      </c>
      <c r="E552" s="98">
        <v>44424</v>
      </c>
      <c r="F552" s="117">
        <f t="shared" si="43"/>
        <v>5.8438356164383558</v>
      </c>
      <c r="G552" s="46">
        <v>3</v>
      </c>
      <c r="H552" s="72">
        <v>0.05</v>
      </c>
      <c r="I552" s="91">
        <f t="shared" si="44"/>
        <v>0.31666666666666665</v>
      </c>
      <c r="J552" s="68">
        <v>64230</v>
      </c>
      <c r="K552" s="68">
        <f t="shared" si="40"/>
        <v>118860.69452054793</v>
      </c>
      <c r="L552" s="68">
        <f t="shared" si="41"/>
        <v>0</v>
      </c>
      <c r="M552" s="45">
        <v>0.05</v>
      </c>
      <c r="N552" s="68">
        <f t="shared" si="42"/>
        <v>3211.5</v>
      </c>
    </row>
    <row r="553" spans="2:14" x14ac:dyDescent="0.25">
      <c r="B553" s="46">
        <v>550</v>
      </c>
      <c r="C553" s="102" t="s">
        <v>2067</v>
      </c>
      <c r="D553" s="125">
        <v>42291</v>
      </c>
      <c r="E553" s="98">
        <v>44424</v>
      </c>
      <c r="F553" s="117">
        <f t="shared" si="43"/>
        <v>5.8438356164383558</v>
      </c>
      <c r="G553" s="46">
        <v>3</v>
      </c>
      <c r="H553" s="72">
        <v>0.05</v>
      </c>
      <c r="I553" s="91">
        <f t="shared" si="44"/>
        <v>0.31666666666666665</v>
      </c>
      <c r="J553" s="68">
        <v>25496</v>
      </c>
      <c r="K553" s="68">
        <f t="shared" si="40"/>
        <v>47181.570410958899</v>
      </c>
      <c r="L553" s="68">
        <f t="shared" si="41"/>
        <v>0</v>
      </c>
      <c r="M553" s="45">
        <v>0.05</v>
      </c>
      <c r="N553" s="68">
        <f t="shared" si="42"/>
        <v>1274.8000000000002</v>
      </c>
    </row>
    <row r="554" spans="2:14" x14ac:dyDescent="0.25">
      <c r="B554" s="46">
        <v>551</v>
      </c>
      <c r="C554" s="95" t="s">
        <v>2068</v>
      </c>
      <c r="D554" s="97">
        <v>42291</v>
      </c>
      <c r="E554" s="98">
        <v>44424</v>
      </c>
      <c r="F554" s="117">
        <f t="shared" si="43"/>
        <v>5.8438356164383558</v>
      </c>
      <c r="G554" s="46">
        <v>3</v>
      </c>
      <c r="H554" s="72">
        <v>0.05</v>
      </c>
      <c r="I554" s="91">
        <f t="shared" si="44"/>
        <v>0.31666666666666665</v>
      </c>
      <c r="J554" s="68">
        <v>3000</v>
      </c>
      <c r="K554" s="68">
        <f t="shared" si="40"/>
        <v>5551.6438356164372</v>
      </c>
      <c r="L554" s="68">
        <f t="shared" si="41"/>
        <v>0</v>
      </c>
      <c r="M554" s="45">
        <v>0.05</v>
      </c>
      <c r="N554" s="68">
        <f t="shared" si="42"/>
        <v>150</v>
      </c>
    </row>
    <row r="555" spans="2:14" x14ac:dyDescent="0.25">
      <c r="B555" s="46">
        <v>552</v>
      </c>
      <c r="C555" s="102" t="s">
        <v>2069</v>
      </c>
      <c r="D555" s="125">
        <v>42291</v>
      </c>
      <c r="E555" s="98">
        <v>44424</v>
      </c>
      <c r="F555" s="117">
        <f t="shared" si="43"/>
        <v>5.8438356164383558</v>
      </c>
      <c r="G555" s="46">
        <v>8</v>
      </c>
      <c r="H555" s="72">
        <v>0.05</v>
      </c>
      <c r="I555" s="91">
        <f t="shared" si="44"/>
        <v>0.11874999999999999</v>
      </c>
      <c r="J555" s="68">
        <v>13500</v>
      </c>
      <c r="K555" s="68">
        <f t="shared" si="40"/>
        <v>9368.3989726027394</v>
      </c>
      <c r="L555" s="68">
        <f t="shared" si="41"/>
        <v>4131.6010273972606</v>
      </c>
      <c r="M555" s="45">
        <v>0.05</v>
      </c>
      <c r="N555" s="68">
        <f t="shared" si="42"/>
        <v>3925.0209760273974</v>
      </c>
    </row>
    <row r="556" spans="2:14" x14ac:dyDescent="0.25">
      <c r="B556" s="46">
        <v>553</v>
      </c>
      <c r="C556" s="95" t="s">
        <v>2070</v>
      </c>
      <c r="D556" s="97">
        <v>42291</v>
      </c>
      <c r="E556" s="98">
        <v>44424</v>
      </c>
      <c r="F556" s="117">
        <f t="shared" si="43"/>
        <v>5.8438356164383558</v>
      </c>
      <c r="G556" s="46">
        <v>3</v>
      </c>
      <c r="H556" s="72">
        <v>0.05</v>
      </c>
      <c r="I556" s="91">
        <f t="shared" si="44"/>
        <v>0.31666666666666665</v>
      </c>
      <c r="J556" s="68">
        <v>20000</v>
      </c>
      <c r="K556" s="68">
        <f t="shared" si="40"/>
        <v>37010.958904109582</v>
      </c>
      <c r="L556" s="68">
        <f t="shared" si="41"/>
        <v>0</v>
      </c>
      <c r="M556" s="45">
        <v>0.05</v>
      </c>
      <c r="N556" s="68">
        <f t="shared" si="42"/>
        <v>1000</v>
      </c>
    </row>
    <row r="557" spans="2:14" x14ac:dyDescent="0.25">
      <c r="B557" s="46">
        <v>554</v>
      </c>
      <c r="C557" s="95" t="s">
        <v>2066</v>
      </c>
      <c r="D557" s="97">
        <v>42322</v>
      </c>
      <c r="E557" s="98">
        <v>44424</v>
      </c>
      <c r="F557" s="117">
        <f t="shared" si="43"/>
        <v>5.7589041095890412</v>
      </c>
      <c r="G557" s="46">
        <v>3</v>
      </c>
      <c r="H557" s="72">
        <v>0.05</v>
      </c>
      <c r="I557" s="91">
        <f t="shared" si="44"/>
        <v>0.31666666666666665</v>
      </c>
      <c r="J557" s="68">
        <v>14400</v>
      </c>
      <c r="K557" s="68">
        <f t="shared" si="40"/>
        <v>26260.602739726026</v>
      </c>
      <c r="L557" s="68">
        <f t="shared" si="41"/>
        <v>0</v>
      </c>
      <c r="M557" s="45">
        <v>0.05</v>
      </c>
      <c r="N557" s="68">
        <f t="shared" si="42"/>
        <v>720</v>
      </c>
    </row>
    <row r="558" spans="2:14" x14ac:dyDescent="0.25">
      <c r="B558" s="46">
        <v>555</v>
      </c>
      <c r="C558" s="102" t="s">
        <v>2071</v>
      </c>
      <c r="D558" s="125">
        <v>42322</v>
      </c>
      <c r="E558" s="98">
        <v>44424</v>
      </c>
      <c r="F558" s="117">
        <f t="shared" si="43"/>
        <v>5.7589041095890412</v>
      </c>
      <c r="G558" s="46">
        <v>3</v>
      </c>
      <c r="H558" s="72">
        <v>0.05</v>
      </c>
      <c r="I558" s="91">
        <f t="shared" si="44"/>
        <v>0.31666666666666665</v>
      </c>
      <c r="J558" s="68">
        <v>400</v>
      </c>
      <c r="K558" s="68">
        <f t="shared" si="40"/>
        <v>729.46118721461187</v>
      </c>
      <c r="L558" s="68">
        <f t="shared" si="41"/>
        <v>0</v>
      </c>
      <c r="M558" s="45">
        <v>0.05</v>
      </c>
      <c r="N558" s="68">
        <f t="shared" si="42"/>
        <v>20</v>
      </c>
    </row>
    <row r="559" spans="2:14" x14ac:dyDescent="0.25">
      <c r="B559" s="46">
        <v>556</v>
      </c>
      <c r="C559" s="102" t="s">
        <v>2072</v>
      </c>
      <c r="D559" s="125">
        <v>42322</v>
      </c>
      <c r="E559" s="98">
        <v>44424</v>
      </c>
      <c r="F559" s="117">
        <f t="shared" si="43"/>
        <v>5.7589041095890412</v>
      </c>
      <c r="G559" s="46">
        <v>3</v>
      </c>
      <c r="H559" s="72">
        <v>0.05</v>
      </c>
      <c r="I559" s="91">
        <f t="shared" si="44"/>
        <v>0.31666666666666665</v>
      </c>
      <c r="J559" s="68">
        <v>800</v>
      </c>
      <c r="K559" s="68">
        <f t="shared" si="40"/>
        <v>1458.9223744292237</v>
      </c>
      <c r="L559" s="68">
        <f t="shared" si="41"/>
        <v>0</v>
      </c>
      <c r="M559" s="45">
        <v>0.05</v>
      </c>
      <c r="N559" s="68">
        <f t="shared" si="42"/>
        <v>40</v>
      </c>
    </row>
    <row r="560" spans="2:14" x14ac:dyDescent="0.25">
      <c r="B560" s="46">
        <v>557</v>
      </c>
      <c r="C560" s="95" t="s">
        <v>2068</v>
      </c>
      <c r="D560" s="97">
        <v>42322</v>
      </c>
      <c r="E560" s="98">
        <v>44424</v>
      </c>
      <c r="F560" s="117">
        <f t="shared" si="43"/>
        <v>5.7589041095890412</v>
      </c>
      <c r="G560" s="46">
        <v>3</v>
      </c>
      <c r="H560" s="72">
        <v>0.05</v>
      </c>
      <c r="I560" s="91">
        <f t="shared" si="44"/>
        <v>0.31666666666666665</v>
      </c>
      <c r="J560" s="68">
        <v>750</v>
      </c>
      <c r="K560" s="68">
        <f t="shared" si="40"/>
        <v>1367.7397260273972</v>
      </c>
      <c r="L560" s="68">
        <f t="shared" si="41"/>
        <v>0</v>
      </c>
      <c r="M560" s="45">
        <v>0.05</v>
      </c>
      <c r="N560" s="68">
        <f t="shared" si="42"/>
        <v>37.5</v>
      </c>
    </row>
    <row r="561" spans="2:14" x14ac:dyDescent="0.25">
      <c r="B561" s="46">
        <v>558</v>
      </c>
      <c r="C561" s="102" t="s">
        <v>2073</v>
      </c>
      <c r="D561" s="125">
        <v>42322</v>
      </c>
      <c r="E561" s="98">
        <v>44424</v>
      </c>
      <c r="F561" s="117">
        <f t="shared" si="43"/>
        <v>5.7589041095890412</v>
      </c>
      <c r="G561" s="46">
        <v>3</v>
      </c>
      <c r="H561" s="72">
        <v>0.05</v>
      </c>
      <c r="I561" s="91">
        <f t="shared" si="44"/>
        <v>0.31666666666666665</v>
      </c>
      <c r="J561" s="68">
        <v>1200</v>
      </c>
      <c r="K561" s="68">
        <f t="shared" si="40"/>
        <v>2188.3835616438355</v>
      </c>
      <c r="L561" s="68">
        <f t="shared" si="41"/>
        <v>0</v>
      </c>
      <c r="M561" s="45">
        <v>0.05</v>
      </c>
      <c r="N561" s="68">
        <f t="shared" si="42"/>
        <v>60</v>
      </c>
    </row>
    <row r="562" spans="2:14" x14ac:dyDescent="0.25">
      <c r="B562" s="46">
        <v>559</v>
      </c>
      <c r="C562" s="102" t="s">
        <v>2074</v>
      </c>
      <c r="D562" s="125">
        <v>42322</v>
      </c>
      <c r="E562" s="98">
        <v>44424</v>
      </c>
      <c r="F562" s="117">
        <f t="shared" si="43"/>
        <v>5.7589041095890412</v>
      </c>
      <c r="G562" s="46">
        <v>3</v>
      </c>
      <c r="H562" s="72">
        <v>0.05</v>
      </c>
      <c r="I562" s="91">
        <f t="shared" si="44"/>
        <v>0.31666666666666665</v>
      </c>
      <c r="J562" s="68">
        <v>2412</v>
      </c>
      <c r="K562" s="68">
        <f t="shared" si="40"/>
        <v>4398.6509589041098</v>
      </c>
      <c r="L562" s="68">
        <f t="shared" si="41"/>
        <v>0</v>
      </c>
      <c r="M562" s="45">
        <v>0.05</v>
      </c>
      <c r="N562" s="68">
        <f t="shared" si="42"/>
        <v>120.60000000000001</v>
      </c>
    </row>
    <row r="563" spans="2:14" x14ac:dyDescent="0.25">
      <c r="B563" s="46">
        <v>560</v>
      </c>
      <c r="C563" s="102" t="s">
        <v>2075</v>
      </c>
      <c r="D563" s="125">
        <v>42322</v>
      </c>
      <c r="E563" s="98">
        <v>44424</v>
      </c>
      <c r="F563" s="117">
        <f t="shared" si="43"/>
        <v>5.7589041095890412</v>
      </c>
      <c r="G563" s="46">
        <v>3</v>
      </c>
      <c r="H563" s="72">
        <v>0.05</v>
      </c>
      <c r="I563" s="91">
        <f t="shared" si="44"/>
        <v>0.31666666666666665</v>
      </c>
      <c r="J563" s="68">
        <v>15000</v>
      </c>
      <c r="K563" s="68">
        <f t="shared" si="40"/>
        <v>27354.794520547945</v>
      </c>
      <c r="L563" s="68">
        <f t="shared" si="41"/>
        <v>0</v>
      </c>
      <c r="M563" s="45">
        <v>0.05</v>
      </c>
      <c r="N563" s="68">
        <f t="shared" si="42"/>
        <v>750</v>
      </c>
    </row>
    <row r="564" spans="2:14" x14ac:dyDescent="0.25">
      <c r="B564" s="46">
        <v>561</v>
      </c>
      <c r="C564" s="95" t="s">
        <v>2067</v>
      </c>
      <c r="D564" s="97">
        <v>42322</v>
      </c>
      <c r="E564" s="98">
        <v>44424</v>
      </c>
      <c r="F564" s="117">
        <f t="shared" si="43"/>
        <v>5.7589041095890412</v>
      </c>
      <c r="G564" s="46">
        <v>3</v>
      </c>
      <c r="H564" s="72">
        <v>0.05</v>
      </c>
      <c r="I564" s="91">
        <f t="shared" si="44"/>
        <v>0.31666666666666665</v>
      </c>
      <c r="J564" s="68">
        <v>5920</v>
      </c>
      <c r="K564" s="68">
        <f t="shared" si="40"/>
        <v>10796.025570776255</v>
      </c>
      <c r="L564" s="68">
        <f t="shared" si="41"/>
        <v>0</v>
      </c>
      <c r="M564" s="45">
        <v>0.05</v>
      </c>
      <c r="N564" s="68">
        <f t="shared" si="42"/>
        <v>296</v>
      </c>
    </row>
    <row r="565" spans="2:14" x14ac:dyDescent="0.25">
      <c r="B565" s="46">
        <v>562</v>
      </c>
      <c r="C565" s="102" t="s">
        <v>1181</v>
      </c>
      <c r="D565" s="125">
        <v>42315</v>
      </c>
      <c r="E565" s="98">
        <v>44424</v>
      </c>
      <c r="F565" s="117">
        <f t="shared" si="43"/>
        <v>5.7780821917808218</v>
      </c>
      <c r="G565" s="46">
        <v>8</v>
      </c>
      <c r="H565" s="72">
        <v>0.05</v>
      </c>
      <c r="I565" s="91">
        <f t="shared" si="44"/>
        <v>0.11874999999999999</v>
      </c>
      <c r="J565" s="68">
        <v>99750</v>
      </c>
      <c r="K565" s="68">
        <f t="shared" si="40"/>
        <v>68443.189212328769</v>
      </c>
      <c r="L565" s="68">
        <f t="shared" si="41"/>
        <v>31306.810787671231</v>
      </c>
      <c r="M565" s="45">
        <v>0.05</v>
      </c>
      <c r="N565" s="68">
        <f t="shared" si="42"/>
        <v>29741.470248287667</v>
      </c>
    </row>
    <row r="566" spans="2:14" x14ac:dyDescent="0.25">
      <c r="B566" s="46">
        <v>563</v>
      </c>
      <c r="C566" s="102" t="s">
        <v>2064</v>
      </c>
      <c r="D566" s="125">
        <v>42315</v>
      </c>
      <c r="E566" s="98">
        <v>44424</v>
      </c>
      <c r="F566" s="117">
        <f t="shared" si="43"/>
        <v>5.7780821917808218</v>
      </c>
      <c r="G566" s="46">
        <v>8</v>
      </c>
      <c r="H566" s="72">
        <v>0.05</v>
      </c>
      <c r="I566" s="91">
        <f t="shared" si="44"/>
        <v>0.11874999999999999</v>
      </c>
      <c r="J566" s="68">
        <v>70350</v>
      </c>
      <c r="K566" s="68">
        <f t="shared" si="40"/>
        <v>48270.459760273967</v>
      </c>
      <c r="L566" s="68">
        <f t="shared" si="41"/>
        <v>22079.540239726033</v>
      </c>
      <c r="M566" s="45">
        <v>0.05</v>
      </c>
      <c r="N566" s="68">
        <f t="shared" si="42"/>
        <v>20975.563227739731</v>
      </c>
    </row>
    <row r="567" spans="2:14" x14ac:dyDescent="0.25">
      <c r="B567" s="46">
        <v>564</v>
      </c>
      <c r="C567" s="102" t="s">
        <v>2033</v>
      </c>
      <c r="D567" s="125">
        <v>42353</v>
      </c>
      <c r="E567" s="98">
        <v>44424</v>
      </c>
      <c r="F567" s="117">
        <f t="shared" si="43"/>
        <v>5.6739726027397257</v>
      </c>
      <c r="G567" s="46">
        <v>5</v>
      </c>
      <c r="H567" s="72">
        <v>0.05</v>
      </c>
      <c r="I567" s="91">
        <f t="shared" si="44"/>
        <v>0.19</v>
      </c>
      <c r="J567" s="68">
        <v>31763</v>
      </c>
      <c r="K567" s="68">
        <f t="shared" si="40"/>
        <v>34242.254438356162</v>
      </c>
      <c r="L567" s="68">
        <f t="shared" si="41"/>
        <v>0</v>
      </c>
      <c r="M567" s="45">
        <v>0.05</v>
      </c>
      <c r="N567" s="68">
        <f t="shared" si="42"/>
        <v>1588.15</v>
      </c>
    </row>
    <row r="568" spans="2:14" x14ac:dyDescent="0.25">
      <c r="B568" s="46">
        <v>565</v>
      </c>
      <c r="C568" s="95" t="s">
        <v>2073</v>
      </c>
      <c r="D568" s="97">
        <v>42460</v>
      </c>
      <c r="E568" s="98">
        <v>44424</v>
      </c>
      <c r="F568" s="117">
        <f t="shared" si="43"/>
        <v>5.3808219178082188</v>
      </c>
      <c r="G568" s="46">
        <v>3</v>
      </c>
      <c r="H568" s="72">
        <v>0.05</v>
      </c>
      <c r="I568" s="91">
        <f t="shared" si="44"/>
        <v>0.31666666666666665</v>
      </c>
      <c r="J568" s="68">
        <v>10854</v>
      </c>
      <c r="K568" s="68">
        <f t="shared" si="40"/>
        <v>18494.423013698626</v>
      </c>
      <c r="L568" s="68">
        <f t="shared" si="41"/>
        <v>0</v>
      </c>
      <c r="M568" s="45">
        <v>0.05</v>
      </c>
      <c r="N568" s="68">
        <f t="shared" si="42"/>
        <v>542.70000000000005</v>
      </c>
    </row>
    <row r="569" spans="2:14" x14ac:dyDescent="0.25">
      <c r="B569" s="46">
        <v>566</v>
      </c>
      <c r="C569" s="95" t="s">
        <v>2072</v>
      </c>
      <c r="D569" s="97">
        <v>42460</v>
      </c>
      <c r="E569" s="98">
        <v>44424</v>
      </c>
      <c r="F569" s="117">
        <f t="shared" si="43"/>
        <v>5.3808219178082188</v>
      </c>
      <c r="G569" s="46">
        <v>3</v>
      </c>
      <c r="H569" s="72">
        <v>0.05</v>
      </c>
      <c r="I569" s="91">
        <f t="shared" si="44"/>
        <v>0.31666666666666665</v>
      </c>
      <c r="J569" s="68">
        <v>10504</v>
      </c>
      <c r="K569" s="68">
        <f t="shared" si="40"/>
        <v>17898.048584474884</v>
      </c>
      <c r="L569" s="68">
        <f t="shared" si="41"/>
        <v>0</v>
      </c>
      <c r="M569" s="45">
        <v>0.05</v>
      </c>
      <c r="N569" s="68">
        <f t="shared" si="42"/>
        <v>525.20000000000005</v>
      </c>
    </row>
    <row r="570" spans="2:14" x14ac:dyDescent="0.25">
      <c r="B570" s="46">
        <v>567</v>
      </c>
      <c r="C570" s="95" t="s">
        <v>2071</v>
      </c>
      <c r="D570" s="97">
        <v>42460</v>
      </c>
      <c r="E570" s="98">
        <v>44424</v>
      </c>
      <c r="F570" s="117">
        <f t="shared" si="43"/>
        <v>5.3808219178082188</v>
      </c>
      <c r="G570" s="46">
        <v>3</v>
      </c>
      <c r="H570" s="72">
        <v>0.05</v>
      </c>
      <c r="I570" s="91">
        <f t="shared" si="44"/>
        <v>0.31666666666666665</v>
      </c>
      <c r="J570" s="68">
        <v>5500</v>
      </c>
      <c r="K570" s="68">
        <f t="shared" si="40"/>
        <v>9371.5981735159803</v>
      </c>
      <c r="L570" s="68">
        <f t="shared" si="41"/>
        <v>0</v>
      </c>
      <c r="M570" s="45">
        <v>0.05</v>
      </c>
      <c r="N570" s="68">
        <f t="shared" si="42"/>
        <v>275</v>
      </c>
    </row>
    <row r="571" spans="2:14" x14ac:dyDescent="0.25">
      <c r="B571" s="46">
        <v>568</v>
      </c>
      <c r="C571" s="95" t="s">
        <v>2076</v>
      </c>
      <c r="D571" s="97">
        <v>42460</v>
      </c>
      <c r="E571" s="98">
        <v>44424</v>
      </c>
      <c r="F571" s="117">
        <f t="shared" si="43"/>
        <v>5.3808219178082188</v>
      </c>
      <c r="G571" s="46">
        <v>3</v>
      </c>
      <c r="H571" s="72">
        <v>0.05</v>
      </c>
      <c r="I571" s="91">
        <f t="shared" si="44"/>
        <v>0.31666666666666665</v>
      </c>
      <c r="J571" s="68">
        <v>3158</v>
      </c>
      <c r="K571" s="68">
        <f t="shared" si="40"/>
        <v>5381.0012785388117</v>
      </c>
      <c r="L571" s="68">
        <f t="shared" si="41"/>
        <v>0</v>
      </c>
      <c r="M571" s="45">
        <v>0.05</v>
      </c>
      <c r="N571" s="68">
        <f t="shared" si="42"/>
        <v>157.9</v>
      </c>
    </row>
    <row r="572" spans="2:14" x14ac:dyDescent="0.25">
      <c r="B572" s="46">
        <v>569</v>
      </c>
      <c r="C572" s="95" t="s">
        <v>2077</v>
      </c>
      <c r="D572" s="97">
        <v>42460</v>
      </c>
      <c r="E572" s="98">
        <v>44424</v>
      </c>
      <c r="F572" s="117">
        <f t="shared" si="43"/>
        <v>5.3808219178082188</v>
      </c>
      <c r="G572" s="46">
        <v>3</v>
      </c>
      <c r="H572" s="72">
        <v>0.05</v>
      </c>
      <c r="I572" s="91">
        <f t="shared" si="44"/>
        <v>0.31666666666666665</v>
      </c>
      <c r="J572" s="68">
        <v>874</v>
      </c>
      <c r="K572" s="68">
        <f t="shared" si="40"/>
        <v>1489.2321461187212</v>
      </c>
      <c r="L572" s="68">
        <f t="shared" si="41"/>
        <v>0</v>
      </c>
      <c r="M572" s="45">
        <v>0.05</v>
      </c>
      <c r="N572" s="68">
        <f t="shared" si="42"/>
        <v>43.7</v>
      </c>
    </row>
    <row r="573" spans="2:14" x14ac:dyDescent="0.25">
      <c r="B573" s="46">
        <v>570</v>
      </c>
      <c r="C573" s="102" t="s">
        <v>2078</v>
      </c>
      <c r="D573" s="125">
        <v>42460</v>
      </c>
      <c r="E573" s="98">
        <v>44424</v>
      </c>
      <c r="F573" s="117">
        <f t="shared" si="43"/>
        <v>5.3808219178082188</v>
      </c>
      <c r="G573" s="46">
        <v>8</v>
      </c>
      <c r="H573" s="72">
        <v>0.05</v>
      </c>
      <c r="I573" s="91">
        <f t="shared" si="44"/>
        <v>0.11874999999999999</v>
      </c>
      <c r="J573" s="68">
        <v>5025</v>
      </c>
      <c r="K573" s="68">
        <f t="shared" si="40"/>
        <v>3210.8373287671234</v>
      </c>
      <c r="L573" s="68">
        <f t="shared" si="41"/>
        <v>1814.1626712328766</v>
      </c>
      <c r="M573" s="45">
        <v>0.05</v>
      </c>
      <c r="N573" s="68">
        <f t="shared" si="42"/>
        <v>1723.4545376712326</v>
      </c>
    </row>
    <row r="574" spans="2:14" x14ac:dyDescent="0.25">
      <c r="B574" s="46">
        <v>571</v>
      </c>
      <c r="C574" s="102" t="s">
        <v>2079</v>
      </c>
      <c r="D574" s="125">
        <v>42460</v>
      </c>
      <c r="E574" s="98">
        <v>44424</v>
      </c>
      <c r="F574" s="117">
        <f t="shared" si="43"/>
        <v>5.3808219178082188</v>
      </c>
      <c r="G574" s="46">
        <v>8</v>
      </c>
      <c r="H574" s="72">
        <v>0.05</v>
      </c>
      <c r="I574" s="91">
        <f t="shared" si="44"/>
        <v>0.11874999999999999</v>
      </c>
      <c r="J574" s="68">
        <v>5025</v>
      </c>
      <c r="K574" s="68">
        <f t="shared" si="40"/>
        <v>3210.8373287671234</v>
      </c>
      <c r="L574" s="68">
        <f t="shared" si="41"/>
        <v>1814.1626712328766</v>
      </c>
      <c r="M574" s="45">
        <v>0.05</v>
      </c>
      <c r="N574" s="68">
        <f t="shared" si="42"/>
        <v>1723.4545376712326</v>
      </c>
    </row>
    <row r="575" spans="2:14" x14ac:dyDescent="0.25">
      <c r="B575" s="46">
        <v>572</v>
      </c>
      <c r="C575" s="102" t="s">
        <v>2080</v>
      </c>
      <c r="D575" s="125">
        <v>42471</v>
      </c>
      <c r="E575" s="98">
        <v>44424</v>
      </c>
      <c r="F575" s="117">
        <f t="shared" si="43"/>
        <v>5.3506849315068497</v>
      </c>
      <c r="G575" s="46">
        <v>8</v>
      </c>
      <c r="H575" s="72">
        <v>0.05</v>
      </c>
      <c r="I575" s="91">
        <f t="shared" si="44"/>
        <v>0.11874999999999999</v>
      </c>
      <c r="J575" s="68">
        <v>61823</v>
      </c>
      <c r="K575" s="68">
        <f t="shared" si="40"/>
        <v>39281.953099315069</v>
      </c>
      <c r="L575" s="68">
        <f t="shared" si="41"/>
        <v>22541.046900684931</v>
      </c>
      <c r="M575" s="45">
        <v>0.05</v>
      </c>
      <c r="N575" s="68">
        <f t="shared" si="42"/>
        <v>21413.994555650683</v>
      </c>
    </row>
    <row r="576" spans="2:14" x14ac:dyDescent="0.25">
      <c r="B576" s="46">
        <v>573</v>
      </c>
      <c r="C576" s="102" t="s">
        <v>2051</v>
      </c>
      <c r="D576" s="125">
        <v>42471</v>
      </c>
      <c r="E576" s="98">
        <v>44424</v>
      </c>
      <c r="F576" s="117">
        <f t="shared" si="43"/>
        <v>5.3506849315068497</v>
      </c>
      <c r="G576" s="46">
        <v>3</v>
      </c>
      <c r="H576" s="72">
        <v>0.05</v>
      </c>
      <c r="I576" s="91">
        <f t="shared" si="44"/>
        <v>0.31666666666666665</v>
      </c>
      <c r="J576" s="68">
        <v>13230</v>
      </c>
      <c r="K576" s="68">
        <f t="shared" si="40"/>
        <v>22416.694520547946</v>
      </c>
      <c r="L576" s="68">
        <f t="shared" si="41"/>
        <v>0</v>
      </c>
      <c r="M576" s="45">
        <v>0.05</v>
      </c>
      <c r="N576" s="68">
        <f t="shared" si="42"/>
        <v>661.5</v>
      </c>
    </row>
    <row r="577" spans="2:14" x14ac:dyDescent="0.25">
      <c r="B577" s="46">
        <v>574</v>
      </c>
      <c r="C577" s="102" t="s">
        <v>2034</v>
      </c>
      <c r="D577" s="125">
        <v>42478</v>
      </c>
      <c r="E577" s="98">
        <v>44424</v>
      </c>
      <c r="F577" s="117">
        <f t="shared" si="43"/>
        <v>5.3315068493150681</v>
      </c>
      <c r="G577" s="46">
        <v>5</v>
      </c>
      <c r="H577" s="72">
        <v>0.05</v>
      </c>
      <c r="I577" s="91">
        <f t="shared" si="44"/>
        <v>0.19</v>
      </c>
      <c r="J577" s="68">
        <v>30449</v>
      </c>
      <c r="K577" s="68">
        <f t="shared" si="40"/>
        <v>30844.419890410958</v>
      </c>
      <c r="L577" s="68">
        <f t="shared" si="41"/>
        <v>0</v>
      </c>
      <c r="M577" s="45">
        <v>0.05</v>
      </c>
      <c r="N577" s="68">
        <f t="shared" si="42"/>
        <v>1522.45</v>
      </c>
    </row>
    <row r="578" spans="2:14" x14ac:dyDescent="0.25">
      <c r="B578" s="46">
        <v>575</v>
      </c>
      <c r="C578" s="102" t="s">
        <v>2033</v>
      </c>
      <c r="D578" s="125">
        <v>42481</v>
      </c>
      <c r="E578" s="98">
        <v>44424</v>
      </c>
      <c r="F578" s="117">
        <f t="shared" si="43"/>
        <v>5.3232876712328769</v>
      </c>
      <c r="G578" s="46">
        <v>5</v>
      </c>
      <c r="H578" s="72">
        <v>0.05</v>
      </c>
      <c r="I578" s="91">
        <f t="shared" si="44"/>
        <v>0.19</v>
      </c>
      <c r="J578" s="68">
        <v>23526.5</v>
      </c>
      <c r="K578" s="68">
        <f t="shared" si="40"/>
        <v>23795.282205479456</v>
      </c>
      <c r="L578" s="68">
        <f t="shared" si="41"/>
        <v>0</v>
      </c>
      <c r="M578" s="45">
        <v>0.05</v>
      </c>
      <c r="N578" s="68">
        <f t="shared" si="42"/>
        <v>1176.325</v>
      </c>
    </row>
    <row r="579" spans="2:14" x14ac:dyDescent="0.25">
      <c r="B579" s="46">
        <v>576</v>
      </c>
      <c r="C579" s="102" t="s">
        <v>2081</v>
      </c>
      <c r="D579" s="125">
        <v>42502</v>
      </c>
      <c r="E579" s="98">
        <v>44424</v>
      </c>
      <c r="F579" s="117">
        <f t="shared" si="43"/>
        <v>5.2657534246575342</v>
      </c>
      <c r="G579" s="46">
        <v>5</v>
      </c>
      <c r="H579" s="72">
        <v>0.05</v>
      </c>
      <c r="I579" s="91">
        <f t="shared" si="44"/>
        <v>0.19</v>
      </c>
      <c r="J579" s="68">
        <v>90941</v>
      </c>
      <c r="K579" s="68">
        <f t="shared" si="40"/>
        <v>90985.847616438361</v>
      </c>
      <c r="L579" s="68">
        <f t="shared" si="41"/>
        <v>0</v>
      </c>
      <c r="M579" s="45">
        <v>0.05</v>
      </c>
      <c r="N579" s="68">
        <f t="shared" si="42"/>
        <v>4547.05</v>
      </c>
    </row>
    <row r="580" spans="2:14" x14ac:dyDescent="0.25">
      <c r="B580" s="46">
        <v>577</v>
      </c>
      <c r="C580" s="102" t="s">
        <v>2082</v>
      </c>
      <c r="D580" s="125">
        <v>42506</v>
      </c>
      <c r="E580" s="98">
        <v>44424</v>
      </c>
      <c r="F580" s="117">
        <f t="shared" si="43"/>
        <v>5.2547945205479456</v>
      </c>
      <c r="G580" s="46">
        <v>3</v>
      </c>
      <c r="H580" s="72">
        <v>0.05</v>
      </c>
      <c r="I580" s="91">
        <f t="shared" si="44"/>
        <v>0.31666666666666665</v>
      </c>
      <c r="J580" s="68">
        <v>12999.71</v>
      </c>
      <c r="K580" s="68">
        <f t="shared" ref="K580:K643" si="45">F580*I580*J580</f>
        <v>21631.754877625568</v>
      </c>
      <c r="L580" s="68">
        <f t="shared" ref="L580:L643" si="46">MAX(J580-K580,0)</f>
        <v>0</v>
      </c>
      <c r="M580" s="45">
        <v>0.05</v>
      </c>
      <c r="N580" s="68">
        <f t="shared" ref="N580:N643" si="47">IF(J580&lt;=0,0,IF(L580&lt;=H580*J580,H580*J580,L580*(1-M580)))</f>
        <v>649.9855</v>
      </c>
    </row>
    <row r="581" spans="2:14" x14ac:dyDescent="0.25">
      <c r="B581" s="46">
        <v>578</v>
      </c>
      <c r="C581" s="102" t="s">
        <v>2034</v>
      </c>
      <c r="D581" s="125">
        <v>42513</v>
      </c>
      <c r="E581" s="98">
        <v>44424</v>
      </c>
      <c r="F581" s="117">
        <f t="shared" ref="F581:F644" si="48">(E581-D581)/365</f>
        <v>5.2356164383561641</v>
      </c>
      <c r="G581" s="46">
        <v>5</v>
      </c>
      <c r="H581" s="72">
        <v>0.05</v>
      </c>
      <c r="I581" s="91">
        <f t="shared" ref="I581:I644" si="49">(1-H581)/G581</f>
        <v>0.19</v>
      </c>
      <c r="J581" s="68">
        <v>30449</v>
      </c>
      <c r="K581" s="68">
        <f t="shared" si="45"/>
        <v>30289.664136986299</v>
      </c>
      <c r="L581" s="68">
        <f t="shared" si="46"/>
        <v>159.33586301370087</v>
      </c>
      <c r="M581" s="45">
        <v>0.05</v>
      </c>
      <c r="N581" s="68">
        <f t="shared" si="47"/>
        <v>1522.45</v>
      </c>
    </row>
    <row r="582" spans="2:14" x14ac:dyDescent="0.25">
      <c r="B582" s="46">
        <v>579</v>
      </c>
      <c r="C582" s="102" t="s">
        <v>2083</v>
      </c>
      <c r="D582" s="125">
        <v>42506</v>
      </c>
      <c r="E582" s="98">
        <v>44424</v>
      </c>
      <c r="F582" s="117">
        <f t="shared" si="48"/>
        <v>5.2547945205479456</v>
      </c>
      <c r="G582" s="46">
        <v>5</v>
      </c>
      <c r="H582" s="72">
        <v>0.05</v>
      </c>
      <c r="I582" s="91">
        <f t="shared" si="49"/>
        <v>0.19</v>
      </c>
      <c r="J582" s="68">
        <v>411450</v>
      </c>
      <c r="K582" s="68">
        <f t="shared" si="45"/>
        <v>410796.18904109596</v>
      </c>
      <c r="L582" s="68">
        <f t="shared" si="46"/>
        <v>653.81095890403958</v>
      </c>
      <c r="M582" s="45">
        <v>0.05</v>
      </c>
      <c r="N582" s="68">
        <f t="shared" si="47"/>
        <v>20572.5</v>
      </c>
    </row>
    <row r="583" spans="2:14" x14ac:dyDescent="0.25">
      <c r="B583" s="46">
        <v>580</v>
      </c>
      <c r="C583" s="102" t="s">
        <v>2034</v>
      </c>
      <c r="D583" s="125">
        <v>42521</v>
      </c>
      <c r="E583" s="98">
        <v>44424</v>
      </c>
      <c r="F583" s="117">
        <f t="shared" si="48"/>
        <v>5.2136986301369861</v>
      </c>
      <c r="G583" s="46">
        <v>5</v>
      </c>
      <c r="H583" s="72">
        <v>0.05</v>
      </c>
      <c r="I583" s="91">
        <f t="shared" si="49"/>
        <v>0.19</v>
      </c>
      <c r="J583" s="68">
        <v>30449</v>
      </c>
      <c r="K583" s="68">
        <f t="shared" si="45"/>
        <v>30162.86282191781</v>
      </c>
      <c r="L583" s="68">
        <f t="shared" si="46"/>
        <v>286.13717808219008</v>
      </c>
      <c r="M583" s="45">
        <v>0.05</v>
      </c>
      <c r="N583" s="68">
        <f t="shared" si="47"/>
        <v>1522.45</v>
      </c>
    </row>
    <row r="584" spans="2:14" x14ac:dyDescent="0.25">
      <c r="B584" s="46">
        <v>581</v>
      </c>
      <c r="C584" s="102" t="s">
        <v>2084</v>
      </c>
      <c r="D584" s="125">
        <v>42529</v>
      </c>
      <c r="E584" s="98">
        <v>44424</v>
      </c>
      <c r="F584" s="117">
        <f t="shared" si="48"/>
        <v>5.1917808219178081</v>
      </c>
      <c r="G584" s="46">
        <v>5</v>
      </c>
      <c r="H584" s="72">
        <v>0.05</v>
      </c>
      <c r="I584" s="91">
        <f t="shared" si="49"/>
        <v>0.19</v>
      </c>
      <c r="J584" s="68">
        <v>30449.41</v>
      </c>
      <c r="K584" s="68">
        <f t="shared" si="45"/>
        <v>30036.465946575343</v>
      </c>
      <c r="L584" s="68">
        <f t="shared" si="46"/>
        <v>412.94405342465689</v>
      </c>
      <c r="M584" s="45">
        <v>0.05</v>
      </c>
      <c r="N584" s="68">
        <f t="shared" si="47"/>
        <v>1522.4705000000001</v>
      </c>
    </row>
    <row r="585" spans="2:14" x14ac:dyDescent="0.25">
      <c r="B585" s="46">
        <v>582</v>
      </c>
      <c r="C585" s="102" t="s">
        <v>2080</v>
      </c>
      <c r="D585" s="125">
        <v>42529</v>
      </c>
      <c r="E585" s="98">
        <v>44424</v>
      </c>
      <c r="F585" s="117">
        <f t="shared" si="48"/>
        <v>5.1917808219178081</v>
      </c>
      <c r="G585" s="46">
        <v>8</v>
      </c>
      <c r="H585" s="72">
        <v>0.05</v>
      </c>
      <c r="I585" s="91">
        <f t="shared" si="49"/>
        <v>0.11874999999999999</v>
      </c>
      <c r="J585" s="68">
        <v>16089.805</v>
      </c>
      <c r="K585" s="68">
        <f t="shared" si="45"/>
        <v>9919.7504970034242</v>
      </c>
      <c r="L585" s="68">
        <f t="shared" si="46"/>
        <v>6170.054502996576</v>
      </c>
      <c r="M585" s="45">
        <v>0.05</v>
      </c>
      <c r="N585" s="68">
        <f t="shared" si="47"/>
        <v>5861.5517778467465</v>
      </c>
    </row>
    <row r="586" spans="2:14" x14ac:dyDescent="0.25">
      <c r="B586" s="46">
        <v>583</v>
      </c>
      <c r="C586" s="102" t="s">
        <v>2085</v>
      </c>
      <c r="D586" s="125">
        <v>42525</v>
      </c>
      <c r="E586" s="98">
        <v>44424</v>
      </c>
      <c r="F586" s="117">
        <f t="shared" si="48"/>
        <v>5.2027397260273975</v>
      </c>
      <c r="G586" s="46">
        <v>3</v>
      </c>
      <c r="H586" s="72">
        <v>0.05</v>
      </c>
      <c r="I586" s="91">
        <f t="shared" si="49"/>
        <v>0.31666666666666665</v>
      </c>
      <c r="J586" s="68">
        <v>199500</v>
      </c>
      <c r="K586" s="68">
        <f t="shared" si="45"/>
        <v>328683.08219178079</v>
      </c>
      <c r="L586" s="68">
        <f t="shared" si="46"/>
        <v>0</v>
      </c>
      <c r="M586" s="45">
        <v>0.05</v>
      </c>
      <c r="N586" s="68">
        <f t="shared" si="47"/>
        <v>9975</v>
      </c>
    </row>
    <row r="587" spans="2:14" x14ac:dyDescent="0.25">
      <c r="B587" s="46">
        <v>584</v>
      </c>
      <c r="C587" s="102" t="s">
        <v>2086</v>
      </c>
      <c r="D587" s="125">
        <v>42525</v>
      </c>
      <c r="E587" s="98">
        <v>44424</v>
      </c>
      <c r="F587" s="117">
        <f t="shared" si="48"/>
        <v>5.2027397260273975</v>
      </c>
      <c r="G587" s="46">
        <v>3</v>
      </c>
      <c r="H587" s="72">
        <v>0.05</v>
      </c>
      <c r="I587" s="91">
        <f t="shared" si="49"/>
        <v>0.31666666666666665</v>
      </c>
      <c r="J587" s="68">
        <v>445650</v>
      </c>
      <c r="K587" s="68">
        <f t="shared" si="45"/>
        <v>734223.6369863014</v>
      </c>
      <c r="L587" s="68">
        <f t="shared" si="46"/>
        <v>0</v>
      </c>
      <c r="M587" s="45">
        <v>0.05</v>
      </c>
      <c r="N587" s="68">
        <f t="shared" si="47"/>
        <v>22282.5</v>
      </c>
    </row>
    <row r="588" spans="2:14" x14ac:dyDescent="0.25">
      <c r="B588" s="46">
        <v>585</v>
      </c>
      <c r="C588" s="102" t="s">
        <v>2049</v>
      </c>
      <c r="D588" s="125">
        <v>42538</v>
      </c>
      <c r="E588" s="98">
        <v>44424</v>
      </c>
      <c r="F588" s="117">
        <f t="shared" si="48"/>
        <v>5.1671232876712327</v>
      </c>
      <c r="G588" s="46">
        <v>5</v>
      </c>
      <c r="H588" s="72">
        <v>0.05</v>
      </c>
      <c r="I588" s="91">
        <f t="shared" si="49"/>
        <v>0.19</v>
      </c>
      <c r="J588" s="68">
        <v>53805</v>
      </c>
      <c r="K588" s="68">
        <f t="shared" si="45"/>
        <v>52823.24301369863</v>
      </c>
      <c r="L588" s="68">
        <f t="shared" si="46"/>
        <v>981.75698630137049</v>
      </c>
      <c r="M588" s="45">
        <v>0.05</v>
      </c>
      <c r="N588" s="68">
        <f t="shared" si="47"/>
        <v>2690.25</v>
      </c>
    </row>
    <row r="589" spans="2:14" x14ac:dyDescent="0.25">
      <c r="B589" s="46">
        <v>586</v>
      </c>
      <c r="C589" s="102" t="s">
        <v>2034</v>
      </c>
      <c r="D589" s="125">
        <v>42538</v>
      </c>
      <c r="E589" s="98">
        <v>44424</v>
      </c>
      <c r="F589" s="117">
        <f t="shared" si="48"/>
        <v>5.1671232876712327</v>
      </c>
      <c r="G589" s="46">
        <v>5</v>
      </c>
      <c r="H589" s="72">
        <v>0.05</v>
      </c>
      <c r="I589" s="91">
        <f t="shared" si="49"/>
        <v>0.19</v>
      </c>
      <c r="J589" s="68">
        <v>30449.41</v>
      </c>
      <c r="K589" s="68">
        <f t="shared" si="45"/>
        <v>29893.812546301371</v>
      </c>
      <c r="L589" s="68">
        <f t="shared" si="46"/>
        <v>555.59745369862867</v>
      </c>
      <c r="M589" s="45">
        <v>0.05</v>
      </c>
      <c r="N589" s="68">
        <f t="shared" si="47"/>
        <v>1522.4705000000001</v>
      </c>
    </row>
    <row r="590" spans="2:14" x14ac:dyDescent="0.25">
      <c r="B590" s="46">
        <v>587</v>
      </c>
      <c r="C590" s="102" t="s">
        <v>992</v>
      </c>
      <c r="D590" s="125">
        <v>42544</v>
      </c>
      <c r="E590" s="98">
        <v>44424</v>
      </c>
      <c r="F590" s="117">
        <f t="shared" si="48"/>
        <v>5.1506849315068495</v>
      </c>
      <c r="G590" s="46">
        <v>3</v>
      </c>
      <c r="H590" s="72">
        <v>0.05</v>
      </c>
      <c r="I590" s="91">
        <f t="shared" si="49"/>
        <v>0.31666666666666665</v>
      </c>
      <c r="J590" s="68">
        <v>39199.68</v>
      </c>
      <c r="K590" s="68">
        <f t="shared" si="45"/>
        <v>63936.647013698625</v>
      </c>
      <c r="L590" s="68">
        <f t="shared" si="46"/>
        <v>0</v>
      </c>
      <c r="M590" s="45">
        <v>0.05</v>
      </c>
      <c r="N590" s="68">
        <f t="shared" si="47"/>
        <v>1959.9840000000002</v>
      </c>
    </row>
    <row r="591" spans="2:14" x14ac:dyDescent="0.25">
      <c r="B591" s="46">
        <v>588</v>
      </c>
      <c r="C591" s="102" t="s">
        <v>2034</v>
      </c>
      <c r="D591" s="125">
        <v>42543</v>
      </c>
      <c r="E591" s="98">
        <v>44424</v>
      </c>
      <c r="F591" s="117">
        <f t="shared" si="48"/>
        <v>5.1534246575342468</v>
      </c>
      <c r="G591" s="46">
        <v>5</v>
      </c>
      <c r="H591" s="72">
        <v>0.05</v>
      </c>
      <c r="I591" s="91">
        <f t="shared" si="49"/>
        <v>0.19</v>
      </c>
      <c r="J591" s="68">
        <v>30449.41</v>
      </c>
      <c r="K591" s="68">
        <f t="shared" si="45"/>
        <v>29814.560657260277</v>
      </c>
      <c r="L591" s="68">
        <f t="shared" si="46"/>
        <v>634.84934273972249</v>
      </c>
      <c r="M591" s="45">
        <v>0.05</v>
      </c>
      <c r="N591" s="68">
        <f t="shared" si="47"/>
        <v>1522.4705000000001</v>
      </c>
    </row>
    <row r="592" spans="2:14" x14ac:dyDescent="0.25">
      <c r="B592" s="46">
        <v>589</v>
      </c>
      <c r="C592" s="102" t="s">
        <v>2034</v>
      </c>
      <c r="D592" s="125">
        <v>42582</v>
      </c>
      <c r="E592" s="98">
        <v>44424</v>
      </c>
      <c r="F592" s="117">
        <f t="shared" si="48"/>
        <v>5.0465753424657533</v>
      </c>
      <c r="G592" s="46">
        <v>5</v>
      </c>
      <c r="H592" s="72">
        <v>0.05</v>
      </c>
      <c r="I592" s="91">
        <f t="shared" si="49"/>
        <v>0.19</v>
      </c>
      <c r="J592" s="68">
        <v>30449</v>
      </c>
      <c r="K592" s="68">
        <f t="shared" si="45"/>
        <v>29196.002794520547</v>
      </c>
      <c r="L592" s="68">
        <f t="shared" si="46"/>
        <v>1252.9972054794525</v>
      </c>
      <c r="M592" s="45">
        <v>0.05</v>
      </c>
      <c r="N592" s="68">
        <f t="shared" si="47"/>
        <v>1522.45</v>
      </c>
    </row>
    <row r="593" spans="2:14" x14ac:dyDescent="0.25">
      <c r="B593" s="46">
        <v>590</v>
      </c>
      <c r="C593" s="102" t="s">
        <v>2084</v>
      </c>
      <c r="D593" s="125">
        <v>42591</v>
      </c>
      <c r="E593" s="98">
        <v>44424</v>
      </c>
      <c r="F593" s="117">
        <f t="shared" si="48"/>
        <v>5.021917808219178</v>
      </c>
      <c r="G593" s="46">
        <v>5</v>
      </c>
      <c r="H593" s="72">
        <v>0.05</v>
      </c>
      <c r="I593" s="91">
        <f t="shared" si="49"/>
        <v>0.19</v>
      </c>
      <c r="J593" s="68">
        <v>30449.41</v>
      </c>
      <c r="K593" s="68">
        <f t="shared" si="45"/>
        <v>29053.742522465753</v>
      </c>
      <c r="L593" s="68">
        <f t="shared" si="46"/>
        <v>1395.6674775342472</v>
      </c>
      <c r="M593" s="45">
        <v>0.05</v>
      </c>
      <c r="N593" s="68">
        <f t="shared" si="47"/>
        <v>1522.4705000000001</v>
      </c>
    </row>
    <row r="594" spans="2:14" x14ac:dyDescent="0.25">
      <c r="B594" s="46">
        <v>591</v>
      </c>
      <c r="C594" s="102" t="s">
        <v>2087</v>
      </c>
      <c r="D594" s="125">
        <v>42591</v>
      </c>
      <c r="E594" s="98">
        <v>44424</v>
      </c>
      <c r="F594" s="117">
        <f t="shared" si="48"/>
        <v>5.021917808219178</v>
      </c>
      <c r="G594" s="46">
        <v>3</v>
      </c>
      <c r="H594" s="72">
        <v>0.05</v>
      </c>
      <c r="I594" s="91">
        <f t="shared" si="49"/>
        <v>0.31666666666666665</v>
      </c>
      <c r="J594" s="68">
        <v>90730</v>
      </c>
      <c r="K594" s="68">
        <f t="shared" si="45"/>
        <v>144285.55753424659</v>
      </c>
      <c r="L594" s="68">
        <f t="shared" si="46"/>
        <v>0</v>
      </c>
      <c r="M594" s="45">
        <v>0.05</v>
      </c>
      <c r="N594" s="68">
        <f t="shared" si="47"/>
        <v>4536.5</v>
      </c>
    </row>
    <row r="595" spans="2:14" x14ac:dyDescent="0.25">
      <c r="B595" s="46">
        <v>592</v>
      </c>
      <c r="C595" s="102" t="s">
        <v>2034</v>
      </c>
      <c r="D595" s="125">
        <v>42605</v>
      </c>
      <c r="E595" s="98">
        <v>44424</v>
      </c>
      <c r="F595" s="117">
        <f t="shared" si="48"/>
        <v>4.9835616438356167</v>
      </c>
      <c r="G595" s="46">
        <v>5</v>
      </c>
      <c r="H595" s="72">
        <v>0.05</v>
      </c>
      <c r="I595" s="91">
        <f t="shared" si="49"/>
        <v>0.19</v>
      </c>
      <c r="J595" s="68">
        <v>56548</v>
      </c>
      <c r="K595" s="68">
        <f t="shared" si="45"/>
        <v>53543.984328767125</v>
      </c>
      <c r="L595" s="68">
        <f t="shared" si="46"/>
        <v>3004.0156712328753</v>
      </c>
      <c r="M595" s="45">
        <v>0.05</v>
      </c>
      <c r="N595" s="68">
        <f t="shared" si="47"/>
        <v>2853.8148876712316</v>
      </c>
    </row>
    <row r="596" spans="2:14" x14ac:dyDescent="0.25">
      <c r="B596" s="46">
        <v>593</v>
      </c>
      <c r="C596" s="102" t="s">
        <v>2034</v>
      </c>
      <c r="D596" s="125">
        <v>42613</v>
      </c>
      <c r="E596" s="98">
        <v>44424</v>
      </c>
      <c r="F596" s="117">
        <f t="shared" si="48"/>
        <v>4.9616438356164387</v>
      </c>
      <c r="G596" s="46">
        <v>5</v>
      </c>
      <c r="H596" s="72">
        <v>0.05</v>
      </c>
      <c r="I596" s="91">
        <f t="shared" si="49"/>
        <v>0.19</v>
      </c>
      <c r="J596" s="68">
        <v>56548</v>
      </c>
      <c r="K596" s="68">
        <f t="shared" si="45"/>
        <v>53308.496767123295</v>
      </c>
      <c r="L596" s="68">
        <f t="shared" si="46"/>
        <v>3239.5032328767047</v>
      </c>
      <c r="M596" s="45">
        <v>0.05</v>
      </c>
      <c r="N596" s="68">
        <f t="shared" si="47"/>
        <v>3077.5280712328695</v>
      </c>
    </row>
    <row r="597" spans="2:14" x14ac:dyDescent="0.25">
      <c r="B597" s="46">
        <v>594</v>
      </c>
      <c r="C597" s="102" t="s">
        <v>2033</v>
      </c>
      <c r="D597" s="125">
        <v>42613</v>
      </c>
      <c r="E597" s="98">
        <v>44424</v>
      </c>
      <c r="F597" s="117">
        <f t="shared" si="48"/>
        <v>4.9616438356164387</v>
      </c>
      <c r="G597" s="46">
        <v>5</v>
      </c>
      <c r="H597" s="72">
        <v>0.05</v>
      </c>
      <c r="I597" s="91">
        <f t="shared" si="49"/>
        <v>0.19</v>
      </c>
      <c r="J597" s="68">
        <v>30806</v>
      </c>
      <c r="K597" s="68">
        <f t="shared" si="45"/>
        <v>29041.196000000004</v>
      </c>
      <c r="L597" s="68">
        <f t="shared" si="46"/>
        <v>1764.8039999999964</v>
      </c>
      <c r="M597" s="45">
        <v>0.05</v>
      </c>
      <c r="N597" s="68">
        <f t="shared" si="47"/>
        <v>1676.5637999999965</v>
      </c>
    </row>
    <row r="598" spans="2:14" x14ac:dyDescent="0.25">
      <c r="B598" s="46">
        <v>595</v>
      </c>
      <c r="C598" s="102" t="s">
        <v>2039</v>
      </c>
      <c r="D598" s="125">
        <v>42618</v>
      </c>
      <c r="E598" s="98">
        <v>44424</v>
      </c>
      <c r="F598" s="117">
        <f t="shared" si="48"/>
        <v>4.9479452054794519</v>
      </c>
      <c r="G598" s="46">
        <v>3</v>
      </c>
      <c r="H598" s="72">
        <v>0.05</v>
      </c>
      <c r="I598" s="91">
        <f t="shared" si="49"/>
        <v>0.31666666666666665</v>
      </c>
      <c r="J598" s="68">
        <v>17400</v>
      </c>
      <c r="K598" s="68">
        <f t="shared" si="45"/>
        <v>27263.178082191778</v>
      </c>
      <c r="L598" s="68">
        <f t="shared" si="46"/>
        <v>0</v>
      </c>
      <c r="M598" s="45">
        <v>0.05</v>
      </c>
      <c r="N598" s="68">
        <f t="shared" si="47"/>
        <v>870</v>
      </c>
    </row>
    <row r="599" spans="2:14" x14ac:dyDescent="0.25">
      <c r="B599" s="46">
        <v>596</v>
      </c>
      <c r="C599" s="102" t="s">
        <v>2039</v>
      </c>
      <c r="D599" s="125">
        <v>42618</v>
      </c>
      <c r="E599" s="98">
        <v>44424</v>
      </c>
      <c r="F599" s="117">
        <f t="shared" si="48"/>
        <v>4.9479452054794519</v>
      </c>
      <c r="G599" s="46">
        <v>3</v>
      </c>
      <c r="H599" s="72">
        <v>0.05</v>
      </c>
      <c r="I599" s="91">
        <f t="shared" si="49"/>
        <v>0.31666666666666665</v>
      </c>
      <c r="J599" s="68">
        <v>34800</v>
      </c>
      <c r="K599" s="68">
        <f t="shared" si="45"/>
        <v>54526.356164383556</v>
      </c>
      <c r="L599" s="68">
        <f t="shared" si="46"/>
        <v>0</v>
      </c>
      <c r="M599" s="45">
        <v>0.05</v>
      </c>
      <c r="N599" s="68">
        <f t="shared" si="47"/>
        <v>1740</v>
      </c>
    </row>
    <row r="600" spans="2:14" x14ac:dyDescent="0.25">
      <c r="B600" s="46">
        <v>597</v>
      </c>
      <c r="C600" s="102" t="s">
        <v>1128</v>
      </c>
      <c r="D600" s="125">
        <v>42620</v>
      </c>
      <c r="E600" s="98">
        <v>44424</v>
      </c>
      <c r="F600" s="117">
        <f t="shared" si="48"/>
        <v>4.9424657534246572</v>
      </c>
      <c r="G600" s="46">
        <v>8</v>
      </c>
      <c r="H600" s="72">
        <v>0.05</v>
      </c>
      <c r="I600" s="91">
        <f t="shared" si="49"/>
        <v>0.11874999999999999</v>
      </c>
      <c r="J600" s="68">
        <v>15994</v>
      </c>
      <c r="K600" s="68">
        <f t="shared" si="45"/>
        <v>9387.1634246575341</v>
      </c>
      <c r="L600" s="68">
        <f t="shared" si="46"/>
        <v>6606.8365753424659</v>
      </c>
      <c r="M600" s="45">
        <v>0.05</v>
      </c>
      <c r="N600" s="68">
        <f t="shared" si="47"/>
        <v>6276.4947465753421</v>
      </c>
    </row>
    <row r="601" spans="2:14" x14ac:dyDescent="0.25">
      <c r="B601" s="46">
        <v>598</v>
      </c>
      <c r="C601" s="102" t="s">
        <v>2088</v>
      </c>
      <c r="D601" s="125">
        <v>42630</v>
      </c>
      <c r="E601" s="98">
        <v>44424</v>
      </c>
      <c r="F601" s="117">
        <f t="shared" si="48"/>
        <v>4.9150684931506845</v>
      </c>
      <c r="G601" s="46">
        <v>5</v>
      </c>
      <c r="H601" s="72">
        <v>0.05</v>
      </c>
      <c r="I601" s="91">
        <f t="shared" si="49"/>
        <v>0.19</v>
      </c>
      <c r="J601" s="68">
        <v>28274</v>
      </c>
      <c r="K601" s="68">
        <f t="shared" si="45"/>
        <v>26404.042849315068</v>
      </c>
      <c r="L601" s="68">
        <f t="shared" si="46"/>
        <v>1869.9571506849315</v>
      </c>
      <c r="M601" s="45">
        <v>0.05</v>
      </c>
      <c r="N601" s="68">
        <f t="shared" si="47"/>
        <v>1776.459293150685</v>
      </c>
    </row>
    <row r="602" spans="2:14" x14ac:dyDescent="0.25">
      <c r="B602" s="46">
        <v>599</v>
      </c>
      <c r="C602" s="102" t="s">
        <v>2034</v>
      </c>
      <c r="D602" s="125">
        <v>42634</v>
      </c>
      <c r="E602" s="98">
        <v>44424</v>
      </c>
      <c r="F602" s="117">
        <f t="shared" si="48"/>
        <v>4.904109589041096</v>
      </c>
      <c r="G602" s="46">
        <v>5</v>
      </c>
      <c r="H602" s="72">
        <v>0.05</v>
      </c>
      <c r="I602" s="91">
        <f t="shared" si="49"/>
        <v>0.19</v>
      </c>
      <c r="J602" s="68">
        <v>56548</v>
      </c>
      <c r="K602" s="68">
        <f t="shared" si="45"/>
        <v>52690.341917808219</v>
      </c>
      <c r="L602" s="68">
        <f t="shared" si="46"/>
        <v>3857.6580821917814</v>
      </c>
      <c r="M602" s="45">
        <v>0.05</v>
      </c>
      <c r="N602" s="68">
        <f t="shared" si="47"/>
        <v>3664.7751780821923</v>
      </c>
    </row>
    <row r="603" spans="2:14" x14ac:dyDescent="0.25">
      <c r="B603" s="46">
        <v>600</v>
      </c>
      <c r="C603" s="102" t="s">
        <v>2033</v>
      </c>
      <c r="D603" s="125">
        <v>42634</v>
      </c>
      <c r="E603" s="98">
        <v>44424</v>
      </c>
      <c r="F603" s="117">
        <f t="shared" si="48"/>
        <v>4.904109589041096</v>
      </c>
      <c r="G603" s="46">
        <v>5</v>
      </c>
      <c r="H603" s="72">
        <v>0.05</v>
      </c>
      <c r="I603" s="91">
        <f t="shared" si="49"/>
        <v>0.19</v>
      </c>
      <c r="J603" s="68">
        <v>61612</v>
      </c>
      <c r="K603" s="68">
        <f t="shared" si="45"/>
        <v>57408.88</v>
      </c>
      <c r="L603" s="68">
        <f t="shared" si="46"/>
        <v>4203.1200000000026</v>
      </c>
      <c r="M603" s="45">
        <v>0.05</v>
      </c>
      <c r="N603" s="68">
        <f t="shared" si="47"/>
        <v>3992.9640000000022</v>
      </c>
    </row>
    <row r="604" spans="2:14" x14ac:dyDescent="0.25">
      <c r="B604" s="46">
        <v>601</v>
      </c>
      <c r="C604" s="102" t="s">
        <v>2033</v>
      </c>
      <c r="D604" s="125">
        <v>42643</v>
      </c>
      <c r="E604" s="98">
        <v>44424</v>
      </c>
      <c r="F604" s="117">
        <f t="shared" si="48"/>
        <v>4.8794520547945206</v>
      </c>
      <c r="G604" s="46">
        <v>5</v>
      </c>
      <c r="H604" s="72">
        <v>0.05</v>
      </c>
      <c r="I604" s="91">
        <f t="shared" si="49"/>
        <v>0.19</v>
      </c>
      <c r="J604" s="68">
        <v>30806</v>
      </c>
      <c r="K604" s="68">
        <f t="shared" si="45"/>
        <v>28560.116000000002</v>
      </c>
      <c r="L604" s="68">
        <f t="shared" si="46"/>
        <v>2245.8839999999982</v>
      </c>
      <c r="M604" s="45">
        <v>0.05</v>
      </c>
      <c r="N604" s="68">
        <f t="shared" si="47"/>
        <v>2133.5897999999984</v>
      </c>
    </row>
    <row r="605" spans="2:14" x14ac:dyDescent="0.25">
      <c r="B605" s="46">
        <v>602</v>
      </c>
      <c r="C605" s="102" t="s">
        <v>2089</v>
      </c>
      <c r="D605" s="125">
        <v>42649</v>
      </c>
      <c r="E605" s="98">
        <v>44424</v>
      </c>
      <c r="F605" s="117">
        <f t="shared" si="48"/>
        <v>4.8630136986301373</v>
      </c>
      <c r="G605" s="46">
        <v>8</v>
      </c>
      <c r="H605" s="72">
        <v>0.05</v>
      </c>
      <c r="I605" s="91">
        <f t="shared" si="49"/>
        <v>0.11874999999999999</v>
      </c>
      <c r="J605" s="68">
        <v>305950</v>
      </c>
      <c r="K605" s="68">
        <f t="shared" si="45"/>
        <v>176680.88613013699</v>
      </c>
      <c r="L605" s="68">
        <f t="shared" si="46"/>
        <v>129269.11386986301</v>
      </c>
      <c r="M605" s="45">
        <v>0.05</v>
      </c>
      <c r="N605" s="68">
        <f t="shared" si="47"/>
        <v>122805.65817636985</v>
      </c>
    </row>
    <row r="606" spans="2:14" x14ac:dyDescent="0.25">
      <c r="B606" s="46">
        <v>603</v>
      </c>
      <c r="C606" s="102" t="s">
        <v>2041</v>
      </c>
      <c r="D606" s="125">
        <v>42649</v>
      </c>
      <c r="E606" s="98">
        <v>44424</v>
      </c>
      <c r="F606" s="117">
        <f t="shared" si="48"/>
        <v>4.8630136986301373</v>
      </c>
      <c r="G606" s="46">
        <v>5</v>
      </c>
      <c r="H606" s="72">
        <v>0.05</v>
      </c>
      <c r="I606" s="91">
        <f t="shared" si="49"/>
        <v>0.19</v>
      </c>
      <c r="J606" s="68">
        <v>61612</v>
      </c>
      <c r="K606" s="68">
        <f t="shared" si="45"/>
        <v>56927.80000000001</v>
      </c>
      <c r="L606" s="68">
        <f t="shared" si="46"/>
        <v>4684.1999999999898</v>
      </c>
      <c r="M606" s="45">
        <v>0.05</v>
      </c>
      <c r="N606" s="68">
        <f t="shared" si="47"/>
        <v>4449.9899999999898</v>
      </c>
    </row>
    <row r="607" spans="2:14" x14ac:dyDescent="0.25">
      <c r="B607" s="46">
        <v>604</v>
      </c>
      <c r="C607" s="102" t="s">
        <v>2036</v>
      </c>
      <c r="D607" s="125">
        <v>42649</v>
      </c>
      <c r="E607" s="98">
        <v>44424</v>
      </c>
      <c r="F607" s="117">
        <f t="shared" si="48"/>
        <v>4.8630136986301373</v>
      </c>
      <c r="G607" s="46">
        <v>5</v>
      </c>
      <c r="H607" s="72">
        <v>0.05</v>
      </c>
      <c r="I607" s="91">
        <f t="shared" si="49"/>
        <v>0.19</v>
      </c>
      <c r="J607" s="68">
        <v>51499.824999999997</v>
      </c>
      <c r="K607" s="68">
        <f t="shared" si="45"/>
        <v>47584.427345890414</v>
      </c>
      <c r="L607" s="68">
        <f t="shared" si="46"/>
        <v>3915.3976541095835</v>
      </c>
      <c r="M607" s="45">
        <v>0.05</v>
      </c>
      <c r="N607" s="68">
        <f t="shared" si="47"/>
        <v>3719.6277714041044</v>
      </c>
    </row>
    <row r="608" spans="2:14" x14ac:dyDescent="0.25">
      <c r="B608" s="46">
        <v>605</v>
      </c>
      <c r="C608" s="102" t="s">
        <v>2090</v>
      </c>
      <c r="D608" s="125">
        <v>42649</v>
      </c>
      <c r="E608" s="98">
        <v>44424</v>
      </c>
      <c r="F608" s="117">
        <f t="shared" si="48"/>
        <v>4.8630136986301373</v>
      </c>
      <c r="G608" s="46">
        <v>8</v>
      </c>
      <c r="H608" s="72">
        <v>0.05</v>
      </c>
      <c r="I608" s="91">
        <f t="shared" si="49"/>
        <v>0.11874999999999999</v>
      </c>
      <c r="J608" s="68">
        <v>16603</v>
      </c>
      <c r="K608" s="68">
        <f t="shared" si="45"/>
        <v>9587.9482020547948</v>
      </c>
      <c r="L608" s="68">
        <f t="shared" si="46"/>
        <v>7015.0517979452052</v>
      </c>
      <c r="M608" s="45">
        <v>0.05</v>
      </c>
      <c r="N608" s="68">
        <f t="shared" si="47"/>
        <v>6664.2992080479444</v>
      </c>
    </row>
    <row r="609" spans="2:14" x14ac:dyDescent="0.25">
      <c r="B609" s="46">
        <v>606</v>
      </c>
      <c r="C609" s="102" t="s">
        <v>1007</v>
      </c>
      <c r="D609" s="125">
        <v>42649</v>
      </c>
      <c r="E609" s="98">
        <v>44424</v>
      </c>
      <c r="F609" s="117">
        <f t="shared" si="48"/>
        <v>4.8630136986301373</v>
      </c>
      <c r="G609" s="46">
        <v>3</v>
      </c>
      <c r="H609" s="72">
        <v>0.05</v>
      </c>
      <c r="I609" s="91">
        <f t="shared" si="49"/>
        <v>0.31666666666666665</v>
      </c>
      <c r="J609" s="68">
        <v>6399.63</v>
      </c>
      <c r="K609" s="68">
        <f t="shared" si="45"/>
        <v>9855.1379794520562</v>
      </c>
      <c r="L609" s="68">
        <f t="shared" si="46"/>
        <v>0</v>
      </c>
      <c r="M609" s="45">
        <v>0.05</v>
      </c>
      <c r="N609" s="68">
        <f t="shared" si="47"/>
        <v>319.98150000000004</v>
      </c>
    </row>
    <row r="610" spans="2:14" x14ac:dyDescent="0.25">
      <c r="B610" s="46">
        <v>607</v>
      </c>
      <c r="C610" s="102" t="s">
        <v>2091</v>
      </c>
      <c r="D610" s="125">
        <v>42656</v>
      </c>
      <c r="E610" s="98">
        <v>44424</v>
      </c>
      <c r="F610" s="117">
        <f t="shared" si="48"/>
        <v>4.8438356164383558</v>
      </c>
      <c r="G610" s="46">
        <v>3</v>
      </c>
      <c r="H610" s="72">
        <v>0.05</v>
      </c>
      <c r="I610" s="91">
        <f t="shared" si="49"/>
        <v>0.31666666666666665</v>
      </c>
      <c r="J610" s="68">
        <v>19500</v>
      </c>
      <c r="K610" s="68">
        <f t="shared" si="45"/>
        <v>29910.684931506843</v>
      </c>
      <c r="L610" s="68">
        <f t="shared" si="46"/>
        <v>0</v>
      </c>
      <c r="M610" s="45">
        <v>0.05</v>
      </c>
      <c r="N610" s="68">
        <f t="shared" si="47"/>
        <v>975</v>
      </c>
    </row>
    <row r="611" spans="2:14" x14ac:dyDescent="0.25">
      <c r="B611" s="46">
        <v>608</v>
      </c>
      <c r="C611" s="102" t="s">
        <v>1968</v>
      </c>
      <c r="D611" s="125">
        <v>42656</v>
      </c>
      <c r="E611" s="98">
        <v>44424</v>
      </c>
      <c r="F611" s="117">
        <f t="shared" si="48"/>
        <v>4.8438356164383558</v>
      </c>
      <c r="G611" s="46">
        <v>3</v>
      </c>
      <c r="H611" s="72">
        <v>0.05</v>
      </c>
      <c r="I611" s="91">
        <f t="shared" si="49"/>
        <v>0.31666666666666665</v>
      </c>
      <c r="J611" s="68">
        <v>22575</v>
      </c>
      <c r="K611" s="68">
        <f t="shared" si="45"/>
        <v>34627.369863013693</v>
      </c>
      <c r="L611" s="68">
        <f t="shared" si="46"/>
        <v>0</v>
      </c>
      <c r="M611" s="45">
        <v>0.05</v>
      </c>
      <c r="N611" s="68">
        <f t="shared" si="47"/>
        <v>1128.75</v>
      </c>
    </row>
    <row r="612" spans="2:14" x14ac:dyDescent="0.25">
      <c r="B612" s="46">
        <v>609</v>
      </c>
      <c r="C612" s="102" t="s">
        <v>2036</v>
      </c>
      <c r="D612" s="125">
        <v>42664</v>
      </c>
      <c r="E612" s="98">
        <v>44424</v>
      </c>
      <c r="F612" s="117">
        <f t="shared" si="48"/>
        <v>4.8219178082191778</v>
      </c>
      <c r="G612" s="46">
        <v>5</v>
      </c>
      <c r="H612" s="72">
        <v>0.05</v>
      </c>
      <c r="I612" s="91">
        <f t="shared" si="49"/>
        <v>0.19</v>
      </c>
      <c r="J612" s="68">
        <v>147172.5</v>
      </c>
      <c r="K612" s="68">
        <f t="shared" si="45"/>
        <v>134834.20273972602</v>
      </c>
      <c r="L612" s="68">
        <f t="shared" si="46"/>
        <v>12338.297260273976</v>
      </c>
      <c r="M612" s="45">
        <v>0.05</v>
      </c>
      <c r="N612" s="68">
        <f t="shared" si="47"/>
        <v>11721.382397260277</v>
      </c>
    </row>
    <row r="613" spans="2:14" x14ac:dyDescent="0.25">
      <c r="B613" s="46">
        <v>610</v>
      </c>
      <c r="C613" s="102" t="s">
        <v>2080</v>
      </c>
      <c r="D613" s="125">
        <v>42667</v>
      </c>
      <c r="E613" s="98">
        <v>44424</v>
      </c>
      <c r="F613" s="117">
        <f t="shared" si="48"/>
        <v>4.8136986301369866</v>
      </c>
      <c r="G613" s="46">
        <v>8</v>
      </c>
      <c r="H613" s="72">
        <v>0.05</v>
      </c>
      <c r="I613" s="91">
        <f t="shared" si="49"/>
        <v>0.11874999999999999</v>
      </c>
      <c r="J613" s="68">
        <v>45260</v>
      </c>
      <c r="K613" s="68">
        <f t="shared" si="45"/>
        <v>25871.825000000001</v>
      </c>
      <c r="L613" s="68">
        <f t="shared" si="46"/>
        <v>19388.174999999999</v>
      </c>
      <c r="M613" s="45">
        <v>0.05</v>
      </c>
      <c r="N613" s="68">
        <f t="shared" si="47"/>
        <v>18418.766249999997</v>
      </c>
    </row>
    <row r="614" spans="2:14" x14ac:dyDescent="0.25">
      <c r="B614" s="46">
        <v>611</v>
      </c>
      <c r="C614" s="102" t="s">
        <v>2047</v>
      </c>
      <c r="D614" s="125">
        <v>42667</v>
      </c>
      <c r="E614" s="98">
        <v>44424</v>
      </c>
      <c r="F614" s="117">
        <f t="shared" si="48"/>
        <v>4.8136986301369866</v>
      </c>
      <c r="G614" s="46">
        <v>8</v>
      </c>
      <c r="H614" s="72">
        <v>0.05</v>
      </c>
      <c r="I614" s="91">
        <f t="shared" si="49"/>
        <v>0.11874999999999999</v>
      </c>
      <c r="J614" s="68">
        <v>36925</v>
      </c>
      <c r="K614" s="68">
        <f t="shared" si="45"/>
        <v>21107.316352739726</v>
      </c>
      <c r="L614" s="68">
        <f t="shared" si="46"/>
        <v>15817.683647260274</v>
      </c>
      <c r="M614" s="45">
        <v>0.05</v>
      </c>
      <c r="N614" s="68">
        <f t="shared" si="47"/>
        <v>15026.79946489726</v>
      </c>
    </row>
    <row r="615" spans="2:14" x14ac:dyDescent="0.25">
      <c r="B615" s="46">
        <v>612</v>
      </c>
      <c r="C615" s="102" t="s">
        <v>2087</v>
      </c>
      <c r="D615" s="125">
        <v>42667</v>
      </c>
      <c r="E615" s="98">
        <v>44424</v>
      </c>
      <c r="F615" s="117">
        <f t="shared" si="48"/>
        <v>4.8136986301369866</v>
      </c>
      <c r="G615" s="46">
        <v>3</v>
      </c>
      <c r="H615" s="72">
        <v>0.05</v>
      </c>
      <c r="I615" s="91">
        <f t="shared" si="49"/>
        <v>0.31666666666666665</v>
      </c>
      <c r="J615" s="68">
        <v>45365</v>
      </c>
      <c r="K615" s="68">
        <f t="shared" si="45"/>
        <v>69151.588812785383</v>
      </c>
      <c r="L615" s="68">
        <f t="shared" si="46"/>
        <v>0</v>
      </c>
      <c r="M615" s="45">
        <v>0.05</v>
      </c>
      <c r="N615" s="68">
        <f t="shared" si="47"/>
        <v>2268.25</v>
      </c>
    </row>
    <row r="616" spans="2:14" x14ac:dyDescent="0.25">
      <c r="B616" s="46">
        <v>613</v>
      </c>
      <c r="C616" s="102" t="s">
        <v>2052</v>
      </c>
      <c r="D616" s="125">
        <v>42667</v>
      </c>
      <c r="E616" s="98">
        <v>44424</v>
      </c>
      <c r="F616" s="117">
        <f t="shared" si="48"/>
        <v>4.8136986301369866</v>
      </c>
      <c r="G616" s="46">
        <v>8</v>
      </c>
      <c r="H616" s="72">
        <v>0.05</v>
      </c>
      <c r="I616" s="91">
        <f t="shared" si="49"/>
        <v>0.11874999999999999</v>
      </c>
      <c r="J616" s="68">
        <v>28432</v>
      </c>
      <c r="K616" s="68">
        <f t="shared" si="45"/>
        <v>16252.490684931508</v>
      </c>
      <c r="L616" s="68">
        <f t="shared" si="46"/>
        <v>12179.509315068492</v>
      </c>
      <c r="M616" s="45">
        <v>0.05</v>
      </c>
      <c r="N616" s="68">
        <f t="shared" si="47"/>
        <v>11570.533849315067</v>
      </c>
    </row>
    <row r="617" spans="2:14" x14ac:dyDescent="0.25">
      <c r="B617" s="46">
        <v>614</v>
      </c>
      <c r="C617" s="102" t="s">
        <v>2036</v>
      </c>
      <c r="D617" s="125">
        <v>42674</v>
      </c>
      <c r="E617" s="98">
        <v>44424</v>
      </c>
      <c r="F617" s="117">
        <f t="shared" si="48"/>
        <v>4.7945205479452051</v>
      </c>
      <c r="G617" s="46">
        <v>5</v>
      </c>
      <c r="H617" s="72">
        <v>0.05</v>
      </c>
      <c r="I617" s="91">
        <f t="shared" si="49"/>
        <v>0.19</v>
      </c>
      <c r="J617" s="68">
        <v>49058</v>
      </c>
      <c r="K617" s="68">
        <f t="shared" si="45"/>
        <v>44689.821917808214</v>
      </c>
      <c r="L617" s="68">
        <f t="shared" si="46"/>
        <v>4368.1780821917855</v>
      </c>
      <c r="M617" s="45">
        <v>0.05</v>
      </c>
      <c r="N617" s="68">
        <f t="shared" si="47"/>
        <v>4149.769178082196</v>
      </c>
    </row>
    <row r="618" spans="2:14" x14ac:dyDescent="0.25">
      <c r="B618" s="46">
        <v>615</v>
      </c>
      <c r="C618" s="102" t="s">
        <v>2033</v>
      </c>
      <c r="D618" s="125">
        <v>42670</v>
      </c>
      <c r="E618" s="98">
        <v>44424</v>
      </c>
      <c r="F618" s="117">
        <f t="shared" si="48"/>
        <v>4.8054794520547945</v>
      </c>
      <c r="G618" s="46">
        <v>5</v>
      </c>
      <c r="H618" s="72">
        <v>0.05</v>
      </c>
      <c r="I618" s="91">
        <f t="shared" si="49"/>
        <v>0.19</v>
      </c>
      <c r="J618" s="68">
        <v>219435</v>
      </c>
      <c r="K618" s="68">
        <f t="shared" si="45"/>
        <v>200353.17287671231</v>
      </c>
      <c r="L618" s="68">
        <f t="shared" si="46"/>
        <v>19081.827123287687</v>
      </c>
      <c r="M618" s="45">
        <v>0.05</v>
      </c>
      <c r="N618" s="68">
        <f t="shared" si="47"/>
        <v>18127.7357671233</v>
      </c>
    </row>
    <row r="619" spans="2:14" x14ac:dyDescent="0.25">
      <c r="B619" s="46">
        <v>616</v>
      </c>
      <c r="C619" s="102" t="s">
        <v>2033</v>
      </c>
      <c r="D619" s="125">
        <v>42670</v>
      </c>
      <c r="E619" s="98">
        <v>44424</v>
      </c>
      <c r="F619" s="117">
        <f t="shared" si="48"/>
        <v>4.8054794520547945</v>
      </c>
      <c r="G619" s="46">
        <v>5</v>
      </c>
      <c r="H619" s="72">
        <v>0.05</v>
      </c>
      <c r="I619" s="91">
        <f t="shared" si="49"/>
        <v>0.19</v>
      </c>
      <c r="J619" s="68">
        <v>102546</v>
      </c>
      <c r="K619" s="68">
        <f t="shared" si="45"/>
        <v>93628.71221917808</v>
      </c>
      <c r="L619" s="68">
        <f t="shared" si="46"/>
        <v>8917.28778082192</v>
      </c>
      <c r="M619" s="45">
        <v>0.05</v>
      </c>
      <c r="N619" s="68">
        <f t="shared" si="47"/>
        <v>8471.4233917808233</v>
      </c>
    </row>
    <row r="620" spans="2:14" x14ac:dyDescent="0.25">
      <c r="B620" s="46">
        <v>617</v>
      </c>
      <c r="C620" s="102" t="s">
        <v>2033</v>
      </c>
      <c r="D620" s="125">
        <v>42670</v>
      </c>
      <c r="E620" s="98">
        <v>44424</v>
      </c>
      <c r="F620" s="117">
        <f t="shared" si="48"/>
        <v>4.8054794520547945</v>
      </c>
      <c r="G620" s="46">
        <v>5</v>
      </c>
      <c r="H620" s="72">
        <v>0.05</v>
      </c>
      <c r="I620" s="91">
        <f t="shared" si="49"/>
        <v>0.19</v>
      </c>
      <c r="J620" s="68">
        <v>43887</v>
      </c>
      <c r="K620" s="68">
        <f t="shared" si="45"/>
        <v>40070.634575342461</v>
      </c>
      <c r="L620" s="68">
        <f t="shared" si="46"/>
        <v>3816.3654246575388</v>
      </c>
      <c r="M620" s="45">
        <v>0.05</v>
      </c>
      <c r="N620" s="68">
        <f t="shared" si="47"/>
        <v>3625.5471534246617</v>
      </c>
    </row>
    <row r="621" spans="2:14" x14ac:dyDescent="0.25">
      <c r="B621" s="46">
        <v>618</v>
      </c>
      <c r="C621" s="102" t="s">
        <v>2033</v>
      </c>
      <c r="D621" s="125">
        <v>42670</v>
      </c>
      <c r="E621" s="98">
        <v>44424</v>
      </c>
      <c r="F621" s="117">
        <f t="shared" si="48"/>
        <v>4.8054794520547945</v>
      </c>
      <c r="G621" s="46">
        <v>5</v>
      </c>
      <c r="H621" s="72">
        <v>0.05</v>
      </c>
      <c r="I621" s="91">
        <f t="shared" si="49"/>
        <v>0.19</v>
      </c>
      <c r="J621" s="68">
        <v>43887</v>
      </c>
      <c r="K621" s="68">
        <f t="shared" si="45"/>
        <v>40070.634575342461</v>
      </c>
      <c r="L621" s="68">
        <f t="shared" si="46"/>
        <v>3816.3654246575388</v>
      </c>
      <c r="M621" s="45">
        <v>0.05</v>
      </c>
      <c r="N621" s="68">
        <f t="shared" si="47"/>
        <v>3625.5471534246617</v>
      </c>
    </row>
    <row r="622" spans="2:14" x14ac:dyDescent="0.25">
      <c r="B622" s="46">
        <v>619</v>
      </c>
      <c r="C622" s="102" t="s">
        <v>2033</v>
      </c>
      <c r="D622" s="125">
        <v>42647</v>
      </c>
      <c r="E622" s="98">
        <v>44424</v>
      </c>
      <c r="F622" s="117">
        <f t="shared" si="48"/>
        <v>4.8684931506849312</v>
      </c>
      <c r="G622" s="46">
        <v>5</v>
      </c>
      <c r="H622" s="72">
        <v>0.05</v>
      </c>
      <c r="I622" s="91">
        <f t="shared" si="49"/>
        <v>0.19</v>
      </c>
      <c r="J622" s="68">
        <v>139260</v>
      </c>
      <c r="K622" s="68">
        <f t="shared" si="45"/>
        <v>128817.40767123287</v>
      </c>
      <c r="L622" s="68">
        <f t="shared" si="46"/>
        <v>10442.592328767132</v>
      </c>
      <c r="M622" s="45">
        <v>0.05</v>
      </c>
      <c r="N622" s="68">
        <f t="shared" si="47"/>
        <v>9920.4627123287755</v>
      </c>
    </row>
    <row r="623" spans="2:14" x14ac:dyDescent="0.25">
      <c r="B623" s="46">
        <v>620</v>
      </c>
      <c r="C623" s="102" t="s">
        <v>2036</v>
      </c>
      <c r="D623" s="125">
        <v>42660</v>
      </c>
      <c r="E623" s="98">
        <v>44424</v>
      </c>
      <c r="F623" s="117">
        <f t="shared" si="48"/>
        <v>4.8328767123287673</v>
      </c>
      <c r="G623" s="46">
        <v>5</v>
      </c>
      <c r="H623" s="72">
        <v>0.05</v>
      </c>
      <c r="I623" s="91">
        <f t="shared" si="49"/>
        <v>0.19</v>
      </c>
      <c r="J623" s="68">
        <v>98115</v>
      </c>
      <c r="K623" s="68">
        <f t="shared" si="45"/>
        <v>90093.762739726037</v>
      </c>
      <c r="L623" s="68">
        <f t="shared" si="46"/>
        <v>8021.2372602739633</v>
      </c>
      <c r="M623" s="45">
        <v>0.05</v>
      </c>
      <c r="N623" s="68">
        <f t="shared" si="47"/>
        <v>7620.1753972602646</v>
      </c>
    </row>
    <row r="624" spans="2:14" x14ac:dyDescent="0.25">
      <c r="B624" s="46">
        <v>621</v>
      </c>
      <c r="C624" s="102" t="s">
        <v>2092</v>
      </c>
      <c r="D624" s="125">
        <v>42684</v>
      </c>
      <c r="E624" s="98">
        <v>44424</v>
      </c>
      <c r="F624" s="117">
        <f t="shared" si="48"/>
        <v>4.7671232876712333</v>
      </c>
      <c r="G624" s="46">
        <v>8</v>
      </c>
      <c r="H624" s="72">
        <v>0.05</v>
      </c>
      <c r="I624" s="91">
        <f t="shared" si="49"/>
        <v>0.11874999999999999</v>
      </c>
      <c r="J624" s="68">
        <v>194331</v>
      </c>
      <c r="K624" s="68">
        <f t="shared" si="45"/>
        <v>110009.98047945208</v>
      </c>
      <c r="L624" s="68">
        <f t="shared" si="46"/>
        <v>84321.019520547925</v>
      </c>
      <c r="M624" s="45">
        <v>0.05</v>
      </c>
      <c r="N624" s="68">
        <f t="shared" si="47"/>
        <v>80104.968544520525</v>
      </c>
    </row>
    <row r="625" spans="2:14" x14ac:dyDescent="0.25">
      <c r="B625" s="46">
        <v>622</v>
      </c>
      <c r="C625" s="102" t="s">
        <v>2093</v>
      </c>
      <c r="D625" s="125">
        <v>42678</v>
      </c>
      <c r="E625" s="98">
        <v>44424</v>
      </c>
      <c r="F625" s="117">
        <f t="shared" si="48"/>
        <v>4.7835616438356166</v>
      </c>
      <c r="G625" s="46">
        <v>3</v>
      </c>
      <c r="H625" s="72">
        <v>0.05</v>
      </c>
      <c r="I625" s="91">
        <f t="shared" si="49"/>
        <v>0.31666666666666665</v>
      </c>
      <c r="J625" s="68">
        <v>112252</v>
      </c>
      <c r="K625" s="68">
        <f t="shared" si="45"/>
        <v>170038.71452054795</v>
      </c>
      <c r="L625" s="68">
        <f t="shared" si="46"/>
        <v>0</v>
      </c>
      <c r="M625" s="45">
        <v>0.05</v>
      </c>
      <c r="N625" s="68">
        <f t="shared" si="47"/>
        <v>5612.6</v>
      </c>
    </row>
    <row r="626" spans="2:14" x14ac:dyDescent="0.25">
      <c r="B626" s="46">
        <v>623</v>
      </c>
      <c r="C626" s="102" t="s">
        <v>2049</v>
      </c>
      <c r="D626" s="125">
        <v>42704</v>
      </c>
      <c r="E626" s="98">
        <v>44424</v>
      </c>
      <c r="F626" s="117">
        <f t="shared" si="48"/>
        <v>4.7123287671232879</v>
      </c>
      <c r="G626" s="46">
        <v>5</v>
      </c>
      <c r="H626" s="72">
        <v>0.05</v>
      </c>
      <c r="I626" s="91">
        <f t="shared" si="49"/>
        <v>0.19</v>
      </c>
      <c r="J626" s="68">
        <v>66359.5</v>
      </c>
      <c r="K626" s="68">
        <f t="shared" si="45"/>
        <v>59414.478356164385</v>
      </c>
      <c r="L626" s="68">
        <f t="shared" si="46"/>
        <v>6945.0216438356147</v>
      </c>
      <c r="M626" s="45">
        <v>0.05</v>
      </c>
      <c r="N626" s="68">
        <f t="shared" si="47"/>
        <v>6597.7705616438334</v>
      </c>
    </row>
    <row r="627" spans="2:14" x14ac:dyDescent="0.25">
      <c r="B627" s="46">
        <v>624</v>
      </c>
      <c r="C627" s="102" t="s">
        <v>2094</v>
      </c>
      <c r="D627" s="125">
        <v>42693</v>
      </c>
      <c r="E627" s="98">
        <v>44424</v>
      </c>
      <c r="F627" s="117">
        <f t="shared" si="48"/>
        <v>4.7424657534246579</v>
      </c>
      <c r="G627" s="46">
        <v>5</v>
      </c>
      <c r="H627" s="72">
        <v>0.05</v>
      </c>
      <c r="I627" s="91">
        <f t="shared" si="49"/>
        <v>0.19</v>
      </c>
      <c r="J627" s="68">
        <v>27852</v>
      </c>
      <c r="K627" s="68">
        <f t="shared" si="45"/>
        <v>25096.559671232881</v>
      </c>
      <c r="L627" s="68">
        <f t="shared" si="46"/>
        <v>2755.4403287671194</v>
      </c>
      <c r="M627" s="45">
        <v>0.05</v>
      </c>
      <c r="N627" s="68">
        <f t="shared" si="47"/>
        <v>2617.6683123287635</v>
      </c>
    </row>
    <row r="628" spans="2:14" x14ac:dyDescent="0.25">
      <c r="B628" s="46">
        <v>625</v>
      </c>
      <c r="C628" s="102" t="s">
        <v>2095</v>
      </c>
      <c r="D628" s="125">
        <v>42720</v>
      </c>
      <c r="E628" s="98">
        <v>44424</v>
      </c>
      <c r="F628" s="117">
        <f t="shared" si="48"/>
        <v>4.6684931506849319</v>
      </c>
      <c r="G628" s="46">
        <v>3</v>
      </c>
      <c r="H628" s="72">
        <v>0.05</v>
      </c>
      <c r="I628" s="91">
        <f t="shared" si="49"/>
        <v>0.31666666666666665</v>
      </c>
      <c r="J628" s="68">
        <v>41000</v>
      </c>
      <c r="K628" s="68">
        <f t="shared" si="45"/>
        <v>60612.602739726026</v>
      </c>
      <c r="L628" s="68">
        <f t="shared" si="46"/>
        <v>0</v>
      </c>
      <c r="M628" s="45">
        <v>0.05</v>
      </c>
      <c r="N628" s="68">
        <f t="shared" si="47"/>
        <v>2050</v>
      </c>
    </row>
    <row r="629" spans="2:14" x14ac:dyDescent="0.25">
      <c r="B629" s="46">
        <v>626</v>
      </c>
      <c r="C629" s="102" t="s">
        <v>2096</v>
      </c>
      <c r="D629" s="125">
        <v>42713</v>
      </c>
      <c r="E629" s="98">
        <v>44424</v>
      </c>
      <c r="F629" s="117">
        <f t="shared" si="48"/>
        <v>4.6876712328767125</v>
      </c>
      <c r="G629" s="46">
        <v>8</v>
      </c>
      <c r="H629" s="72">
        <v>0.05</v>
      </c>
      <c r="I629" s="91">
        <f t="shared" si="49"/>
        <v>0.11874999999999999</v>
      </c>
      <c r="J629" s="68">
        <v>53066</v>
      </c>
      <c r="K629" s="68">
        <f t="shared" si="45"/>
        <v>29539.770445205479</v>
      </c>
      <c r="L629" s="68">
        <f t="shared" si="46"/>
        <v>23526.229554794521</v>
      </c>
      <c r="M629" s="45">
        <v>0.05</v>
      </c>
      <c r="N629" s="68">
        <f t="shared" si="47"/>
        <v>22349.918077054794</v>
      </c>
    </row>
    <row r="630" spans="2:14" x14ac:dyDescent="0.25">
      <c r="B630" s="46">
        <v>627</v>
      </c>
      <c r="C630" s="102" t="s">
        <v>2097</v>
      </c>
      <c r="D630" s="125">
        <v>42718</v>
      </c>
      <c r="E630" s="98">
        <v>44424</v>
      </c>
      <c r="F630" s="117">
        <f t="shared" si="48"/>
        <v>4.6739726027397257</v>
      </c>
      <c r="G630" s="46">
        <v>3</v>
      </c>
      <c r="H630" s="72">
        <v>0.05</v>
      </c>
      <c r="I630" s="91">
        <f t="shared" si="49"/>
        <v>0.31666666666666665</v>
      </c>
      <c r="J630" s="68">
        <v>7733</v>
      </c>
      <c r="K630" s="68">
        <f t="shared" si="45"/>
        <v>11445.546210045661</v>
      </c>
      <c r="L630" s="68">
        <f t="shared" si="46"/>
        <v>0</v>
      </c>
      <c r="M630" s="45">
        <v>0.05</v>
      </c>
      <c r="N630" s="68">
        <f t="shared" si="47"/>
        <v>386.65000000000003</v>
      </c>
    </row>
    <row r="631" spans="2:14" x14ac:dyDescent="0.25">
      <c r="B631" s="46">
        <v>628</v>
      </c>
      <c r="C631" s="102" t="s">
        <v>2098</v>
      </c>
      <c r="D631" s="125">
        <v>42727</v>
      </c>
      <c r="E631" s="98">
        <v>44424</v>
      </c>
      <c r="F631" s="117">
        <f t="shared" si="48"/>
        <v>4.6493150684931503</v>
      </c>
      <c r="G631" s="46">
        <v>3</v>
      </c>
      <c r="H631" s="72">
        <v>0.05</v>
      </c>
      <c r="I631" s="91">
        <f t="shared" si="49"/>
        <v>0.31666666666666665</v>
      </c>
      <c r="J631" s="68">
        <v>76800</v>
      </c>
      <c r="K631" s="68">
        <f t="shared" si="45"/>
        <v>113071.34246575341</v>
      </c>
      <c r="L631" s="68">
        <f t="shared" si="46"/>
        <v>0</v>
      </c>
      <c r="M631" s="45">
        <v>0.05</v>
      </c>
      <c r="N631" s="68">
        <f t="shared" si="47"/>
        <v>3840</v>
      </c>
    </row>
    <row r="632" spans="2:14" x14ac:dyDescent="0.25">
      <c r="B632" s="46">
        <v>629</v>
      </c>
      <c r="C632" s="102" t="s">
        <v>2099</v>
      </c>
      <c r="D632" s="125">
        <v>42741</v>
      </c>
      <c r="E632" s="98">
        <v>44424</v>
      </c>
      <c r="F632" s="117">
        <f t="shared" si="48"/>
        <v>4.6109589041095891</v>
      </c>
      <c r="G632" s="46">
        <v>3</v>
      </c>
      <c r="H632" s="72">
        <v>0.05</v>
      </c>
      <c r="I632" s="91">
        <f t="shared" si="49"/>
        <v>0.31666666666666665</v>
      </c>
      <c r="J632" s="68">
        <v>17302</v>
      </c>
      <c r="K632" s="68">
        <f t="shared" si="45"/>
        <v>25263.290136986299</v>
      </c>
      <c r="L632" s="68">
        <f t="shared" si="46"/>
        <v>0</v>
      </c>
      <c r="M632" s="45">
        <v>0.05</v>
      </c>
      <c r="N632" s="68">
        <f t="shared" si="47"/>
        <v>865.1</v>
      </c>
    </row>
    <row r="633" spans="2:14" x14ac:dyDescent="0.25">
      <c r="B633" s="46">
        <v>630</v>
      </c>
      <c r="C633" s="102" t="s">
        <v>2041</v>
      </c>
      <c r="D633" s="125">
        <v>42755</v>
      </c>
      <c r="E633" s="98">
        <v>44424</v>
      </c>
      <c r="F633" s="117">
        <f t="shared" si="48"/>
        <v>4.5726027397260278</v>
      </c>
      <c r="G633" s="46">
        <v>5</v>
      </c>
      <c r="H633" s="72">
        <v>0.05</v>
      </c>
      <c r="I633" s="91">
        <f t="shared" si="49"/>
        <v>0.19</v>
      </c>
      <c r="J633" s="68">
        <v>93895</v>
      </c>
      <c r="K633" s="68">
        <f t="shared" si="45"/>
        <v>81575.461506849315</v>
      </c>
      <c r="L633" s="68">
        <f t="shared" si="46"/>
        <v>12319.538493150685</v>
      </c>
      <c r="M633" s="45">
        <v>0.05</v>
      </c>
      <c r="N633" s="68">
        <f t="shared" si="47"/>
        <v>11703.561568493151</v>
      </c>
    </row>
    <row r="634" spans="2:14" x14ac:dyDescent="0.25">
      <c r="B634" s="46">
        <v>631</v>
      </c>
      <c r="C634" s="102" t="s">
        <v>2034</v>
      </c>
      <c r="D634" s="125">
        <v>42759</v>
      </c>
      <c r="E634" s="98">
        <v>44424</v>
      </c>
      <c r="F634" s="117">
        <f t="shared" si="48"/>
        <v>4.5616438356164384</v>
      </c>
      <c r="G634" s="46">
        <v>5</v>
      </c>
      <c r="H634" s="72">
        <v>0.05</v>
      </c>
      <c r="I634" s="91">
        <f t="shared" si="49"/>
        <v>0.19</v>
      </c>
      <c r="J634" s="68">
        <v>40301</v>
      </c>
      <c r="K634" s="68">
        <f t="shared" si="45"/>
        <v>34929.373561643835</v>
      </c>
      <c r="L634" s="68">
        <f t="shared" si="46"/>
        <v>5371.6264383561647</v>
      </c>
      <c r="M634" s="45">
        <v>0.05</v>
      </c>
      <c r="N634" s="68">
        <f t="shared" si="47"/>
        <v>5103.0451164383567</v>
      </c>
    </row>
    <row r="635" spans="2:14" x14ac:dyDescent="0.25">
      <c r="B635" s="46">
        <v>632</v>
      </c>
      <c r="C635" s="102" t="s">
        <v>1088</v>
      </c>
      <c r="D635" s="125">
        <v>42759</v>
      </c>
      <c r="E635" s="98">
        <v>44424</v>
      </c>
      <c r="F635" s="117">
        <f t="shared" si="48"/>
        <v>4.5616438356164384</v>
      </c>
      <c r="G635" s="46">
        <v>3</v>
      </c>
      <c r="H635" s="72">
        <v>0.05</v>
      </c>
      <c r="I635" s="91">
        <f t="shared" si="49"/>
        <v>0.31666666666666665</v>
      </c>
      <c r="J635" s="68">
        <v>120225</v>
      </c>
      <c r="K635" s="68">
        <f t="shared" si="45"/>
        <v>173667.48287671234</v>
      </c>
      <c r="L635" s="68">
        <f t="shared" si="46"/>
        <v>0</v>
      </c>
      <c r="M635" s="45">
        <v>0.05</v>
      </c>
      <c r="N635" s="68">
        <f t="shared" si="47"/>
        <v>6011.25</v>
      </c>
    </row>
    <row r="636" spans="2:14" x14ac:dyDescent="0.25">
      <c r="B636" s="46">
        <v>633</v>
      </c>
      <c r="C636" s="102" t="s">
        <v>2041</v>
      </c>
      <c r="D636" s="125">
        <v>42759</v>
      </c>
      <c r="E636" s="98">
        <v>44424</v>
      </c>
      <c r="F636" s="117">
        <f t="shared" si="48"/>
        <v>4.5616438356164384</v>
      </c>
      <c r="G636" s="46">
        <v>5</v>
      </c>
      <c r="H636" s="72">
        <v>0.05</v>
      </c>
      <c r="I636" s="91">
        <f t="shared" si="49"/>
        <v>0.19</v>
      </c>
      <c r="J636" s="68">
        <v>93895</v>
      </c>
      <c r="K636" s="68">
        <f t="shared" si="45"/>
        <v>81379.954109589045</v>
      </c>
      <c r="L636" s="68">
        <f t="shared" si="46"/>
        <v>12515.045890410955</v>
      </c>
      <c r="M636" s="45">
        <v>0.05</v>
      </c>
      <c r="N636" s="68">
        <f t="shared" si="47"/>
        <v>11889.293595890405</v>
      </c>
    </row>
    <row r="637" spans="2:14" x14ac:dyDescent="0.25">
      <c r="B637" s="46">
        <v>634</v>
      </c>
      <c r="C637" s="102" t="s">
        <v>2036</v>
      </c>
      <c r="D637" s="125">
        <v>42759</v>
      </c>
      <c r="E637" s="98">
        <v>44424</v>
      </c>
      <c r="F637" s="117">
        <f t="shared" si="48"/>
        <v>4.5616438356164384</v>
      </c>
      <c r="G637" s="46">
        <v>5</v>
      </c>
      <c r="H637" s="72">
        <v>0.05</v>
      </c>
      <c r="I637" s="91">
        <f t="shared" si="49"/>
        <v>0.19</v>
      </c>
      <c r="J637" s="68">
        <v>147173</v>
      </c>
      <c r="K637" s="68">
        <f t="shared" si="45"/>
        <v>127556.65356164385</v>
      </c>
      <c r="L637" s="68">
        <f t="shared" si="46"/>
        <v>19616.346438356151</v>
      </c>
      <c r="M637" s="45">
        <v>0.05</v>
      </c>
      <c r="N637" s="68">
        <f t="shared" si="47"/>
        <v>18635.529116438342</v>
      </c>
    </row>
    <row r="638" spans="2:14" x14ac:dyDescent="0.25">
      <c r="B638" s="46">
        <v>635</v>
      </c>
      <c r="C638" s="102" t="s">
        <v>2099</v>
      </c>
      <c r="D638" s="125">
        <v>42780</v>
      </c>
      <c r="E638" s="98">
        <v>44424</v>
      </c>
      <c r="F638" s="117">
        <f t="shared" si="48"/>
        <v>4.5041095890410956</v>
      </c>
      <c r="G638" s="46">
        <v>3</v>
      </c>
      <c r="H638" s="72">
        <v>0.05</v>
      </c>
      <c r="I638" s="91">
        <f t="shared" si="49"/>
        <v>0.31666666666666665</v>
      </c>
      <c r="J638" s="68">
        <v>34604</v>
      </c>
      <c r="K638" s="68">
        <f t="shared" si="45"/>
        <v>49355.732602739721</v>
      </c>
      <c r="L638" s="68">
        <f t="shared" si="46"/>
        <v>0</v>
      </c>
      <c r="M638" s="45">
        <v>0.05</v>
      </c>
      <c r="N638" s="68">
        <f t="shared" si="47"/>
        <v>1730.2</v>
      </c>
    </row>
    <row r="639" spans="2:14" x14ac:dyDescent="0.25">
      <c r="B639" s="46">
        <v>636</v>
      </c>
      <c r="C639" s="102" t="s">
        <v>2100</v>
      </c>
      <c r="D639" s="125">
        <v>42787</v>
      </c>
      <c r="E639" s="98">
        <v>44424</v>
      </c>
      <c r="F639" s="117">
        <f t="shared" si="48"/>
        <v>4.484931506849315</v>
      </c>
      <c r="G639" s="46">
        <v>3</v>
      </c>
      <c r="H639" s="72">
        <v>0.05</v>
      </c>
      <c r="I639" s="91">
        <f t="shared" si="49"/>
        <v>0.31666666666666665</v>
      </c>
      <c r="J639" s="68">
        <v>278394</v>
      </c>
      <c r="K639" s="68">
        <f t="shared" si="45"/>
        <v>395383.04027397261</v>
      </c>
      <c r="L639" s="68">
        <f t="shared" si="46"/>
        <v>0</v>
      </c>
      <c r="M639" s="45">
        <v>0.05</v>
      </c>
      <c r="N639" s="68">
        <f t="shared" si="47"/>
        <v>13919.7</v>
      </c>
    </row>
    <row r="640" spans="2:14" x14ac:dyDescent="0.25">
      <c r="B640" s="46">
        <v>637</v>
      </c>
      <c r="C640" s="102" t="s">
        <v>2049</v>
      </c>
      <c r="D640" s="125">
        <v>42788</v>
      </c>
      <c r="E640" s="98">
        <v>44424</v>
      </c>
      <c r="F640" s="117">
        <f t="shared" si="48"/>
        <v>4.4821917808219176</v>
      </c>
      <c r="G640" s="46">
        <v>5</v>
      </c>
      <c r="H640" s="72">
        <v>0.05</v>
      </c>
      <c r="I640" s="91">
        <f t="shared" si="49"/>
        <v>0.19</v>
      </c>
      <c r="J640" s="68">
        <v>132719</v>
      </c>
      <c r="K640" s="68">
        <f t="shared" si="45"/>
        <v>113025.68208219178</v>
      </c>
      <c r="L640" s="68">
        <f t="shared" si="46"/>
        <v>19693.317917808221</v>
      </c>
      <c r="M640" s="45">
        <v>0.05</v>
      </c>
      <c r="N640" s="68">
        <f t="shared" si="47"/>
        <v>18708.652021917809</v>
      </c>
    </row>
    <row r="641" spans="2:14" x14ac:dyDescent="0.25">
      <c r="B641" s="46">
        <v>638</v>
      </c>
      <c r="C641" s="102" t="s">
        <v>2041</v>
      </c>
      <c r="D641" s="125">
        <v>42788</v>
      </c>
      <c r="E641" s="98">
        <v>44424</v>
      </c>
      <c r="F641" s="117">
        <f t="shared" si="48"/>
        <v>4.4821917808219176</v>
      </c>
      <c r="G641" s="46">
        <v>5</v>
      </c>
      <c r="H641" s="72">
        <v>0.05</v>
      </c>
      <c r="I641" s="91">
        <f t="shared" si="49"/>
        <v>0.19</v>
      </c>
      <c r="J641" s="68">
        <v>93895</v>
      </c>
      <c r="K641" s="68">
        <f t="shared" si="45"/>
        <v>79962.525479452059</v>
      </c>
      <c r="L641" s="68">
        <f t="shared" si="46"/>
        <v>13932.474520547941</v>
      </c>
      <c r="M641" s="45">
        <v>0.05</v>
      </c>
      <c r="N641" s="68">
        <f t="shared" si="47"/>
        <v>13235.850794520544</v>
      </c>
    </row>
    <row r="642" spans="2:14" x14ac:dyDescent="0.25">
      <c r="B642" s="46">
        <v>639</v>
      </c>
      <c r="C642" s="102" t="s">
        <v>2101</v>
      </c>
      <c r="D642" s="125">
        <v>42777</v>
      </c>
      <c r="E642" s="98">
        <v>44424</v>
      </c>
      <c r="F642" s="117">
        <f t="shared" si="48"/>
        <v>4.5123287671232877</v>
      </c>
      <c r="G642" s="46">
        <v>3</v>
      </c>
      <c r="H642" s="72">
        <v>0.05</v>
      </c>
      <c r="I642" s="91">
        <f t="shared" si="49"/>
        <v>0.31666666666666665</v>
      </c>
      <c r="J642" s="68">
        <v>194120</v>
      </c>
      <c r="K642" s="68">
        <f t="shared" si="45"/>
        <v>277378.86575342464</v>
      </c>
      <c r="L642" s="68">
        <f t="shared" si="46"/>
        <v>0</v>
      </c>
      <c r="M642" s="45">
        <v>0.05</v>
      </c>
      <c r="N642" s="68">
        <f t="shared" si="47"/>
        <v>9706</v>
      </c>
    </row>
    <row r="643" spans="2:14" x14ac:dyDescent="0.25">
      <c r="B643" s="46">
        <v>640</v>
      </c>
      <c r="C643" s="102" t="s">
        <v>2045</v>
      </c>
      <c r="D643" s="125">
        <v>42788</v>
      </c>
      <c r="E643" s="98">
        <v>44424</v>
      </c>
      <c r="F643" s="117">
        <f t="shared" si="48"/>
        <v>4.4821917808219176</v>
      </c>
      <c r="G643" s="46">
        <v>5</v>
      </c>
      <c r="H643" s="72">
        <v>0.05</v>
      </c>
      <c r="I643" s="91">
        <f t="shared" si="49"/>
        <v>0.19</v>
      </c>
      <c r="J643" s="68">
        <v>83978</v>
      </c>
      <c r="K643" s="68">
        <f t="shared" si="45"/>
        <v>71517.045260273968</v>
      </c>
      <c r="L643" s="68">
        <f t="shared" si="46"/>
        <v>12460.954739726032</v>
      </c>
      <c r="M643" s="45">
        <v>0.05</v>
      </c>
      <c r="N643" s="68">
        <f t="shared" si="47"/>
        <v>11837.90700273973</v>
      </c>
    </row>
    <row r="644" spans="2:14" x14ac:dyDescent="0.25">
      <c r="B644" s="46">
        <v>641</v>
      </c>
      <c r="C644" s="102" t="s">
        <v>2041</v>
      </c>
      <c r="D644" s="125">
        <v>42788</v>
      </c>
      <c r="E644" s="98">
        <v>44424</v>
      </c>
      <c r="F644" s="117">
        <f t="shared" si="48"/>
        <v>4.4821917808219176</v>
      </c>
      <c r="G644" s="46">
        <v>5</v>
      </c>
      <c r="H644" s="72">
        <v>0.05</v>
      </c>
      <c r="I644" s="91">
        <f t="shared" si="49"/>
        <v>0.19</v>
      </c>
      <c r="J644" s="68">
        <v>46948</v>
      </c>
      <c r="K644" s="68">
        <f t="shared" ref="K644:K707" si="50">F644*I644*J644</f>
        <v>39981.688547945203</v>
      </c>
      <c r="L644" s="68">
        <f t="shared" ref="L644:L707" si="51">MAX(J644-K644,0)</f>
        <v>6966.311452054797</v>
      </c>
      <c r="M644" s="45">
        <v>0.05</v>
      </c>
      <c r="N644" s="68">
        <f t="shared" ref="N644:N707" si="52">IF(J644&lt;=0,0,IF(L644&lt;=H644*J644,H644*J644,L644*(1-M644)))</f>
        <v>6617.9958794520571</v>
      </c>
    </row>
    <row r="645" spans="2:14" x14ac:dyDescent="0.25">
      <c r="B645" s="46">
        <v>642</v>
      </c>
      <c r="C645" s="102" t="s">
        <v>2034</v>
      </c>
      <c r="D645" s="125">
        <v>42793</v>
      </c>
      <c r="E645" s="98">
        <v>44424</v>
      </c>
      <c r="F645" s="117">
        <f t="shared" ref="F645:F708" si="53">(E645-D645)/365</f>
        <v>4.4684931506849317</v>
      </c>
      <c r="G645" s="46">
        <v>5</v>
      </c>
      <c r="H645" s="72">
        <v>0.05</v>
      </c>
      <c r="I645" s="91">
        <f t="shared" ref="I645:I708" si="54">(1-H645)/G645</f>
        <v>0.19</v>
      </c>
      <c r="J645" s="68">
        <v>209945</v>
      </c>
      <c r="K645" s="68">
        <f t="shared" si="50"/>
        <v>178246.18095890412</v>
      </c>
      <c r="L645" s="68">
        <f t="shared" si="51"/>
        <v>31698.819041095878</v>
      </c>
      <c r="M645" s="45">
        <v>0.05</v>
      </c>
      <c r="N645" s="68">
        <f t="shared" si="52"/>
        <v>30113.878089041082</v>
      </c>
    </row>
    <row r="646" spans="2:14" x14ac:dyDescent="0.25">
      <c r="B646" s="46">
        <v>643</v>
      </c>
      <c r="C646" s="95" t="s">
        <v>2041</v>
      </c>
      <c r="D646" s="97">
        <v>42809</v>
      </c>
      <c r="E646" s="98">
        <v>44424</v>
      </c>
      <c r="F646" s="117">
        <f t="shared" si="53"/>
        <v>4.4246575342465757</v>
      </c>
      <c r="G646" s="46">
        <v>5</v>
      </c>
      <c r="H646" s="72">
        <v>0.05</v>
      </c>
      <c r="I646" s="91">
        <f t="shared" si="54"/>
        <v>0.19</v>
      </c>
      <c r="J646" s="68">
        <v>46948</v>
      </c>
      <c r="K646" s="68">
        <f t="shared" si="50"/>
        <v>39468.476164383566</v>
      </c>
      <c r="L646" s="68">
        <f t="shared" si="51"/>
        <v>7479.5238356164336</v>
      </c>
      <c r="M646" s="45">
        <v>0.05</v>
      </c>
      <c r="N646" s="68">
        <f t="shared" si="52"/>
        <v>7105.5476438356118</v>
      </c>
    </row>
    <row r="647" spans="2:14" x14ac:dyDescent="0.25">
      <c r="B647" s="46">
        <v>644</v>
      </c>
      <c r="C647" s="102" t="s">
        <v>2045</v>
      </c>
      <c r="D647" s="125">
        <v>42800</v>
      </c>
      <c r="E647" s="98">
        <v>44424</v>
      </c>
      <c r="F647" s="117">
        <f t="shared" si="53"/>
        <v>4.4493150684931511</v>
      </c>
      <c r="G647" s="46">
        <v>5</v>
      </c>
      <c r="H647" s="72">
        <v>0.05</v>
      </c>
      <c r="I647" s="91">
        <f t="shared" si="54"/>
        <v>0.19</v>
      </c>
      <c r="J647" s="68">
        <v>41989</v>
      </c>
      <c r="K647" s="68">
        <f t="shared" si="50"/>
        <v>35496.235178082199</v>
      </c>
      <c r="L647" s="68">
        <f t="shared" si="51"/>
        <v>6492.7648219178009</v>
      </c>
      <c r="M647" s="45">
        <v>0.05</v>
      </c>
      <c r="N647" s="68">
        <f t="shared" si="52"/>
        <v>6168.1265808219105</v>
      </c>
    </row>
    <row r="648" spans="2:14" x14ac:dyDescent="0.25">
      <c r="B648" s="46">
        <v>645</v>
      </c>
      <c r="C648" s="102" t="s">
        <v>2102</v>
      </c>
      <c r="D648" s="125">
        <v>42797</v>
      </c>
      <c r="E648" s="98">
        <v>44424</v>
      </c>
      <c r="F648" s="117">
        <f t="shared" si="53"/>
        <v>4.4575342465753423</v>
      </c>
      <c r="G648" s="46">
        <v>3</v>
      </c>
      <c r="H648" s="72">
        <v>0.05</v>
      </c>
      <c r="I648" s="91">
        <f t="shared" si="54"/>
        <v>0.31666666666666665</v>
      </c>
      <c r="J648" s="68">
        <v>9800</v>
      </c>
      <c r="K648" s="68">
        <f t="shared" si="50"/>
        <v>13833.214611872145</v>
      </c>
      <c r="L648" s="68">
        <f t="shared" si="51"/>
        <v>0</v>
      </c>
      <c r="M648" s="45">
        <v>0.05</v>
      </c>
      <c r="N648" s="68">
        <f t="shared" si="52"/>
        <v>490</v>
      </c>
    </row>
    <row r="649" spans="2:14" x14ac:dyDescent="0.25">
      <c r="B649" s="46">
        <v>646</v>
      </c>
      <c r="C649" s="102" t="s">
        <v>2045</v>
      </c>
      <c r="D649" s="125">
        <v>42798</v>
      </c>
      <c r="E649" s="98">
        <v>44424</v>
      </c>
      <c r="F649" s="117">
        <f t="shared" si="53"/>
        <v>4.4547945205479449</v>
      </c>
      <c r="G649" s="46">
        <v>5</v>
      </c>
      <c r="H649" s="72">
        <v>0.05</v>
      </c>
      <c r="I649" s="91">
        <f t="shared" si="54"/>
        <v>0.19</v>
      </c>
      <c r="J649" s="68">
        <v>41989</v>
      </c>
      <c r="K649" s="68">
        <f t="shared" si="50"/>
        <v>35539.949753424655</v>
      </c>
      <c r="L649" s="68">
        <f t="shared" si="51"/>
        <v>6449.0502465753452</v>
      </c>
      <c r="M649" s="45">
        <v>0.05</v>
      </c>
      <c r="N649" s="68">
        <f t="shared" si="52"/>
        <v>6126.5977342465776</v>
      </c>
    </row>
    <row r="650" spans="2:14" x14ac:dyDescent="0.25">
      <c r="B650" s="46">
        <v>647</v>
      </c>
      <c r="C650" s="102" t="s">
        <v>2045</v>
      </c>
      <c r="D650" s="125">
        <v>42802</v>
      </c>
      <c r="E650" s="98">
        <v>44424</v>
      </c>
      <c r="F650" s="117">
        <f t="shared" si="53"/>
        <v>4.4438356164383563</v>
      </c>
      <c r="G650" s="46">
        <v>5</v>
      </c>
      <c r="H650" s="72">
        <v>0.05</v>
      </c>
      <c r="I650" s="91">
        <f t="shared" si="54"/>
        <v>0.19</v>
      </c>
      <c r="J650" s="68">
        <v>41989</v>
      </c>
      <c r="K650" s="68">
        <f t="shared" si="50"/>
        <v>35452.520602739729</v>
      </c>
      <c r="L650" s="68">
        <f t="shared" si="51"/>
        <v>6536.4793972602711</v>
      </c>
      <c r="M650" s="45">
        <v>0.05</v>
      </c>
      <c r="N650" s="68">
        <f t="shared" si="52"/>
        <v>6209.655427397257</v>
      </c>
    </row>
    <row r="651" spans="2:14" x14ac:dyDescent="0.25">
      <c r="B651" s="46">
        <v>648</v>
      </c>
      <c r="C651" s="102" t="s">
        <v>2045</v>
      </c>
      <c r="D651" s="125">
        <v>42804</v>
      </c>
      <c r="E651" s="98">
        <v>44424</v>
      </c>
      <c r="F651" s="117">
        <f t="shared" si="53"/>
        <v>4.4383561643835616</v>
      </c>
      <c r="G651" s="46">
        <v>5</v>
      </c>
      <c r="H651" s="72">
        <v>0.05</v>
      </c>
      <c r="I651" s="91">
        <f t="shared" si="54"/>
        <v>0.19</v>
      </c>
      <c r="J651" s="68">
        <v>41989</v>
      </c>
      <c r="K651" s="68">
        <f t="shared" si="50"/>
        <v>35408.806027397259</v>
      </c>
      <c r="L651" s="68">
        <f t="shared" si="51"/>
        <v>6580.1939726027413</v>
      </c>
      <c r="M651" s="45">
        <v>0.05</v>
      </c>
      <c r="N651" s="68">
        <f t="shared" si="52"/>
        <v>6251.1842739726035</v>
      </c>
    </row>
    <row r="652" spans="2:14" x14ac:dyDescent="0.25">
      <c r="B652" s="46">
        <v>649</v>
      </c>
      <c r="C652" s="102" t="s">
        <v>2103</v>
      </c>
      <c r="D652" s="125">
        <v>42804</v>
      </c>
      <c r="E652" s="98">
        <v>44424</v>
      </c>
      <c r="F652" s="117">
        <f t="shared" si="53"/>
        <v>4.4383561643835616</v>
      </c>
      <c r="G652" s="46">
        <v>3</v>
      </c>
      <c r="H652" s="72">
        <v>0.05</v>
      </c>
      <c r="I652" s="91">
        <f t="shared" si="54"/>
        <v>0.31666666666666665</v>
      </c>
      <c r="J652" s="68">
        <v>37347</v>
      </c>
      <c r="K652" s="68">
        <f t="shared" si="50"/>
        <v>52490.441095890405</v>
      </c>
      <c r="L652" s="68">
        <f t="shared" si="51"/>
        <v>0</v>
      </c>
      <c r="M652" s="45">
        <v>0.05</v>
      </c>
      <c r="N652" s="68">
        <f t="shared" si="52"/>
        <v>1867.3500000000001</v>
      </c>
    </row>
    <row r="653" spans="2:14" x14ac:dyDescent="0.25">
      <c r="B653" s="46">
        <v>650</v>
      </c>
      <c r="C653" s="102" t="s">
        <v>2052</v>
      </c>
      <c r="D653" s="125">
        <v>42805</v>
      </c>
      <c r="E653" s="98">
        <v>44424</v>
      </c>
      <c r="F653" s="117">
        <f t="shared" si="53"/>
        <v>4.4356164383561643</v>
      </c>
      <c r="G653" s="46">
        <v>8</v>
      </c>
      <c r="H653" s="72">
        <v>0.05</v>
      </c>
      <c r="I653" s="91">
        <f t="shared" si="54"/>
        <v>0.11874999999999999</v>
      </c>
      <c r="J653" s="68">
        <v>14770</v>
      </c>
      <c r="K653" s="68">
        <f t="shared" si="50"/>
        <v>7779.7940068493144</v>
      </c>
      <c r="L653" s="68">
        <f t="shared" si="51"/>
        <v>6990.2059931506856</v>
      </c>
      <c r="M653" s="45">
        <v>0.05</v>
      </c>
      <c r="N653" s="68">
        <f t="shared" si="52"/>
        <v>6640.6956934931513</v>
      </c>
    </row>
    <row r="654" spans="2:14" x14ac:dyDescent="0.25">
      <c r="B654" s="46">
        <v>651</v>
      </c>
      <c r="C654" s="102" t="s">
        <v>2046</v>
      </c>
      <c r="D654" s="125">
        <v>42805</v>
      </c>
      <c r="E654" s="98">
        <v>44424</v>
      </c>
      <c r="F654" s="117">
        <f t="shared" si="53"/>
        <v>4.4356164383561643</v>
      </c>
      <c r="G654" s="46">
        <v>8</v>
      </c>
      <c r="H654" s="72">
        <v>0.05</v>
      </c>
      <c r="I654" s="91">
        <f t="shared" si="54"/>
        <v>0.11874999999999999</v>
      </c>
      <c r="J654" s="68">
        <v>16083.475</v>
      </c>
      <c r="K654" s="68">
        <f t="shared" si="50"/>
        <v>8471.6399738869859</v>
      </c>
      <c r="L654" s="68">
        <f t="shared" si="51"/>
        <v>7611.8350261130145</v>
      </c>
      <c r="M654" s="45">
        <v>0.05</v>
      </c>
      <c r="N654" s="68">
        <f t="shared" si="52"/>
        <v>7231.2432748073634</v>
      </c>
    </row>
    <row r="655" spans="2:14" x14ac:dyDescent="0.25">
      <c r="B655" s="46">
        <v>652</v>
      </c>
      <c r="C655" s="102" t="s">
        <v>2050</v>
      </c>
      <c r="D655" s="125">
        <v>42809</v>
      </c>
      <c r="E655" s="98">
        <v>44424</v>
      </c>
      <c r="F655" s="117">
        <f t="shared" si="53"/>
        <v>4.4246575342465757</v>
      </c>
      <c r="G655" s="46">
        <v>5</v>
      </c>
      <c r="H655" s="72">
        <v>0.05</v>
      </c>
      <c r="I655" s="91">
        <f t="shared" si="54"/>
        <v>0.19</v>
      </c>
      <c r="J655" s="68">
        <v>171720</v>
      </c>
      <c r="K655" s="68">
        <f t="shared" si="50"/>
        <v>144362.41643835619</v>
      </c>
      <c r="L655" s="68">
        <f t="shared" si="51"/>
        <v>27357.583561643813</v>
      </c>
      <c r="M655" s="45">
        <v>0.05</v>
      </c>
      <c r="N655" s="68">
        <f t="shared" si="52"/>
        <v>25989.70438356162</v>
      </c>
    </row>
    <row r="656" spans="2:14" x14ac:dyDescent="0.25">
      <c r="B656" s="46">
        <v>653</v>
      </c>
      <c r="C656" s="102" t="s">
        <v>2084</v>
      </c>
      <c r="D656" s="125">
        <v>42809</v>
      </c>
      <c r="E656" s="98">
        <v>44424</v>
      </c>
      <c r="F656" s="117">
        <f t="shared" si="53"/>
        <v>4.4246575342465757</v>
      </c>
      <c r="G656" s="46">
        <v>5</v>
      </c>
      <c r="H656" s="72">
        <v>0.05</v>
      </c>
      <c r="I656" s="91">
        <f t="shared" si="54"/>
        <v>0.19</v>
      </c>
      <c r="J656" s="68">
        <v>167703</v>
      </c>
      <c r="K656" s="68">
        <f t="shared" si="50"/>
        <v>140985.38506849317</v>
      </c>
      <c r="L656" s="68">
        <f t="shared" si="51"/>
        <v>26717.614931506832</v>
      </c>
      <c r="M656" s="45">
        <v>0.05</v>
      </c>
      <c r="N656" s="68">
        <f t="shared" si="52"/>
        <v>25381.734184931491</v>
      </c>
    </row>
    <row r="657" spans="2:14" x14ac:dyDescent="0.25">
      <c r="B657" s="46">
        <v>654</v>
      </c>
      <c r="C657" s="102" t="s">
        <v>2104</v>
      </c>
      <c r="D657" s="125">
        <v>42809</v>
      </c>
      <c r="E657" s="98">
        <v>44424</v>
      </c>
      <c r="F657" s="117">
        <f t="shared" si="53"/>
        <v>4.4246575342465757</v>
      </c>
      <c r="G657" s="46">
        <v>3</v>
      </c>
      <c r="H657" s="72">
        <v>0.05</v>
      </c>
      <c r="I657" s="91">
        <f t="shared" si="54"/>
        <v>0.31666666666666665</v>
      </c>
      <c r="J657" s="68">
        <v>79142</v>
      </c>
      <c r="K657" s="68">
        <f t="shared" si="50"/>
        <v>110889.14474885844</v>
      </c>
      <c r="L657" s="68">
        <f t="shared" si="51"/>
        <v>0</v>
      </c>
      <c r="M657" s="45">
        <v>0.05</v>
      </c>
      <c r="N657" s="68">
        <f t="shared" si="52"/>
        <v>3957.1000000000004</v>
      </c>
    </row>
    <row r="658" spans="2:14" x14ac:dyDescent="0.25">
      <c r="B658" s="46">
        <v>655</v>
      </c>
      <c r="C658" s="102" t="s">
        <v>2104</v>
      </c>
      <c r="D658" s="125">
        <v>42809</v>
      </c>
      <c r="E658" s="98">
        <v>44424</v>
      </c>
      <c r="F658" s="117">
        <f t="shared" si="53"/>
        <v>4.4246575342465757</v>
      </c>
      <c r="G658" s="46">
        <v>3</v>
      </c>
      <c r="H658" s="72">
        <v>0.05</v>
      </c>
      <c r="I658" s="91">
        <f t="shared" si="54"/>
        <v>0.31666666666666665</v>
      </c>
      <c r="J658" s="68">
        <v>158285</v>
      </c>
      <c r="K658" s="68">
        <f t="shared" si="50"/>
        <v>221779.69063926939</v>
      </c>
      <c r="L658" s="68">
        <f t="shared" si="51"/>
        <v>0</v>
      </c>
      <c r="M658" s="45">
        <v>0.05</v>
      </c>
      <c r="N658" s="68">
        <f t="shared" si="52"/>
        <v>7914.25</v>
      </c>
    </row>
    <row r="659" spans="2:14" x14ac:dyDescent="0.25">
      <c r="B659" s="46">
        <v>656</v>
      </c>
      <c r="C659" s="102" t="s">
        <v>2034</v>
      </c>
      <c r="D659" s="125">
        <v>42822</v>
      </c>
      <c r="E659" s="98">
        <v>44424</v>
      </c>
      <c r="F659" s="117">
        <f t="shared" si="53"/>
        <v>4.3890410958904109</v>
      </c>
      <c r="G659" s="46">
        <v>5</v>
      </c>
      <c r="H659" s="72">
        <v>0.05</v>
      </c>
      <c r="I659" s="91">
        <f t="shared" si="54"/>
        <v>0.19</v>
      </c>
      <c r="J659" s="68">
        <v>167956</v>
      </c>
      <c r="K659" s="68">
        <f t="shared" si="50"/>
        <v>140061.49939726028</v>
      </c>
      <c r="L659" s="68">
        <f t="shared" si="51"/>
        <v>27894.500602739718</v>
      </c>
      <c r="M659" s="45">
        <v>0.05</v>
      </c>
      <c r="N659" s="68">
        <f t="shared" si="52"/>
        <v>26499.775572602732</v>
      </c>
    </row>
    <row r="660" spans="2:14" x14ac:dyDescent="0.25">
      <c r="B660" s="46">
        <v>657</v>
      </c>
      <c r="C660" s="102" t="s">
        <v>2045</v>
      </c>
      <c r="D660" s="125">
        <v>42811</v>
      </c>
      <c r="E660" s="98">
        <v>44424</v>
      </c>
      <c r="F660" s="117">
        <f t="shared" si="53"/>
        <v>4.419178082191781</v>
      </c>
      <c r="G660" s="46">
        <v>5</v>
      </c>
      <c r="H660" s="72">
        <v>0.05</v>
      </c>
      <c r="I660" s="91">
        <f t="shared" si="54"/>
        <v>0.19</v>
      </c>
      <c r="J660" s="68">
        <v>41989</v>
      </c>
      <c r="K660" s="68">
        <f t="shared" si="50"/>
        <v>35255.805013698635</v>
      </c>
      <c r="L660" s="68">
        <f t="shared" si="51"/>
        <v>6733.1949863013651</v>
      </c>
      <c r="M660" s="45">
        <v>0.05</v>
      </c>
      <c r="N660" s="68">
        <f t="shared" si="52"/>
        <v>6396.5352369862967</v>
      </c>
    </row>
    <row r="661" spans="2:14" x14ac:dyDescent="0.25">
      <c r="B661" s="46">
        <v>658</v>
      </c>
      <c r="C661" s="102" t="s">
        <v>2033</v>
      </c>
      <c r="D661" s="125">
        <v>42815</v>
      </c>
      <c r="E661" s="98">
        <v>44424</v>
      </c>
      <c r="F661" s="117">
        <f t="shared" si="53"/>
        <v>4.4082191780821915</v>
      </c>
      <c r="G661" s="46">
        <v>5</v>
      </c>
      <c r="H661" s="72">
        <v>0.05</v>
      </c>
      <c r="I661" s="91">
        <f t="shared" si="54"/>
        <v>0.19</v>
      </c>
      <c r="J661" s="68">
        <v>46948</v>
      </c>
      <c r="K661" s="68">
        <f t="shared" si="50"/>
        <v>39321.844054794521</v>
      </c>
      <c r="L661" s="68">
        <f t="shared" si="51"/>
        <v>7626.1559452054789</v>
      </c>
      <c r="M661" s="45">
        <v>0.05</v>
      </c>
      <c r="N661" s="68">
        <f t="shared" si="52"/>
        <v>7244.8481479452048</v>
      </c>
    </row>
    <row r="662" spans="2:14" x14ac:dyDescent="0.25">
      <c r="B662" s="46">
        <v>659</v>
      </c>
      <c r="C662" s="102" t="s">
        <v>2033</v>
      </c>
      <c r="D662" s="125">
        <v>42815</v>
      </c>
      <c r="E662" s="98">
        <v>44424</v>
      </c>
      <c r="F662" s="117">
        <f t="shared" si="53"/>
        <v>4.4082191780821915</v>
      </c>
      <c r="G662" s="46">
        <v>5</v>
      </c>
      <c r="H662" s="72">
        <v>0.05</v>
      </c>
      <c r="I662" s="91">
        <f t="shared" si="54"/>
        <v>0.19</v>
      </c>
      <c r="J662" s="68">
        <v>46948</v>
      </c>
      <c r="K662" s="68">
        <f t="shared" si="50"/>
        <v>39321.844054794521</v>
      </c>
      <c r="L662" s="68">
        <f t="shared" si="51"/>
        <v>7626.1559452054789</v>
      </c>
      <c r="M662" s="45">
        <v>0.05</v>
      </c>
      <c r="N662" s="68">
        <f t="shared" si="52"/>
        <v>7244.8481479452048</v>
      </c>
    </row>
    <row r="663" spans="2:14" x14ac:dyDescent="0.25">
      <c r="B663" s="46">
        <v>660</v>
      </c>
      <c r="C663" s="102" t="s">
        <v>2105</v>
      </c>
      <c r="D663" s="125">
        <v>42817</v>
      </c>
      <c r="E663" s="98">
        <v>44424</v>
      </c>
      <c r="F663" s="117">
        <f t="shared" si="53"/>
        <v>4.4027397260273968</v>
      </c>
      <c r="G663" s="46">
        <v>3</v>
      </c>
      <c r="H663" s="72">
        <v>0.05</v>
      </c>
      <c r="I663" s="91">
        <f t="shared" si="54"/>
        <v>0.31666666666666665</v>
      </c>
      <c r="J663" s="68">
        <v>198432</v>
      </c>
      <c r="K663" s="68">
        <f t="shared" si="50"/>
        <v>276654.07561643835</v>
      </c>
      <c r="L663" s="68">
        <f t="shared" si="51"/>
        <v>0</v>
      </c>
      <c r="M663" s="45">
        <v>0.05</v>
      </c>
      <c r="N663" s="68">
        <f t="shared" si="52"/>
        <v>9921.6</v>
      </c>
    </row>
    <row r="664" spans="2:14" x14ac:dyDescent="0.25">
      <c r="B664" s="46">
        <v>661</v>
      </c>
      <c r="C664" s="102" t="s">
        <v>2045</v>
      </c>
      <c r="D664" s="125">
        <v>42821</v>
      </c>
      <c r="E664" s="98">
        <v>44424</v>
      </c>
      <c r="F664" s="117">
        <f t="shared" si="53"/>
        <v>4.3917808219178083</v>
      </c>
      <c r="G664" s="46">
        <v>5</v>
      </c>
      <c r="H664" s="72">
        <v>0.05</v>
      </c>
      <c r="I664" s="91">
        <f t="shared" si="54"/>
        <v>0.19</v>
      </c>
      <c r="J664" s="68">
        <v>41989</v>
      </c>
      <c r="K664" s="68">
        <f t="shared" si="50"/>
        <v>35037.232136986298</v>
      </c>
      <c r="L664" s="68">
        <f t="shared" si="51"/>
        <v>6951.7678630137016</v>
      </c>
      <c r="M664" s="45">
        <v>0.05</v>
      </c>
      <c r="N664" s="68">
        <f t="shared" si="52"/>
        <v>6604.1794698630165</v>
      </c>
    </row>
    <row r="665" spans="2:14" x14ac:dyDescent="0.25">
      <c r="B665" s="46">
        <v>662</v>
      </c>
      <c r="C665" s="102" t="s">
        <v>1181</v>
      </c>
      <c r="D665" s="125">
        <v>42821</v>
      </c>
      <c r="E665" s="98">
        <v>44424</v>
      </c>
      <c r="F665" s="117">
        <f t="shared" si="53"/>
        <v>4.3917808219178083</v>
      </c>
      <c r="G665" s="46">
        <v>8</v>
      </c>
      <c r="H665" s="72">
        <v>0.05</v>
      </c>
      <c r="I665" s="91">
        <f t="shared" si="54"/>
        <v>0.11874999999999999</v>
      </c>
      <c r="J665" s="68">
        <v>95743</v>
      </c>
      <c r="K665" s="68">
        <f t="shared" si="50"/>
        <v>49932.26970890411</v>
      </c>
      <c r="L665" s="68">
        <f t="shared" si="51"/>
        <v>45810.73029109589</v>
      </c>
      <c r="M665" s="45">
        <v>0.05</v>
      </c>
      <c r="N665" s="68">
        <f t="shared" si="52"/>
        <v>43520.193776541091</v>
      </c>
    </row>
    <row r="666" spans="2:14" x14ac:dyDescent="0.25">
      <c r="B666" s="46">
        <v>663</v>
      </c>
      <c r="C666" s="102" t="s">
        <v>2106</v>
      </c>
      <c r="D666" s="125">
        <v>42825</v>
      </c>
      <c r="E666" s="98">
        <v>44424</v>
      </c>
      <c r="F666" s="117">
        <f t="shared" si="53"/>
        <v>4.3808219178082188</v>
      </c>
      <c r="G666" s="46">
        <v>3</v>
      </c>
      <c r="H666" s="72">
        <v>0.05</v>
      </c>
      <c r="I666" s="91">
        <f t="shared" si="54"/>
        <v>0.31666666666666665</v>
      </c>
      <c r="J666" s="68">
        <v>202560</v>
      </c>
      <c r="K666" s="68">
        <f t="shared" si="50"/>
        <v>281003.44109589036</v>
      </c>
      <c r="L666" s="68">
        <f t="shared" si="51"/>
        <v>0</v>
      </c>
      <c r="M666" s="45">
        <v>0.05</v>
      </c>
      <c r="N666" s="68">
        <f t="shared" si="52"/>
        <v>10128</v>
      </c>
    </row>
    <row r="667" spans="2:14" x14ac:dyDescent="0.25">
      <c r="B667" s="46">
        <v>664</v>
      </c>
      <c r="C667" s="102" t="s">
        <v>2084</v>
      </c>
      <c r="D667" s="125">
        <v>42825</v>
      </c>
      <c r="E667" s="98">
        <v>44424</v>
      </c>
      <c r="F667" s="117">
        <f t="shared" si="53"/>
        <v>4.3808219178082188</v>
      </c>
      <c r="G667" s="46">
        <v>5</v>
      </c>
      <c r="H667" s="72">
        <v>0.05</v>
      </c>
      <c r="I667" s="91">
        <f t="shared" si="54"/>
        <v>0.19</v>
      </c>
      <c r="J667" s="68">
        <v>41926</v>
      </c>
      <c r="K667" s="68">
        <f t="shared" si="50"/>
        <v>34897.364547945203</v>
      </c>
      <c r="L667" s="68">
        <f t="shared" si="51"/>
        <v>7028.6354520547975</v>
      </c>
      <c r="M667" s="45">
        <v>0.05</v>
      </c>
      <c r="N667" s="68">
        <f t="shared" si="52"/>
        <v>6677.2036794520573</v>
      </c>
    </row>
    <row r="668" spans="2:14" x14ac:dyDescent="0.25">
      <c r="B668" s="46">
        <v>665</v>
      </c>
      <c r="C668" s="102" t="s">
        <v>2034</v>
      </c>
      <c r="D668" s="125">
        <v>42825</v>
      </c>
      <c r="E668" s="98">
        <v>44424</v>
      </c>
      <c r="F668" s="117">
        <f t="shared" si="53"/>
        <v>4.3808219178082188</v>
      </c>
      <c r="G668" s="46">
        <v>5</v>
      </c>
      <c r="H668" s="72">
        <v>0.05</v>
      </c>
      <c r="I668" s="91">
        <f t="shared" si="54"/>
        <v>0.19</v>
      </c>
      <c r="J668" s="68">
        <v>83978</v>
      </c>
      <c r="K668" s="68">
        <f t="shared" si="50"/>
        <v>69899.605972602745</v>
      </c>
      <c r="L668" s="68">
        <f t="shared" si="51"/>
        <v>14078.394027397255</v>
      </c>
      <c r="M668" s="45">
        <v>0.05</v>
      </c>
      <c r="N668" s="68">
        <f t="shared" si="52"/>
        <v>13374.474326027392</v>
      </c>
    </row>
    <row r="669" spans="2:14" x14ac:dyDescent="0.25">
      <c r="B669" s="46">
        <v>666</v>
      </c>
      <c r="C669" s="102" t="s">
        <v>2107</v>
      </c>
      <c r="D669" s="125">
        <v>42825</v>
      </c>
      <c r="E669" s="98">
        <v>44424</v>
      </c>
      <c r="F669" s="117">
        <f t="shared" si="53"/>
        <v>4.3808219178082188</v>
      </c>
      <c r="G669" s="46">
        <v>5</v>
      </c>
      <c r="H669" s="72">
        <v>0.05</v>
      </c>
      <c r="I669" s="91">
        <f t="shared" si="54"/>
        <v>0.19</v>
      </c>
      <c r="J669" s="68">
        <v>521909</v>
      </c>
      <c r="K669" s="68">
        <f t="shared" si="50"/>
        <v>434414.17339726025</v>
      </c>
      <c r="L669" s="68">
        <f t="shared" si="51"/>
        <v>87494.826602739748</v>
      </c>
      <c r="M669" s="45">
        <v>0.05</v>
      </c>
      <c r="N669" s="68">
        <f t="shared" si="52"/>
        <v>83120.085272602752</v>
      </c>
    </row>
    <row r="670" spans="2:14" x14ac:dyDescent="0.25">
      <c r="B670" s="46">
        <v>667</v>
      </c>
      <c r="C670" s="102" t="s">
        <v>2107</v>
      </c>
      <c r="D670" s="125">
        <v>42825</v>
      </c>
      <c r="E670" s="98">
        <v>44424</v>
      </c>
      <c r="F670" s="117">
        <f t="shared" si="53"/>
        <v>4.3808219178082188</v>
      </c>
      <c r="G670" s="46">
        <v>5</v>
      </c>
      <c r="H670" s="72">
        <v>0.05</v>
      </c>
      <c r="I670" s="91">
        <f t="shared" si="54"/>
        <v>0.19</v>
      </c>
      <c r="J670" s="68">
        <v>30701</v>
      </c>
      <c r="K670" s="68">
        <f t="shared" si="50"/>
        <v>25554.166602739726</v>
      </c>
      <c r="L670" s="68">
        <f t="shared" si="51"/>
        <v>5146.8333972602741</v>
      </c>
      <c r="M670" s="45">
        <v>0.05</v>
      </c>
      <c r="N670" s="68">
        <f t="shared" si="52"/>
        <v>4889.4917273972605</v>
      </c>
    </row>
    <row r="671" spans="2:14" x14ac:dyDescent="0.25">
      <c r="B671" s="46">
        <v>668</v>
      </c>
      <c r="C671" s="102" t="s">
        <v>2041</v>
      </c>
      <c r="D671" s="125">
        <v>42825</v>
      </c>
      <c r="E671" s="98">
        <v>44424</v>
      </c>
      <c r="F671" s="117">
        <f t="shared" si="53"/>
        <v>4.3808219178082188</v>
      </c>
      <c r="G671" s="46">
        <v>5</v>
      </c>
      <c r="H671" s="72">
        <v>0.05</v>
      </c>
      <c r="I671" s="91">
        <f t="shared" si="54"/>
        <v>0.19</v>
      </c>
      <c r="J671" s="68">
        <v>235850</v>
      </c>
      <c r="K671" s="68">
        <f t="shared" si="50"/>
        <v>196311.201369863</v>
      </c>
      <c r="L671" s="68">
        <f t="shared" si="51"/>
        <v>39538.798630136997</v>
      </c>
      <c r="M671" s="45">
        <v>0.05</v>
      </c>
      <c r="N671" s="68">
        <f t="shared" si="52"/>
        <v>37561.858698630145</v>
      </c>
    </row>
    <row r="672" spans="2:14" x14ac:dyDescent="0.25">
      <c r="B672" s="46">
        <v>669</v>
      </c>
      <c r="C672" s="102" t="s">
        <v>1129</v>
      </c>
      <c r="D672" s="125">
        <v>42825</v>
      </c>
      <c r="E672" s="98">
        <v>44424</v>
      </c>
      <c r="F672" s="117">
        <f t="shared" si="53"/>
        <v>4.3808219178082188</v>
      </c>
      <c r="G672" s="46">
        <v>3</v>
      </c>
      <c r="H672" s="72">
        <v>0.05</v>
      </c>
      <c r="I672" s="91">
        <f t="shared" si="54"/>
        <v>0.31666666666666665</v>
      </c>
      <c r="J672" s="68">
        <v>14750</v>
      </c>
      <c r="K672" s="68">
        <f t="shared" si="50"/>
        <v>20462.089041095889</v>
      </c>
      <c r="L672" s="68">
        <f t="shared" si="51"/>
        <v>0</v>
      </c>
      <c r="M672" s="45">
        <v>0.05</v>
      </c>
      <c r="N672" s="68">
        <f t="shared" si="52"/>
        <v>737.5</v>
      </c>
    </row>
    <row r="673" spans="2:14" x14ac:dyDescent="0.25">
      <c r="B673" s="46">
        <v>670</v>
      </c>
      <c r="C673" s="102" t="s">
        <v>2108</v>
      </c>
      <c r="D673" s="125">
        <v>42825</v>
      </c>
      <c r="E673" s="98">
        <v>44424</v>
      </c>
      <c r="F673" s="117">
        <f t="shared" si="53"/>
        <v>4.3808219178082188</v>
      </c>
      <c r="G673" s="46">
        <v>3</v>
      </c>
      <c r="H673" s="72">
        <v>0.05</v>
      </c>
      <c r="I673" s="91">
        <f t="shared" si="54"/>
        <v>0.31666666666666665</v>
      </c>
      <c r="J673" s="68">
        <v>6735</v>
      </c>
      <c r="K673" s="68">
        <f t="shared" si="50"/>
        <v>9343.1979452054784</v>
      </c>
      <c r="L673" s="68">
        <f t="shared" si="51"/>
        <v>0</v>
      </c>
      <c r="M673" s="45">
        <v>0.05</v>
      </c>
      <c r="N673" s="68">
        <f t="shared" si="52"/>
        <v>336.75</v>
      </c>
    </row>
    <row r="674" spans="2:14" x14ac:dyDescent="0.25">
      <c r="B674" s="46">
        <v>671</v>
      </c>
      <c r="C674" s="102" t="s">
        <v>2109</v>
      </c>
      <c r="D674" s="125">
        <v>42840</v>
      </c>
      <c r="E674" s="98">
        <v>44424</v>
      </c>
      <c r="F674" s="117">
        <f t="shared" si="53"/>
        <v>4.3397260273972602</v>
      </c>
      <c r="G674" s="46">
        <v>3</v>
      </c>
      <c r="H674" s="72">
        <v>0.05</v>
      </c>
      <c r="I674" s="91">
        <f t="shared" si="54"/>
        <v>0.31666666666666665</v>
      </c>
      <c r="J674" s="68">
        <v>19990</v>
      </c>
      <c r="K674" s="68">
        <f t="shared" si="50"/>
        <v>27471.189041095891</v>
      </c>
      <c r="L674" s="68">
        <f t="shared" si="51"/>
        <v>0</v>
      </c>
      <c r="M674" s="45">
        <v>0.05</v>
      </c>
      <c r="N674" s="68">
        <f t="shared" si="52"/>
        <v>999.5</v>
      </c>
    </row>
    <row r="675" spans="2:14" x14ac:dyDescent="0.25">
      <c r="B675" s="46">
        <v>672</v>
      </c>
      <c r="C675" s="102" t="s">
        <v>2110</v>
      </c>
      <c r="D675" s="125">
        <v>42840</v>
      </c>
      <c r="E675" s="98">
        <v>44424</v>
      </c>
      <c r="F675" s="117">
        <f t="shared" si="53"/>
        <v>4.3397260273972602</v>
      </c>
      <c r="G675" s="46">
        <v>5</v>
      </c>
      <c r="H675" s="72">
        <v>0.05</v>
      </c>
      <c r="I675" s="91">
        <f t="shared" si="54"/>
        <v>0.19</v>
      </c>
      <c r="J675" s="68">
        <v>167956</v>
      </c>
      <c r="K675" s="68">
        <f t="shared" si="50"/>
        <v>138487.7746849315</v>
      </c>
      <c r="L675" s="68">
        <f t="shared" si="51"/>
        <v>29468.225315068499</v>
      </c>
      <c r="M675" s="45">
        <v>0.05</v>
      </c>
      <c r="N675" s="68">
        <f t="shared" si="52"/>
        <v>27994.814049315071</v>
      </c>
    </row>
    <row r="676" spans="2:14" x14ac:dyDescent="0.25">
      <c r="B676" s="46">
        <v>673</v>
      </c>
      <c r="C676" s="102" t="s">
        <v>2034</v>
      </c>
      <c r="D676" s="125">
        <v>42836</v>
      </c>
      <c r="E676" s="98">
        <v>44424</v>
      </c>
      <c r="F676" s="117">
        <f t="shared" si="53"/>
        <v>4.3506849315068497</v>
      </c>
      <c r="G676" s="46">
        <v>5</v>
      </c>
      <c r="H676" s="72">
        <v>0.05</v>
      </c>
      <c r="I676" s="91">
        <f t="shared" si="54"/>
        <v>0.19</v>
      </c>
      <c r="J676" s="68">
        <v>83978</v>
      </c>
      <c r="K676" s="68">
        <f t="shared" si="50"/>
        <v>69418.745643835617</v>
      </c>
      <c r="L676" s="68">
        <f t="shared" si="51"/>
        <v>14559.254356164383</v>
      </c>
      <c r="M676" s="45">
        <v>0.05</v>
      </c>
      <c r="N676" s="68">
        <f t="shared" si="52"/>
        <v>13831.291638356164</v>
      </c>
    </row>
    <row r="677" spans="2:14" x14ac:dyDescent="0.25">
      <c r="B677" s="46">
        <v>674</v>
      </c>
      <c r="C677" s="102" t="s">
        <v>2034</v>
      </c>
      <c r="D677" s="125">
        <v>42845</v>
      </c>
      <c r="E677" s="98">
        <v>44424</v>
      </c>
      <c r="F677" s="117">
        <f t="shared" si="53"/>
        <v>4.3260273972602743</v>
      </c>
      <c r="G677" s="46">
        <v>5</v>
      </c>
      <c r="H677" s="72">
        <v>0.05</v>
      </c>
      <c r="I677" s="91">
        <f t="shared" si="54"/>
        <v>0.19</v>
      </c>
      <c r="J677" s="68">
        <v>41989</v>
      </c>
      <c r="K677" s="68">
        <f t="shared" si="50"/>
        <v>34512.657232876714</v>
      </c>
      <c r="L677" s="68">
        <f t="shared" si="51"/>
        <v>7476.3427671232857</v>
      </c>
      <c r="M677" s="45">
        <v>0.05</v>
      </c>
      <c r="N677" s="68">
        <f t="shared" si="52"/>
        <v>7102.5256287671209</v>
      </c>
    </row>
    <row r="678" spans="2:14" x14ac:dyDescent="0.25">
      <c r="B678" s="46">
        <v>675</v>
      </c>
      <c r="C678" s="102" t="s">
        <v>2111</v>
      </c>
      <c r="D678" s="125">
        <v>42859</v>
      </c>
      <c r="E678" s="98">
        <v>44424</v>
      </c>
      <c r="F678" s="117">
        <f t="shared" si="53"/>
        <v>4.2876712328767121</v>
      </c>
      <c r="G678" s="46">
        <v>5</v>
      </c>
      <c r="H678" s="72">
        <v>0.05</v>
      </c>
      <c r="I678" s="91">
        <f t="shared" si="54"/>
        <v>0.19</v>
      </c>
      <c r="J678" s="68">
        <v>219313</v>
      </c>
      <c r="K678" s="68">
        <f t="shared" si="50"/>
        <v>178664.98780821916</v>
      </c>
      <c r="L678" s="68">
        <f t="shared" si="51"/>
        <v>40648.012191780843</v>
      </c>
      <c r="M678" s="45">
        <v>0.05</v>
      </c>
      <c r="N678" s="68">
        <f t="shared" si="52"/>
        <v>38615.611582191799</v>
      </c>
    </row>
    <row r="679" spans="2:14" x14ac:dyDescent="0.25">
      <c r="B679" s="46">
        <v>676</v>
      </c>
      <c r="C679" s="102" t="s">
        <v>2111</v>
      </c>
      <c r="D679" s="125">
        <v>42860</v>
      </c>
      <c r="E679" s="98">
        <v>44424</v>
      </c>
      <c r="F679" s="117">
        <f t="shared" si="53"/>
        <v>4.2849315068493148</v>
      </c>
      <c r="G679" s="46">
        <v>5</v>
      </c>
      <c r="H679" s="72">
        <v>0.05</v>
      </c>
      <c r="I679" s="91">
        <f t="shared" si="54"/>
        <v>0.19</v>
      </c>
      <c r="J679" s="68">
        <v>39740</v>
      </c>
      <c r="K679" s="68">
        <f t="shared" si="50"/>
        <v>32353.803835616436</v>
      </c>
      <c r="L679" s="68">
        <f t="shared" si="51"/>
        <v>7386.1961643835639</v>
      </c>
      <c r="M679" s="45">
        <v>0.05</v>
      </c>
      <c r="N679" s="68">
        <f t="shared" si="52"/>
        <v>7016.8863561643857</v>
      </c>
    </row>
    <row r="680" spans="2:14" x14ac:dyDescent="0.25">
      <c r="B680" s="46">
        <v>677</v>
      </c>
      <c r="C680" s="102" t="s">
        <v>2045</v>
      </c>
      <c r="D680" s="125">
        <v>42867</v>
      </c>
      <c r="E680" s="98">
        <v>44424</v>
      </c>
      <c r="F680" s="117">
        <f t="shared" si="53"/>
        <v>4.2657534246575342</v>
      </c>
      <c r="G680" s="46">
        <v>5</v>
      </c>
      <c r="H680" s="72">
        <v>0.05</v>
      </c>
      <c r="I680" s="91">
        <f t="shared" si="54"/>
        <v>0.19</v>
      </c>
      <c r="J680" s="68">
        <v>41926</v>
      </c>
      <c r="K680" s="68">
        <f t="shared" si="50"/>
        <v>33980.73583561644</v>
      </c>
      <c r="L680" s="68">
        <f t="shared" si="51"/>
        <v>7945.2641643835595</v>
      </c>
      <c r="M680" s="45">
        <v>0.05</v>
      </c>
      <c r="N680" s="68">
        <f t="shared" si="52"/>
        <v>7548.000956164381</v>
      </c>
    </row>
    <row r="681" spans="2:14" x14ac:dyDescent="0.25">
      <c r="B681" s="46">
        <v>678</v>
      </c>
      <c r="C681" s="102" t="s">
        <v>2033</v>
      </c>
      <c r="D681" s="125">
        <v>42867</v>
      </c>
      <c r="E681" s="98">
        <v>44424</v>
      </c>
      <c r="F681" s="117">
        <f t="shared" si="53"/>
        <v>4.2657534246575342</v>
      </c>
      <c r="G681" s="46">
        <v>5</v>
      </c>
      <c r="H681" s="72">
        <v>0.05</v>
      </c>
      <c r="I681" s="91">
        <f t="shared" si="54"/>
        <v>0.19</v>
      </c>
      <c r="J681" s="68">
        <v>140843</v>
      </c>
      <c r="K681" s="68">
        <f t="shared" si="50"/>
        <v>114152.28682191782</v>
      </c>
      <c r="L681" s="68">
        <f t="shared" si="51"/>
        <v>26690.71317808218</v>
      </c>
      <c r="M681" s="45">
        <v>0.05</v>
      </c>
      <c r="N681" s="68">
        <f t="shared" si="52"/>
        <v>25356.177519178069</v>
      </c>
    </row>
    <row r="682" spans="2:14" x14ac:dyDescent="0.25">
      <c r="B682" s="46">
        <v>679</v>
      </c>
      <c r="C682" s="102" t="s">
        <v>2039</v>
      </c>
      <c r="D682" s="125">
        <v>42868</v>
      </c>
      <c r="E682" s="98">
        <v>44424</v>
      </c>
      <c r="F682" s="117">
        <f t="shared" si="53"/>
        <v>4.2630136986301368</v>
      </c>
      <c r="G682" s="46">
        <v>3</v>
      </c>
      <c r="H682" s="72">
        <v>0.05</v>
      </c>
      <c r="I682" s="91">
        <f t="shared" si="54"/>
        <v>0.31666666666666665</v>
      </c>
      <c r="J682" s="68">
        <v>37980</v>
      </c>
      <c r="K682" s="68">
        <f t="shared" si="50"/>
        <v>51271.265753424654</v>
      </c>
      <c r="L682" s="68">
        <f t="shared" si="51"/>
        <v>0</v>
      </c>
      <c r="M682" s="45">
        <v>0.05</v>
      </c>
      <c r="N682" s="68">
        <f t="shared" si="52"/>
        <v>1899</v>
      </c>
    </row>
    <row r="683" spans="2:14" x14ac:dyDescent="0.25">
      <c r="B683" s="46">
        <v>680</v>
      </c>
      <c r="C683" s="102" t="s">
        <v>2034</v>
      </c>
      <c r="D683" s="125">
        <v>42874</v>
      </c>
      <c r="E683" s="98">
        <v>44424</v>
      </c>
      <c r="F683" s="117">
        <f t="shared" si="53"/>
        <v>4.2465753424657535</v>
      </c>
      <c r="G683" s="46">
        <v>5</v>
      </c>
      <c r="H683" s="72">
        <v>0.05</v>
      </c>
      <c r="I683" s="91">
        <f t="shared" si="54"/>
        <v>0.19</v>
      </c>
      <c r="J683" s="68">
        <v>83978</v>
      </c>
      <c r="K683" s="68">
        <f t="shared" si="50"/>
        <v>67757.591780821924</v>
      </c>
      <c r="L683" s="68">
        <f t="shared" si="51"/>
        <v>16220.408219178076</v>
      </c>
      <c r="M683" s="45">
        <v>0.05</v>
      </c>
      <c r="N683" s="68">
        <f t="shared" si="52"/>
        <v>15409.387808219171</v>
      </c>
    </row>
    <row r="684" spans="2:14" x14ac:dyDescent="0.25">
      <c r="B684" s="46">
        <v>681</v>
      </c>
      <c r="C684" s="102" t="s">
        <v>2034</v>
      </c>
      <c r="D684" s="125">
        <v>42874</v>
      </c>
      <c r="E684" s="98">
        <v>44424</v>
      </c>
      <c r="F684" s="117">
        <f t="shared" si="53"/>
        <v>4.2465753424657535</v>
      </c>
      <c r="G684" s="46">
        <v>5</v>
      </c>
      <c r="H684" s="72">
        <v>0.05</v>
      </c>
      <c r="I684" s="91">
        <f t="shared" si="54"/>
        <v>0.19</v>
      </c>
      <c r="J684" s="68">
        <v>41925.699999999997</v>
      </c>
      <c r="K684" s="68">
        <f t="shared" si="50"/>
        <v>33827.722328767122</v>
      </c>
      <c r="L684" s="68">
        <f t="shared" si="51"/>
        <v>8097.9776712328749</v>
      </c>
      <c r="M684" s="45">
        <v>0.05</v>
      </c>
      <c r="N684" s="68">
        <f t="shared" si="52"/>
        <v>7693.0787876712311</v>
      </c>
    </row>
    <row r="685" spans="2:14" x14ac:dyDescent="0.25">
      <c r="B685" s="46">
        <v>682</v>
      </c>
      <c r="C685" s="102" t="s">
        <v>2111</v>
      </c>
      <c r="D685" s="125">
        <v>42874</v>
      </c>
      <c r="E685" s="98">
        <v>44424</v>
      </c>
      <c r="F685" s="117">
        <f t="shared" si="53"/>
        <v>4.2465753424657535</v>
      </c>
      <c r="G685" s="46">
        <v>5</v>
      </c>
      <c r="H685" s="72">
        <v>0.05</v>
      </c>
      <c r="I685" s="91">
        <f t="shared" si="54"/>
        <v>0.19</v>
      </c>
      <c r="J685" s="68">
        <v>167702.79999999999</v>
      </c>
      <c r="K685" s="68">
        <f t="shared" si="50"/>
        <v>135310.88931506849</v>
      </c>
      <c r="L685" s="68">
        <f t="shared" si="51"/>
        <v>32391.910684931499</v>
      </c>
      <c r="M685" s="45">
        <v>0.05</v>
      </c>
      <c r="N685" s="68">
        <f t="shared" si="52"/>
        <v>30772.315150684924</v>
      </c>
    </row>
    <row r="686" spans="2:14" x14ac:dyDescent="0.25">
      <c r="B686" s="46">
        <v>683</v>
      </c>
      <c r="C686" s="102" t="s">
        <v>2111</v>
      </c>
      <c r="D686" s="125">
        <v>42874</v>
      </c>
      <c r="E686" s="98">
        <v>44424</v>
      </c>
      <c r="F686" s="117">
        <f t="shared" si="53"/>
        <v>4.2465753424657535</v>
      </c>
      <c r="G686" s="46">
        <v>5</v>
      </c>
      <c r="H686" s="72">
        <v>0.05</v>
      </c>
      <c r="I686" s="91">
        <f t="shared" si="54"/>
        <v>0.19</v>
      </c>
      <c r="J686" s="68">
        <v>125777.1</v>
      </c>
      <c r="K686" s="68">
        <f t="shared" si="50"/>
        <v>101483.16698630138</v>
      </c>
      <c r="L686" s="68">
        <f t="shared" si="51"/>
        <v>24293.933013698625</v>
      </c>
      <c r="M686" s="45">
        <v>0.05</v>
      </c>
      <c r="N686" s="68">
        <f t="shared" si="52"/>
        <v>23079.236363013693</v>
      </c>
    </row>
    <row r="687" spans="2:14" x14ac:dyDescent="0.25">
      <c r="B687" s="46">
        <v>684</v>
      </c>
      <c r="C687" s="102" t="s">
        <v>2087</v>
      </c>
      <c r="D687" s="125">
        <v>42885</v>
      </c>
      <c r="E687" s="98">
        <v>44424</v>
      </c>
      <c r="F687" s="117">
        <f t="shared" si="53"/>
        <v>4.2164383561643834</v>
      </c>
      <c r="G687" s="46">
        <v>3</v>
      </c>
      <c r="H687" s="72">
        <v>0.05</v>
      </c>
      <c r="I687" s="91">
        <f t="shared" si="54"/>
        <v>0.31666666666666665</v>
      </c>
      <c r="J687" s="68">
        <v>86625</v>
      </c>
      <c r="K687" s="68">
        <f t="shared" si="50"/>
        <v>115662.17465753424</v>
      </c>
      <c r="L687" s="68">
        <f t="shared" si="51"/>
        <v>0</v>
      </c>
      <c r="M687" s="45">
        <v>0.05</v>
      </c>
      <c r="N687" s="68">
        <f t="shared" si="52"/>
        <v>4331.25</v>
      </c>
    </row>
    <row r="688" spans="2:14" x14ac:dyDescent="0.25">
      <c r="B688" s="46">
        <v>685</v>
      </c>
      <c r="C688" s="102" t="s">
        <v>2112</v>
      </c>
      <c r="D688" s="125">
        <v>42885</v>
      </c>
      <c r="E688" s="98">
        <v>44424</v>
      </c>
      <c r="F688" s="117">
        <f t="shared" si="53"/>
        <v>4.2164383561643834</v>
      </c>
      <c r="G688" s="46">
        <v>5</v>
      </c>
      <c r="H688" s="72">
        <v>0.05</v>
      </c>
      <c r="I688" s="91">
        <f t="shared" si="54"/>
        <v>0.19</v>
      </c>
      <c r="J688" s="68">
        <v>87406.75</v>
      </c>
      <c r="K688" s="68">
        <f t="shared" si="50"/>
        <v>70023.58292465753</v>
      </c>
      <c r="L688" s="68">
        <f t="shared" si="51"/>
        <v>17383.16707534247</v>
      </c>
      <c r="M688" s="45">
        <v>0.05</v>
      </c>
      <c r="N688" s="68">
        <f t="shared" si="52"/>
        <v>16514.008721575345</v>
      </c>
    </row>
    <row r="689" spans="2:14" x14ac:dyDescent="0.25">
      <c r="B689" s="46">
        <v>686</v>
      </c>
      <c r="C689" s="102" t="s">
        <v>2034</v>
      </c>
      <c r="D689" s="125">
        <v>42885</v>
      </c>
      <c r="E689" s="98">
        <v>44424</v>
      </c>
      <c r="F689" s="117">
        <f t="shared" si="53"/>
        <v>4.2164383561643834</v>
      </c>
      <c r="G689" s="46">
        <v>5</v>
      </c>
      <c r="H689" s="72">
        <v>0.05</v>
      </c>
      <c r="I689" s="91">
        <f t="shared" si="54"/>
        <v>0.19</v>
      </c>
      <c r="J689" s="68">
        <v>262948.2</v>
      </c>
      <c r="K689" s="68">
        <f t="shared" si="50"/>
        <v>210653.92647123287</v>
      </c>
      <c r="L689" s="68">
        <f t="shared" si="51"/>
        <v>52294.273528767138</v>
      </c>
      <c r="M689" s="45">
        <v>0.05</v>
      </c>
      <c r="N689" s="68">
        <f t="shared" si="52"/>
        <v>49679.559852328777</v>
      </c>
    </row>
    <row r="690" spans="2:14" x14ac:dyDescent="0.25">
      <c r="B690" s="46">
        <v>687</v>
      </c>
      <c r="C690" s="102" t="s">
        <v>2034</v>
      </c>
      <c r="D690" s="125">
        <v>42885</v>
      </c>
      <c r="E690" s="98">
        <v>44424</v>
      </c>
      <c r="F690" s="117">
        <f t="shared" si="53"/>
        <v>4.2164383561643834</v>
      </c>
      <c r="G690" s="46">
        <v>5</v>
      </c>
      <c r="H690" s="72">
        <v>0.05</v>
      </c>
      <c r="I690" s="91">
        <f t="shared" si="54"/>
        <v>0.19</v>
      </c>
      <c r="J690" s="68">
        <v>167702.79999999999</v>
      </c>
      <c r="K690" s="68">
        <f t="shared" si="50"/>
        <v>134350.61848767122</v>
      </c>
      <c r="L690" s="68">
        <f t="shared" si="51"/>
        <v>33352.181512328767</v>
      </c>
      <c r="M690" s="45">
        <v>0.05</v>
      </c>
      <c r="N690" s="68">
        <f t="shared" si="52"/>
        <v>31684.572436712326</v>
      </c>
    </row>
    <row r="691" spans="2:14" x14ac:dyDescent="0.25">
      <c r="B691" s="46">
        <v>688</v>
      </c>
      <c r="C691" s="102" t="s">
        <v>2084</v>
      </c>
      <c r="D691" s="125">
        <v>42885</v>
      </c>
      <c r="E691" s="98">
        <v>44424</v>
      </c>
      <c r="F691" s="117">
        <f t="shared" si="53"/>
        <v>4.2164383561643834</v>
      </c>
      <c r="G691" s="46">
        <v>5</v>
      </c>
      <c r="H691" s="72">
        <v>0.05</v>
      </c>
      <c r="I691" s="91">
        <f t="shared" si="54"/>
        <v>0.19</v>
      </c>
      <c r="J691" s="68">
        <v>43824.7</v>
      </c>
      <c r="K691" s="68">
        <f t="shared" si="50"/>
        <v>35108.987745205479</v>
      </c>
      <c r="L691" s="68">
        <f t="shared" si="51"/>
        <v>8715.7122547945182</v>
      </c>
      <c r="M691" s="45">
        <v>0.05</v>
      </c>
      <c r="N691" s="68">
        <f t="shared" si="52"/>
        <v>8279.926642054792</v>
      </c>
    </row>
    <row r="692" spans="2:14" x14ac:dyDescent="0.25">
      <c r="B692" s="46">
        <v>689</v>
      </c>
      <c r="C692" s="102" t="s">
        <v>2034</v>
      </c>
      <c r="D692" s="125">
        <v>42885</v>
      </c>
      <c r="E692" s="98">
        <v>44424</v>
      </c>
      <c r="F692" s="117">
        <f t="shared" si="53"/>
        <v>4.2164383561643834</v>
      </c>
      <c r="G692" s="46">
        <v>5</v>
      </c>
      <c r="H692" s="72">
        <v>0.05</v>
      </c>
      <c r="I692" s="91">
        <f t="shared" si="54"/>
        <v>0.19</v>
      </c>
      <c r="J692" s="68">
        <v>83851.399999999994</v>
      </c>
      <c r="K692" s="68">
        <f t="shared" si="50"/>
        <v>67175.309243835611</v>
      </c>
      <c r="L692" s="68">
        <f t="shared" si="51"/>
        <v>16676.090756164383</v>
      </c>
      <c r="M692" s="45">
        <v>0.05</v>
      </c>
      <c r="N692" s="68">
        <f t="shared" si="52"/>
        <v>15842.286218356163</v>
      </c>
    </row>
    <row r="693" spans="2:14" x14ac:dyDescent="0.25">
      <c r="B693" s="46">
        <v>690</v>
      </c>
      <c r="C693" s="102" t="s">
        <v>2080</v>
      </c>
      <c r="D693" s="125">
        <v>42886</v>
      </c>
      <c r="E693" s="98">
        <v>44424</v>
      </c>
      <c r="F693" s="117">
        <f t="shared" si="53"/>
        <v>4.2136986301369861</v>
      </c>
      <c r="G693" s="46">
        <v>8</v>
      </c>
      <c r="H693" s="72">
        <v>0.05</v>
      </c>
      <c r="I693" s="91">
        <f t="shared" si="54"/>
        <v>0.11874999999999999</v>
      </c>
      <c r="J693" s="68">
        <v>25109</v>
      </c>
      <c r="K693" s="68">
        <f t="shared" si="50"/>
        <v>12563.958869863014</v>
      </c>
      <c r="L693" s="68">
        <f t="shared" si="51"/>
        <v>12545.041130136986</v>
      </c>
      <c r="M693" s="45">
        <v>0.05</v>
      </c>
      <c r="N693" s="68">
        <f t="shared" si="52"/>
        <v>11917.789073630136</v>
      </c>
    </row>
    <row r="694" spans="2:14" x14ac:dyDescent="0.25">
      <c r="B694" s="46">
        <v>691</v>
      </c>
      <c r="C694" s="102" t="s">
        <v>2045</v>
      </c>
      <c r="D694" s="125">
        <v>42891</v>
      </c>
      <c r="E694" s="98">
        <v>44424</v>
      </c>
      <c r="F694" s="117">
        <f t="shared" si="53"/>
        <v>4.2</v>
      </c>
      <c r="G694" s="46">
        <v>5</v>
      </c>
      <c r="H694" s="72">
        <v>0.05</v>
      </c>
      <c r="I694" s="91">
        <f t="shared" si="54"/>
        <v>0.19</v>
      </c>
      <c r="J694" s="68">
        <v>125777</v>
      </c>
      <c r="K694" s="68">
        <f t="shared" si="50"/>
        <v>100370.046</v>
      </c>
      <c r="L694" s="68">
        <f t="shared" si="51"/>
        <v>25406.953999999998</v>
      </c>
      <c r="M694" s="45">
        <v>0.05</v>
      </c>
      <c r="N694" s="68">
        <f t="shared" si="52"/>
        <v>24136.606299999996</v>
      </c>
    </row>
    <row r="695" spans="2:14" x14ac:dyDescent="0.25">
      <c r="B695" s="46">
        <v>692</v>
      </c>
      <c r="C695" s="102" t="s">
        <v>2045</v>
      </c>
      <c r="D695" s="125">
        <v>42891</v>
      </c>
      <c r="E695" s="98">
        <v>44424</v>
      </c>
      <c r="F695" s="117">
        <f t="shared" si="53"/>
        <v>4.2</v>
      </c>
      <c r="G695" s="46">
        <v>5</v>
      </c>
      <c r="H695" s="72">
        <v>0.05</v>
      </c>
      <c r="I695" s="91">
        <f t="shared" si="54"/>
        <v>0.19</v>
      </c>
      <c r="J695" s="68">
        <v>41926</v>
      </c>
      <c r="K695" s="68">
        <f t="shared" si="50"/>
        <v>33456.948000000004</v>
      </c>
      <c r="L695" s="68">
        <f t="shared" si="51"/>
        <v>8469.051999999996</v>
      </c>
      <c r="M695" s="45">
        <v>0.05</v>
      </c>
      <c r="N695" s="68">
        <f t="shared" si="52"/>
        <v>8045.5993999999955</v>
      </c>
    </row>
    <row r="696" spans="2:14" x14ac:dyDescent="0.25">
      <c r="B696" s="46">
        <v>693</v>
      </c>
      <c r="C696" s="102" t="s">
        <v>1249</v>
      </c>
      <c r="D696" s="125">
        <v>42901</v>
      </c>
      <c r="E696" s="98">
        <v>44424</v>
      </c>
      <c r="F696" s="117">
        <f t="shared" si="53"/>
        <v>4.1726027397260275</v>
      </c>
      <c r="G696" s="46">
        <v>5</v>
      </c>
      <c r="H696" s="72">
        <v>0.05</v>
      </c>
      <c r="I696" s="91">
        <f t="shared" si="54"/>
        <v>0.19</v>
      </c>
      <c r="J696" s="68">
        <v>439680</v>
      </c>
      <c r="K696" s="68">
        <f t="shared" si="50"/>
        <v>348575.89479452051</v>
      </c>
      <c r="L696" s="68">
        <f t="shared" si="51"/>
        <v>91104.105205479485</v>
      </c>
      <c r="M696" s="45">
        <v>0.05</v>
      </c>
      <c r="N696" s="68">
        <f t="shared" si="52"/>
        <v>86548.899945205514</v>
      </c>
    </row>
    <row r="697" spans="2:14" x14ac:dyDescent="0.25">
      <c r="B697" s="46">
        <v>694</v>
      </c>
      <c r="C697" s="102" t="s">
        <v>2095</v>
      </c>
      <c r="D697" s="125">
        <v>42901</v>
      </c>
      <c r="E697" s="98">
        <v>44424</v>
      </c>
      <c r="F697" s="117">
        <f t="shared" si="53"/>
        <v>4.1726027397260275</v>
      </c>
      <c r="G697" s="46">
        <v>3</v>
      </c>
      <c r="H697" s="72">
        <v>0.05</v>
      </c>
      <c r="I697" s="91">
        <f t="shared" si="54"/>
        <v>0.31666666666666665</v>
      </c>
      <c r="J697" s="68">
        <v>36500</v>
      </c>
      <c r="K697" s="68">
        <f t="shared" si="50"/>
        <v>48228.333333333336</v>
      </c>
      <c r="L697" s="68">
        <f t="shared" si="51"/>
        <v>0</v>
      </c>
      <c r="M697" s="45">
        <v>0.05</v>
      </c>
      <c r="N697" s="68">
        <f t="shared" si="52"/>
        <v>1825</v>
      </c>
    </row>
    <row r="698" spans="2:14" x14ac:dyDescent="0.25">
      <c r="B698" s="46">
        <v>695</v>
      </c>
      <c r="C698" s="102" t="s">
        <v>2034</v>
      </c>
      <c r="D698" s="125">
        <v>42901</v>
      </c>
      <c r="E698" s="98">
        <v>44424</v>
      </c>
      <c r="F698" s="117">
        <f t="shared" si="53"/>
        <v>4.1726027397260275</v>
      </c>
      <c r="G698" s="46">
        <v>5</v>
      </c>
      <c r="H698" s="72">
        <v>0.05</v>
      </c>
      <c r="I698" s="91">
        <f t="shared" si="54"/>
        <v>0.19</v>
      </c>
      <c r="J698" s="68">
        <v>41926</v>
      </c>
      <c r="K698" s="68">
        <f t="shared" si="50"/>
        <v>33238.703068493152</v>
      </c>
      <c r="L698" s="68">
        <f t="shared" si="51"/>
        <v>8687.2969315068476</v>
      </c>
      <c r="M698" s="45">
        <v>0.05</v>
      </c>
      <c r="N698" s="68">
        <f t="shared" si="52"/>
        <v>8252.9320849315045</v>
      </c>
    </row>
    <row r="699" spans="2:14" x14ac:dyDescent="0.25">
      <c r="B699" s="46">
        <v>696</v>
      </c>
      <c r="C699" s="102" t="s">
        <v>1129</v>
      </c>
      <c r="D699" s="125">
        <v>42907</v>
      </c>
      <c r="E699" s="98">
        <v>44424</v>
      </c>
      <c r="F699" s="117">
        <f t="shared" si="53"/>
        <v>4.1561643835616442</v>
      </c>
      <c r="G699" s="46">
        <v>3</v>
      </c>
      <c r="H699" s="72">
        <v>0.05</v>
      </c>
      <c r="I699" s="91">
        <f t="shared" si="54"/>
        <v>0.31666666666666665</v>
      </c>
      <c r="J699" s="68">
        <v>26586</v>
      </c>
      <c r="K699" s="68">
        <f t="shared" si="50"/>
        <v>34990.33232876713</v>
      </c>
      <c r="L699" s="68">
        <f t="shared" si="51"/>
        <v>0</v>
      </c>
      <c r="M699" s="45">
        <v>0.05</v>
      </c>
      <c r="N699" s="68">
        <f t="shared" si="52"/>
        <v>1329.3000000000002</v>
      </c>
    </row>
    <row r="700" spans="2:14" x14ac:dyDescent="0.25">
      <c r="B700" s="46">
        <v>697</v>
      </c>
      <c r="C700" s="102" t="s">
        <v>2113</v>
      </c>
      <c r="D700" s="125">
        <v>42912</v>
      </c>
      <c r="E700" s="98">
        <v>44424</v>
      </c>
      <c r="F700" s="117">
        <f t="shared" si="53"/>
        <v>4.1424657534246574</v>
      </c>
      <c r="G700" s="46">
        <v>5</v>
      </c>
      <c r="H700" s="72">
        <v>0.05</v>
      </c>
      <c r="I700" s="91">
        <f t="shared" si="54"/>
        <v>0.19</v>
      </c>
      <c r="J700" s="68">
        <v>12660</v>
      </c>
      <c r="K700" s="68">
        <f t="shared" si="50"/>
        <v>9964.2871232876714</v>
      </c>
      <c r="L700" s="68">
        <f t="shared" si="51"/>
        <v>2695.7128767123286</v>
      </c>
      <c r="M700" s="45">
        <v>0.05</v>
      </c>
      <c r="N700" s="68">
        <f t="shared" si="52"/>
        <v>2560.927232876712</v>
      </c>
    </row>
    <row r="701" spans="2:14" x14ac:dyDescent="0.25">
      <c r="B701" s="46">
        <v>698</v>
      </c>
      <c r="C701" s="102" t="s">
        <v>2114</v>
      </c>
      <c r="D701" s="125">
        <v>42916</v>
      </c>
      <c r="E701" s="98">
        <v>44424</v>
      </c>
      <c r="F701" s="117">
        <f t="shared" si="53"/>
        <v>4.1315068493150688</v>
      </c>
      <c r="G701" s="46">
        <v>3</v>
      </c>
      <c r="H701" s="72">
        <v>0.05</v>
      </c>
      <c r="I701" s="91">
        <f t="shared" si="54"/>
        <v>0.31666666666666665</v>
      </c>
      <c r="J701" s="68">
        <v>439900</v>
      </c>
      <c r="K701" s="68">
        <f t="shared" si="50"/>
        <v>575525.78995433787</v>
      </c>
      <c r="L701" s="68">
        <f t="shared" si="51"/>
        <v>0</v>
      </c>
      <c r="M701" s="45">
        <v>0.05</v>
      </c>
      <c r="N701" s="68">
        <f t="shared" si="52"/>
        <v>21995</v>
      </c>
    </row>
    <row r="702" spans="2:14" x14ac:dyDescent="0.25">
      <c r="B702" s="46">
        <v>699</v>
      </c>
      <c r="C702" s="102" t="s">
        <v>2034</v>
      </c>
      <c r="D702" s="125">
        <v>42915</v>
      </c>
      <c r="E702" s="98">
        <v>44424</v>
      </c>
      <c r="F702" s="117">
        <f t="shared" si="53"/>
        <v>4.1342465753424653</v>
      </c>
      <c r="G702" s="46">
        <v>5</v>
      </c>
      <c r="H702" s="72">
        <v>0.05</v>
      </c>
      <c r="I702" s="91">
        <f t="shared" si="54"/>
        <v>0.19</v>
      </c>
      <c r="J702" s="68">
        <v>41926</v>
      </c>
      <c r="K702" s="68">
        <f t="shared" si="50"/>
        <v>32933.16016438356</v>
      </c>
      <c r="L702" s="68">
        <f t="shared" si="51"/>
        <v>8992.8398356164398</v>
      </c>
      <c r="M702" s="45">
        <v>0.05</v>
      </c>
      <c r="N702" s="68">
        <f t="shared" si="52"/>
        <v>8543.1978438356182</v>
      </c>
    </row>
    <row r="703" spans="2:14" x14ac:dyDescent="0.25">
      <c r="B703" s="46">
        <v>700</v>
      </c>
      <c r="C703" s="102" t="s">
        <v>2115</v>
      </c>
      <c r="D703" s="125">
        <v>42916</v>
      </c>
      <c r="E703" s="98">
        <v>44424</v>
      </c>
      <c r="F703" s="117">
        <f t="shared" si="53"/>
        <v>4.1315068493150688</v>
      </c>
      <c r="G703" s="46">
        <v>8</v>
      </c>
      <c r="H703" s="72">
        <v>0.05</v>
      </c>
      <c r="I703" s="91">
        <f t="shared" si="54"/>
        <v>0.11874999999999999</v>
      </c>
      <c r="J703" s="68">
        <v>337598</v>
      </c>
      <c r="K703" s="68">
        <f t="shared" si="50"/>
        <v>165631.12835616441</v>
      </c>
      <c r="L703" s="68">
        <f t="shared" si="51"/>
        <v>171966.87164383559</v>
      </c>
      <c r="M703" s="45">
        <v>0.05</v>
      </c>
      <c r="N703" s="68">
        <f t="shared" si="52"/>
        <v>163368.5280616438</v>
      </c>
    </row>
    <row r="704" spans="2:14" x14ac:dyDescent="0.25">
      <c r="B704" s="46">
        <v>701</v>
      </c>
      <c r="C704" s="102" t="s">
        <v>2116</v>
      </c>
      <c r="D704" s="125">
        <v>42910</v>
      </c>
      <c r="E704" s="98">
        <v>44424</v>
      </c>
      <c r="F704" s="117">
        <f t="shared" si="53"/>
        <v>4.1479452054794521</v>
      </c>
      <c r="G704" s="46">
        <v>5</v>
      </c>
      <c r="H704" s="72">
        <v>0.05</v>
      </c>
      <c r="I704" s="91">
        <f t="shared" si="54"/>
        <v>0.19</v>
      </c>
      <c r="J704" s="68">
        <v>83851.399999999994</v>
      </c>
      <c r="K704" s="68">
        <f t="shared" si="50"/>
        <v>66084.092394520543</v>
      </c>
      <c r="L704" s="68">
        <f t="shared" si="51"/>
        <v>17767.307605479451</v>
      </c>
      <c r="M704" s="45">
        <v>0.05</v>
      </c>
      <c r="N704" s="68">
        <f t="shared" si="52"/>
        <v>16878.942225205479</v>
      </c>
    </row>
    <row r="705" spans="2:14" x14ac:dyDescent="0.25">
      <c r="B705" s="46">
        <v>702</v>
      </c>
      <c r="C705" s="102" t="s">
        <v>2049</v>
      </c>
      <c r="D705" s="125">
        <v>42937</v>
      </c>
      <c r="E705" s="98">
        <v>44424</v>
      </c>
      <c r="F705" s="117">
        <f t="shared" si="53"/>
        <v>4.0739726027397261</v>
      </c>
      <c r="G705" s="46">
        <v>5</v>
      </c>
      <c r="H705" s="72">
        <v>0.05</v>
      </c>
      <c r="I705" s="91">
        <f t="shared" si="54"/>
        <v>0.19</v>
      </c>
      <c r="J705" s="68">
        <v>66360</v>
      </c>
      <c r="K705" s="68">
        <f t="shared" si="50"/>
        <v>51366.276164383562</v>
      </c>
      <c r="L705" s="68">
        <f t="shared" si="51"/>
        <v>14993.723835616438</v>
      </c>
      <c r="M705" s="45">
        <v>0.05</v>
      </c>
      <c r="N705" s="68">
        <f t="shared" si="52"/>
        <v>14244.037643835616</v>
      </c>
    </row>
    <row r="706" spans="2:14" x14ac:dyDescent="0.25">
      <c r="B706" s="46">
        <v>703</v>
      </c>
      <c r="C706" s="102" t="s">
        <v>2034</v>
      </c>
      <c r="D706" s="125">
        <v>42937</v>
      </c>
      <c r="E706" s="98">
        <v>44424</v>
      </c>
      <c r="F706" s="117">
        <f t="shared" si="53"/>
        <v>4.0739726027397261</v>
      </c>
      <c r="G706" s="46">
        <v>5</v>
      </c>
      <c r="H706" s="72">
        <v>0.05</v>
      </c>
      <c r="I706" s="91">
        <f t="shared" si="54"/>
        <v>0.19</v>
      </c>
      <c r="J706" s="68">
        <v>167703</v>
      </c>
      <c r="K706" s="68">
        <f t="shared" si="50"/>
        <v>129811.31120547945</v>
      </c>
      <c r="L706" s="68">
        <f t="shared" si="51"/>
        <v>37891.688794520553</v>
      </c>
      <c r="M706" s="45">
        <v>0.05</v>
      </c>
      <c r="N706" s="68">
        <f t="shared" si="52"/>
        <v>35997.104354794523</v>
      </c>
    </row>
    <row r="707" spans="2:14" x14ac:dyDescent="0.25">
      <c r="B707" s="46">
        <v>704</v>
      </c>
      <c r="C707" s="102" t="s">
        <v>2034</v>
      </c>
      <c r="D707" s="125">
        <v>42937</v>
      </c>
      <c r="E707" s="98">
        <v>44424</v>
      </c>
      <c r="F707" s="117">
        <f t="shared" si="53"/>
        <v>4.0739726027397261</v>
      </c>
      <c r="G707" s="46">
        <v>5</v>
      </c>
      <c r="H707" s="72">
        <v>0.05</v>
      </c>
      <c r="I707" s="91">
        <f t="shared" si="54"/>
        <v>0.19</v>
      </c>
      <c r="J707" s="68">
        <v>125777</v>
      </c>
      <c r="K707" s="68">
        <f t="shared" si="50"/>
        <v>97358.289890410961</v>
      </c>
      <c r="L707" s="68">
        <f t="shared" si="51"/>
        <v>28418.710109589039</v>
      </c>
      <c r="M707" s="45">
        <v>0.05</v>
      </c>
      <c r="N707" s="68">
        <f t="shared" si="52"/>
        <v>26997.774604109585</v>
      </c>
    </row>
    <row r="708" spans="2:14" x14ac:dyDescent="0.25">
      <c r="B708" s="46">
        <v>705</v>
      </c>
      <c r="C708" s="102" t="s">
        <v>2117</v>
      </c>
      <c r="D708" s="125">
        <v>42936</v>
      </c>
      <c r="E708" s="98">
        <v>44424</v>
      </c>
      <c r="F708" s="117">
        <f t="shared" si="53"/>
        <v>4.0767123287671234</v>
      </c>
      <c r="G708" s="46">
        <v>3</v>
      </c>
      <c r="H708" s="72">
        <v>0.05</v>
      </c>
      <c r="I708" s="91">
        <f t="shared" si="54"/>
        <v>0.31666666666666665</v>
      </c>
      <c r="J708" s="68">
        <v>14286</v>
      </c>
      <c r="K708" s="68">
        <f t="shared" ref="K708:K771" si="55">F708*I708*J708</f>
        <v>18442.63890410959</v>
      </c>
      <c r="L708" s="68">
        <f t="shared" ref="L708:L771" si="56">MAX(J708-K708,0)</f>
        <v>0</v>
      </c>
      <c r="M708" s="45">
        <v>0.05</v>
      </c>
      <c r="N708" s="68">
        <f t="shared" ref="N708:N771" si="57">IF(J708&lt;=0,0,IF(L708&lt;=H708*J708,H708*J708,L708*(1-M708)))</f>
        <v>714.30000000000007</v>
      </c>
    </row>
    <row r="709" spans="2:14" x14ac:dyDescent="0.25">
      <c r="B709" s="46">
        <v>706</v>
      </c>
      <c r="C709" s="102" t="s">
        <v>2118</v>
      </c>
      <c r="D709" s="125">
        <v>42937</v>
      </c>
      <c r="E709" s="98">
        <v>44424</v>
      </c>
      <c r="F709" s="117">
        <f t="shared" ref="F709:F772" si="58">(E709-D709)/365</f>
        <v>4.0739726027397261</v>
      </c>
      <c r="G709" s="46">
        <v>5</v>
      </c>
      <c r="H709" s="72">
        <v>0.05</v>
      </c>
      <c r="I709" s="91">
        <f t="shared" ref="I709:I772" si="59">(1-H709)/G709</f>
        <v>0.19</v>
      </c>
      <c r="J709" s="68">
        <v>98800</v>
      </c>
      <c r="K709" s="68">
        <f t="shared" si="55"/>
        <v>76476.613698630143</v>
      </c>
      <c r="L709" s="68">
        <f t="shared" si="56"/>
        <v>22323.386301369857</v>
      </c>
      <c r="M709" s="45">
        <v>0.05</v>
      </c>
      <c r="N709" s="68">
        <f t="shared" si="57"/>
        <v>21207.216986301362</v>
      </c>
    </row>
    <row r="710" spans="2:14" x14ac:dyDescent="0.25">
      <c r="B710" s="46">
        <v>707</v>
      </c>
      <c r="C710" s="102" t="s">
        <v>2034</v>
      </c>
      <c r="D710" s="125">
        <v>42977</v>
      </c>
      <c r="E710" s="98">
        <v>44424</v>
      </c>
      <c r="F710" s="117">
        <f t="shared" si="58"/>
        <v>3.9643835616438357</v>
      </c>
      <c r="G710" s="46">
        <v>5</v>
      </c>
      <c r="H710" s="72">
        <v>0.05</v>
      </c>
      <c r="I710" s="91">
        <f t="shared" si="59"/>
        <v>0.19</v>
      </c>
      <c r="J710" s="68">
        <v>33500</v>
      </c>
      <c r="K710" s="68">
        <f t="shared" si="55"/>
        <v>25233.301369863013</v>
      </c>
      <c r="L710" s="68">
        <f t="shared" si="56"/>
        <v>8266.698630136987</v>
      </c>
      <c r="M710" s="45">
        <v>0.05</v>
      </c>
      <c r="N710" s="68">
        <f t="shared" si="57"/>
        <v>7853.3636986301372</v>
      </c>
    </row>
    <row r="711" spans="2:14" x14ac:dyDescent="0.25">
      <c r="B711" s="46">
        <v>708</v>
      </c>
      <c r="C711" s="95" t="s">
        <v>2034</v>
      </c>
      <c r="D711" s="97">
        <v>42977</v>
      </c>
      <c r="E711" s="98">
        <v>44424</v>
      </c>
      <c r="F711" s="117">
        <f t="shared" si="58"/>
        <v>3.9643835616438357</v>
      </c>
      <c r="G711" s="46">
        <v>5</v>
      </c>
      <c r="H711" s="72">
        <v>0.05</v>
      </c>
      <c r="I711" s="91">
        <f t="shared" si="59"/>
        <v>0.19</v>
      </c>
      <c r="J711" s="68">
        <v>33500</v>
      </c>
      <c r="K711" s="68">
        <f t="shared" si="55"/>
        <v>25233.301369863013</v>
      </c>
      <c r="L711" s="68">
        <f t="shared" si="56"/>
        <v>8266.698630136987</v>
      </c>
      <c r="M711" s="45">
        <v>0.05</v>
      </c>
      <c r="N711" s="68">
        <f t="shared" si="57"/>
        <v>7853.3636986301372</v>
      </c>
    </row>
    <row r="712" spans="2:14" x14ac:dyDescent="0.25">
      <c r="B712" s="46">
        <v>709</v>
      </c>
      <c r="C712" s="102" t="s">
        <v>2103</v>
      </c>
      <c r="D712" s="125">
        <v>42976</v>
      </c>
      <c r="E712" s="98">
        <v>44424</v>
      </c>
      <c r="F712" s="117">
        <f t="shared" si="58"/>
        <v>3.967123287671233</v>
      </c>
      <c r="G712" s="46">
        <v>3</v>
      </c>
      <c r="H712" s="72">
        <v>0.05</v>
      </c>
      <c r="I712" s="91">
        <f t="shared" si="59"/>
        <v>0.31666666666666665</v>
      </c>
      <c r="J712" s="68">
        <v>34800</v>
      </c>
      <c r="K712" s="68">
        <f t="shared" si="55"/>
        <v>43717.698630136991</v>
      </c>
      <c r="L712" s="68">
        <f t="shared" si="56"/>
        <v>0</v>
      </c>
      <c r="M712" s="45">
        <v>0.05</v>
      </c>
      <c r="N712" s="68">
        <f t="shared" si="57"/>
        <v>1740</v>
      </c>
    </row>
    <row r="713" spans="2:14" x14ac:dyDescent="0.25">
      <c r="B713" s="46">
        <v>710</v>
      </c>
      <c r="C713" s="102" t="s">
        <v>2034</v>
      </c>
      <c r="D713" s="125">
        <v>42977</v>
      </c>
      <c r="E713" s="98">
        <v>44424</v>
      </c>
      <c r="F713" s="117">
        <f t="shared" si="58"/>
        <v>3.9643835616438357</v>
      </c>
      <c r="G713" s="46">
        <v>5</v>
      </c>
      <c r="H713" s="72">
        <v>0.05</v>
      </c>
      <c r="I713" s="91">
        <f t="shared" si="59"/>
        <v>0.19</v>
      </c>
      <c r="J713" s="68">
        <v>67000</v>
      </c>
      <c r="K713" s="68">
        <f t="shared" si="55"/>
        <v>50466.602739726026</v>
      </c>
      <c r="L713" s="68">
        <f t="shared" si="56"/>
        <v>16533.397260273974</v>
      </c>
      <c r="M713" s="45">
        <v>0.05</v>
      </c>
      <c r="N713" s="68">
        <f t="shared" si="57"/>
        <v>15706.727397260274</v>
      </c>
    </row>
    <row r="714" spans="2:14" x14ac:dyDescent="0.25">
      <c r="B714" s="46">
        <v>711</v>
      </c>
      <c r="C714" s="102" t="s">
        <v>2045</v>
      </c>
      <c r="D714" s="125">
        <v>42978</v>
      </c>
      <c r="E714" s="98">
        <v>44424</v>
      </c>
      <c r="F714" s="117">
        <f t="shared" si="58"/>
        <v>3.9616438356164383</v>
      </c>
      <c r="G714" s="46">
        <v>5</v>
      </c>
      <c r="H714" s="72">
        <v>0.05</v>
      </c>
      <c r="I714" s="91">
        <f t="shared" si="59"/>
        <v>0.19</v>
      </c>
      <c r="J714" s="68">
        <v>67000</v>
      </c>
      <c r="K714" s="68">
        <f t="shared" si="55"/>
        <v>50431.726027397257</v>
      </c>
      <c r="L714" s="68">
        <f t="shared" si="56"/>
        <v>16568.273972602743</v>
      </c>
      <c r="M714" s="45">
        <v>0.05</v>
      </c>
      <c r="N714" s="68">
        <f t="shared" si="57"/>
        <v>15739.860273972605</v>
      </c>
    </row>
    <row r="715" spans="2:14" x14ac:dyDescent="0.25">
      <c r="B715" s="46">
        <v>712</v>
      </c>
      <c r="C715" s="102" t="s">
        <v>2039</v>
      </c>
      <c r="D715" s="125">
        <v>42978</v>
      </c>
      <c r="E715" s="98">
        <v>44424</v>
      </c>
      <c r="F715" s="117">
        <f t="shared" si="58"/>
        <v>3.9616438356164383</v>
      </c>
      <c r="G715" s="46">
        <v>3</v>
      </c>
      <c r="H715" s="72">
        <v>0.05</v>
      </c>
      <c r="I715" s="91">
        <f t="shared" si="59"/>
        <v>0.31666666666666665</v>
      </c>
      <c r="J715" s="68">
        <v>19500</v>
      </c>
      <c r="K715" s="68">
        <f t="shared" si="55"/>
        <v>24463.150684931508</v>
      </c>
      <c r="L715" s="68">
        <f t="shared" si="56"/>
        <v>0</v>
      </c>
      <c r="M715" s="45">
        <v>0.05</v>
      </c>
      <c r="N715" s="68">
        <f t="shared" si="57"/>
        <v>975</v>
      </c>
    </row>
    <row r="716" spans="2:14" x14ac:dyDescent="0.25">
      <c r="B716" s="46">
        <v>713</v>
      </c>
      <c r="C716" s="102" t="s">
        <v>2041</v>
      </c>
      <c r="D716" s="125">
        <v>42978</v>
      </c>
      <c r="E716" s="98">
        <v>44424</v>
      </c>
      <c r="F716" s="117">
        <f t="shared" si="58"/>
        <v>3.9616438356164383</v>
      </c>
      <c r="G716" s="46">
        <v>5</v>
      </c>
      <c r="H716" s="72">
        <v>0.05</v>
      </c>
      <c r="I716" s="91">
        <f t="shared" si="59"/>
        <v>0.19</v>
      </c>
      <c r="J716" s="68">
        <v>195000</v>
      </c>
      <c r="K716" s="68">
        <f t="shared" si="55"/>
        <v>146778.90410958903</v>
      </c>
      <c r="L716" s="68">
        <f t="shared" si="56"/>
        <v>48221.095890410972</v>
      </c>
      <c r="M716" s="45">
        <v>0.05</v>
      </c>
      <c r="N716" s="68">
        <f t="shared" si="57"/>
        <v>45810.041095890425</v>
      </c>
    </row>
    <row r="717" spans="2:14" x14ac:dyDescent="0.25">
      <c r="B717" s="46">
        <v>714</v>
      </c>
      <c r="C717" s="102" t="s">
        <v>2041</v>
      </c>
      <c r="D717" s="125">
        <v>42978</v>
      </c>
      <c r="E717" s="98">
        <v>44424</v>
      </c>
      <c r="F717" s="117">
        <f t="shared" si="58"/>
        <v>3.9616438356164383</v>
      </c>
      <c r="G717" s="46">
        <v>5</v>
      </c>
      <c r="H717" s="72">
        <v>0.05</v>
      </c>
      <c r="I717" s="91">
        <f t="shared" si="59"/>
        <v>0.19</v>
      </c>
      <c r="J717" s="68">
        <v>78000</v>
      </c>
      <c r="K717" s="68">
        <f t="shared" si="55"/>
        <v>58711.561643835616</v>
      </c>
      <c r="L717" s="68">
        <f t="shared" si="56"/>
        <v>19288.438356164384</v>
      </c>
      <c r="M717" s="45">
        <v>0.05</v>
      </c>
      <c r="N717" s="68">
        <f t="shared" si="57"/>
        <v>18324.016438356164</v>
      </c>
    </row>
    <row r="718" spans="2:14" x14ac:dyDescent="0.25">
      <c r="B718" s="46">
        <v>715</v>
      </c>
      <c r="C718" s="102" t="s">
        <v>2119</v>
      </c>
      <c r="D718" s="125">
        <v>43005</v>
      </c>
      <c r="E718" s="98">
        <v>44424</v>
      </c>
      <c r="F718" s="117">
        <f t="shared" si="58"/>
        <v>3.8876712328767122</v>
      </c>
      <c r="G718" s="46">
        <v>3</v>
      </c>
      <c r="H718" s="72">
        <v>0.05</v>
      </c>
      <c r="I718" s="91">
        <f t="shared" si="59"/>
        <v>0.31666666666666665</v>
      </c>
      <c r="J718" s="68">
        <v>18517</v>
      </c>
      <c r="K718" s="68">
        <f t="shared" si="55"/>
        <v>22796.202602739722</v>
      </c>
      <c r="L718" s="68">
        <f t="shared" si="56"/>
        <v>0</v>
      </c>
      <c r="M718" s="45">
        <v>0.05</v>
      </c>
      <c r="N718" s="68">
        <f t="shared" si="57"/>
        <v>925.85</v>
      </c>
    </row>
    <row r="719" spans="2:14" x14ac:dyDescent="0.25">
      <c r="B719" s="46">
        <v>716</v>
      </c>
      <c r="C719" s="102" t="s">
        <v>2049</v>
      </c>
      <c r="D719" s="125">
        <v>43005</v>
      </c>
      <c r="E719" s="98">
        <v>44424</v>
      </c>
      <c r="F719" s="117">
        <f t="shared" si="58"/>
        <v>3.8876712328767122</v>
      </c>
      <c r="G719" s="46">
        <v>5</v>
      </c>
      <c r="H719" s="72">
        <v>0.05</v>
      </c>
      <c r="I719" s="91">
        <f t="shared" si="59"/>
        <v>0.19</v>
      </c>
      <c r="J719" s="68">
        <v>50000</v>
      </c>
      <c r="K719" s="68">
        <f t="shared" si="55"/>
        <v>36932.876712328769</v>
      </c>
      <c r="L719" s="68">
        <f t="shared" si="56"/>
        <v>13067.123287671231</v>
      </c>
      <c r="M719" s="45">
        <v>0.05</v>
      </c>
      <c r="N719" s="68">
        <f t="shared" si="57"/>
        <v>12413.767123287669</v>
      </c>
    </row>
    <row r="720" spans="2:14" x14ac:dyDescent="0.25">
      <c r="B720" s="46">
        <v>717</v>
      </c>
      <c r="C720" s="102" t="s">
        <v>2084</v>
      </c>
      <c r="D720" s="125">
        <v>42985</v>
      </c>
      <c r="E720" s="98">
        <v>44424</v>
      </c>
      <c r="F720" s="117">
        <f t="shared" si="58"/>
        <v>3.9424657534246577</v>
      </c>
      <c r="G720" s="46">
        <v>5</v>
      </c>
      <c r="H720" s="72">
        <v>0.05</v>
      </c>
      <c r="I720" s="91">
        <f t="shared" si="59"/>
        <v>0.19</v>
      </c>
      <c r="J720" s="68">
        <v>101700</v>
      </c>
      <c r="K720" s="68">
        <f t="shared" si="55"/>
        <v>76180.265753424654</v>
      </c>
      <c r="L720" s="68">
        <f t="shared" si="56"/>
        <v>25519.734246575346</v>
      </c>
      <c r="M720" s="45">
        <v>0.05</v>
      </c>
      <c r="N720" s="68">
        <f t="shared" si="57"/>
        <v>24243.747534246577</v>
      </c>
    </row>
    <row r="721" spans="2:14" x14ac:dyDescent="0.25">
      <c r="B721" s="46">
        <v>718</v>
      </c>
      <c r="C721" s="129" t="s">
        <v>2117</v>
      </c>
      <c r="D721" s="126">
        <v>42984</v>
      </c>
      <c r="E721" s="98">
        <v>44424</v>
      </c>
      <c r="F721" s="117">
        <f t="shared" si="58"/>
        <v>3.9452054794520546</v>
      </c>
      <c r="G721" s="46">
        <v>3</v>
      </c>
      <c r="H721" s="72">
        <v>0.05</v>
      </c>
      <c r="I721" s="91">
        <f t="shared" si="59"/>
        <v>0.31666666666666665</v>
      </c>
      <c r="J721" s="68">
        <v>2688135.3</v>
      </c>
      <c r="K721" s="68">
        <f t="shared" si="55"/>
        <v>3358327.9364383561</v>
      </c>
      <c r="L721" s="68">
        <f t="shared" si="56"/>
        <v>0</v>
      </c>
      <c r="M721" s="45">
        <v>0.05</v>
      </c>
      <c r="N721" s="68">
        <f t="shared" si="57"/>
        <v>134406.76499999998</v>
      </c>
    </row>
    <row r="722" spans="2:14" x14ac:dyDescent="0.25">
      <c r="B722" s="46">
        <v>719</v>
      </c>
      <c r="C722" s="102" t="s">
        <v>2034</v>
      </c>
      <c r="D722" s="125">
        <v>42985</v>
      </c>
      <c r="E722" s="98">
        <v>44424</v>
      </c>
      <c r="F722" s="117">
        <f t="shared" si="58"/>
        <v>3.9424657534246577</v>
      </c>
      <c r="G722" s="46">
        <v>5</v>
      </c>
      <c r="H722" s="72">
        <v>0.05</v>
      </c>
      <c r="I722" s="91">
        <f t="shared" si="59"/>
        <v>0.19</v>
      </c>
      <c r="J722" s="68">
        <v>234500</v>
      </c>
      <c r="K722" s="68">
        <f t="shared" si="55"/>
        <v>175656.56164383562</v>
      </c>
      <c r="L722" s="68">
        <f t="shared" si="56"/>
        <v>58843.438356164377</v>
      </c>
      <c r="M722" s="45">
        <v>0.05</v>
      </c>
      <c r="N722" s="68">
        <f t="shared" si="57"/>
        <v>55901.266438356157</v>
      </c>
    </row>
    <row r="723" spans="2:14" x14ac:dyDescent="0.25">
      <c r="B723" s="46">
        <v>720</v>
      </c>
      <c r="C723" s="102" t="s">
        <v>2120</v>
      </c>
      <c r="D723" s="125">
        <v>42992</v>
      </c>
      <c r="E723" s="98">
        <v>44424</v>
      </c>
      <c r="F723" s="117">
        <f t="shared" si="58"/>
        <v>3.9232876712328766</v>
      </c>
      <c r="G723" s="46">
        <v>8</v>
      </c>
      <c r="H723" s="72">
        <v>0.05</v>
      </c>
      <c r="I723" s="91">
        <f t="shared" si="59"/>
        <v>0.11874999999999999</v>
      </c>
      <c r="J723" s="68">
        <v>234560</v>
      </c>
      <c r="K723" s="68">
        <f t="shared" si="55"/>
        <v>109279.25479452054</v>
      </c>
      <c r="L723" s="68">
        <f t="shared" si="56"/>
        <v>125280.74520547946</v>
      </c>
      <c r="M723" s="45">
        <v>0.05</v>
      </c>
      <c r="N723" s="68">
        <f t="shared" si="57"/>
        <v>119016.70794520547</v>
      </c>
    </row>
    <row r="724" spans="2:14" x14ac:dyDescent="0.25">
      <c r="B724" s="46">
        <v>721</v>
      </c>
      <c r="C724" s="102" t="s">
        <v>2121</v>
      </c>
      <c r="D724" s="125">
        <v>42999</v>
      </c>
      <c r="E724" s="98">
        <v>44424</v>
      </c>
      <c r="F724" s="117">
        <f t="shared" si="58"/>
        <v>3.904109589041096</v>
      </c>
      <c r="G724" s="46">
        <v>3</v>
      </c>
      <c r="H724" s="72">
        <v>0.05</v>
      </c>
      <c r="I724" s="91">
        <f t="shared" si="59"/>
        <v>0.31666666666666665</v>
      </c>
      <c r="J724" s="68">
        <v>45000</v>
      </c>
      <c r="K724" s="68">
        <f t="shared" si="55"/>
        <v>55633.561643835616</v>
      </c>
      <c r="L724" s="68">
        <f t="shared" si="56"/>
        <v>0</v>
      </c>
      <c r="M724" s="45">
        <v>0.05</v>
      </c>
      <c r="N724" s="68">
        <f t="shared" si="57"/>
        <v>2250</v>
      </c>
    </row>
    <row r="725" spans="2:14" x14ac:dyDescent="0.25">
      <c r="B725" s="46">
        <v>722</v>
      </c>
      <c r="C725" s="102" t="s">
        <v>2107</v>
      </c>
      <c r="D725" s="125">
        <v>43005</v>
      </c>
      <c r="E725" s="98">
        <v>44424</v>
      </c>
      <c r="F725" s="117">
        <f t="shared" si="58"/>
        <v>3.8876712328767122</v>
      </c>
      <c r="G725" s="46">
        <v>5</v>
      </c>
      <c r="H725" s="72">
        <v>0.05</v>
      </c>
      <c r="I725" s="91">
        <f t="shared" si="59"/>
        <v>0.19</v>
      </c>
      <c r="J725" s="68">
        <v>53800</v>
      </c>
      <c r="K725" s="68">
        <f t="shared" si="55"/>
        <v>39739.775342465749</v>
      </c>
      <c r="L725" s="68">
        <f t="shared" si="56"/>
        <v>14060.224657534251</v>
      </c>
      <c r="M725" s="45">
        <v>0.05</v>
      </c>
      <c r="N725" s="68">
        <f t="shared" si="57"/>
        <v>13357.213424657537</v>
      </c>
    </row>
    <row r="726" spans="2:14" x14ac:dyDescent="0.25">
      <c r="B726" s="46">
        <v>723</v>
      </c>
      <c r="C726" s="102" t="s">
        <v>1249</v>
      </c>
      <c r="D726" s="125">
        <v>43005</v>
      </c>
      <c r="E726" s="98">
        <v>44424</v>
      </c>
      <c r="F726" s="117">
        <f t="shared" si="58"/>
        <v>3.8876712328767122</v>
      </c>
      <c r="G726" s="46">
        <v>5</v>
      </c>
      <c r="H726" s="72">
        <v>0.05</v>
      </c>
      <c r="I726" s="91">
        <f t="shared" si="59"/>
        <v>0.19</v>
      </c>
      <c r="J726" s="68">
        <v>61980</v>
      </c>
      <c r="K726" s="68">
        <f t="shared" si="55"/>
        <v>45781.993972602737</v>
      </c>
      <c r="L726" s="68">
        <f t="shared" si="56"/>
        <v>16198.006027397263</v>
      </c>
      <c r="M726" s="45">
        <v>0.05</v>
      </c>
      <c r="N726" s="68">
        <f t="shared" si="57"/>
        <v>15388.105726027399</v>
      </c>
    </row>
    <row r="727" spans="2:14" x14ac:dyDescent="0.25">
      <c r="B727" s="46">
        <v>724</v>
      </c>
      <c r="C727" s="102" t="s">
        <v>2122</v>
      </c>
      <c r="D727" s="125">
        <v>43005</v>
      </c>
      <c r="E727" s="98">
        <v>44424</v>
      </c>
      <c r="F727" s="117">
        <f t="shared" si="58"/>
        <v>3.8876712328767122</v>
      </c>
      <c r="G727" s="46">
        <v>3</v>
      </c>
      <c r="H727" s="72">
        <v>0.05</v>
      </c>
      <c r="I727" s="91">
        <f t="shared" si="59"/>
        <v>0.31666666666666665</v>
      </c>
      <c r="J727" s="68">
        <v>9491.5499999999993</v>
      </c>
      <c r="K727" s="68">
        <f t="shared" si="55"/>
        <v>11685.008198630136</v>
      </c>
      <c r="L727" s="68">
        <f t="shared" si="56"/>
        <v>0</v>
      </c>
      <c r="M727" s="45">
        <v>0.05</v>
      </c>
      <c r="N727" s="68">
        <f t="shared" si="57"/>
        <v>474.57749999999999</v>
      </c>
    </row>
    <row r="728" spans="2:14" x14ac:dyDescent="0.25">
      <c r="B728" s="46">
        <v>725</v>
      </c>
      <c r="C728" s="102" t="s">
        <v>1248</v>
      </c>
      <c r="D728" s="125">
        <v>43018</v>
      </c>
      <c r="E728" s="98">
        <v>44424</v>
      </c>
      <c r="F728" s="117">
        <f t="shared" si="58"/>
        <v>3.8520547945205479</v>
      </c>
      <c r="G728" s="46">
        <v>3</v>
      </c>
      <c r="H728" s="72">
        <v>0.05</v>
      </c>
      <c r="I728" s="91">
        <f t="shared" si="59"/>
        <v>0.31666666666666665</v>
      </c>
      <c r="J728" s="68">
        <v>53575</v>
      </c>
      <c r="K728" s="68">
        <f t="shared" si="55"/>
        <v>65351.714611872143</v>
      </c>
      <c r="L728" s="68">
        <f t="shared" si="56"/>
        <v>0</v>
      </c>
      <c r="M728" s="45">
        <v>0.05</v>
      </c>
      <c r="N728" s="68">
        <f t="shared" si="57"/>
        <v>2678.75</v>
      </c>
    </row>
    <row r="729" spans="2:14" x14ac:dyDescent="0.25">
      <c r="B729" s="46">
        <v>726</v>
      </c>
      <c r="C729" s="102" t="s">
        <v>2107</v>
      </c>
      <c r="D729" s="125">
        <v>43018</v>
      </c>
      <c r="E729" s="98">
        <v>44424</v>
      </c>
      <c r="F729" s="117">
        <f t="shared" si="58"/>
        <v>3.8520547945205479</v>
      </c>
      <c r="G729" s="46">
        <v>5</v>
      </c>
      <c r="H729" s="72">
        <v>0.05</v>
      </c>
      <c r="I729" s="91">
        <f t="shared" si="59"/>
        <v>0.19</v>
      </c>
      <c r="J729" s="68">
        <v>161400</v>
      </c>
      <c r="K729" s="68">
        <f t="shared" si="55"/>
        <v>118127.11232876712</v>
      </c>
      <c r="L729" s="68">
        <f t="shared" si="56"/>
        <v>43272.887671232878</v>
      </c>
      <c r="M729" s="45">
        <v>0.05</v>
      </c>
      <c r="N729" s="68">
        <f t="shared" si="57"/>
        <v>41109.243287671234</v>
      </c>
    </row>
    <row r="730" spans="2:14" x14ac:dyDescent="0.25">
      <c r="B730" s="46">
        <v>727</v>
      </c>
      <c r="C730" s="102" t="s">
        <v>2034</v>
      </c>
      <c r="D730" s="125">
        <v>43018</v>
      </c>
      <c r="E730" s="98">
        <v>44424</v>
      </c>
      <c r="F730" s="117">
        <f t="shared" si="58"/>
        <v>3.8520547945205479</v>
      </c>
      <c r="G730" s="46">
        <v>5</v>
      </c>
      <c r="H730" s="72">
        <v>0.05</v>
      </c>
      <c r="I730" s="91">
        <f t="shared" si="59"/>
        <v>0.19</v>
      </c>
      <c r="J730" s="68">
        <v>33500</v>
      </c>
      <c r="K730" s="68">
        <f t="shared" si="55"/>
        <v>24518.328767123287</v>
      </c>
      <c r="L730" s="68">
        <f t="shared" si="56"/>
        <v>8981.6712328767135</v>
      </c>
      <c r="M730" s="45">
        <v>0.05</v>
      </c>
      <c r="N730" s="68">
        <f t="shared" si="57"/>
        <v>8532.5876712328773</v>
      </c>
    </row>
    <row r="731" spans="2:14" x14ac:dyDescent="0.25">
      <c r="B731" s="46">
        <v>728</v>
      </c>
      <c r="C731" s="102" t="s">
        <v>2041</v>
      </c>
      <c r="D731" s="125">
        <v>43029</v>
      </c>
      <c r="E731" s="98">
        <v>44424</v>
      </c>
      <c r="F731" s="117">
        <f t="shared" si="58"/>
        <v>3.8219178082191783</v>
      </c>
      <c r="G731" s="46">
        <v>5</v>
      </c>
      <c r="H731" s="72">
        <v>0.05</v>
      </c>
      <c r="I731" s="91">
        <f t="shared" si="59"/>
        <v>0.19</v>
      </c>
      <c r="J731" s="68">
        <v>39000</v>
      </c>
      <c r="K731" s="68">
        <f t="shared" si="55"/>
        <v>28320.410958904115</v>
      </c>
      <c r="L731" s="68">
        <f t="shared" si="56"/>
        <v>10679.589041095885</v>
      </c>
      <c r="M731" s="45">
        <v>0.05</v>
      </c>
      <c r="N731" s="68">
        <f t="shared" si="57"/>
        <v>10145.609589041091</v>
      </c>
    </row>
    <row r="732" spans="2:14" x14ac:dyDescent="0.25">
      <c r="B732" s="46">
        <v>729</v>
      </c>
      <c r="C732" s="102" t="s">
        <v>2034</v>
      </c>
      <c r="D732" s="125">
        <v>43022</v>
      </c>
      <c r="E732" s="98">
        <v>44424</v>
      </c>
      <c r="F732" s="117">
        <f t="shared" si="58"/>
        <v>3.8410958904109589</v>
      </c>
      <c r="G732" s="46">
        <v>5</v>
      </c>
      <c r="H732" s="72">
        <v>0.05</v>
      </c>
      <c r="I732" s="91">
        <f t="shared" si="59"/>
        <v>0.19</v>
      </c>
      <c r="J732" s="68">
        <v>33500</v>
      </c>
      <c r="K732" s="68">
        <f t="shared" si="55"/>
        <v>24448.575342465756</v>
      </c>
      <c r="L732" s="68">
        <f t="shared" si="56"/>
        <v>9051.424657534244</v>
      </c>
      <c r="M732" s="45">
        <v>0.05</v>
      </c>
      <c r="N732" s="68">
        <f t="shared" si="57"/>
        <v>8598.8534246575309</v>
      </c>
    </row>
    <row r="733" spans="2:14" x14ac:dyDescent="0.25">
      <c r="B733" s="46">
        <v>730</v>
      </c>
      <c r="C733" s="102" t="s">
        <v>2084</v>
      </c>
      <c r="D733" s="125">
        <v>43022</v>
      </c>
      <c r="E733" s="98">
        <v>44424</v>
      </c>
      <c r="F733" s="117">
        <f t="shared" si="58"/>
        <v>3.8410958904109589</v>
      </c>
      <c r="G733" s="46">
        <v>5</v>
      </c>
      <c r="H733" s="72">
        <v>0.05</v>
      </c>
      <c r="I733" s="91">
        <f t="shared" si="59"/>
        <v>0.19</v>
      </c>
      <c r="J733" s="68">
        <v>33900</v>
      </c>
      <c r="K733" s="68">
        <f t="shared" si="55"/>
        <v>24740.49863013699</v>
      </c>
      <c r="L733" s="68">
        <f t="shared" si="56"/>
        <v>9159.50136986301</v>
      </c>
      <c r="M733" s="45">
        <v>0.05</v>
      </c>
      <c r="N733" s="68">
        <f t="shared" si="57"/>
        <v>8701.5263013698586</v>
      </c>
    </row>
    <row r="734" spans="2:14" x14ac:dyDescent="0.25">
      <c r="B734" s="46">
        <v>731</v>
      </c>
      <c r="C734" s="102" t="s">
        <v>2034</v>
      </c>
      <c r="D734" s="125">
        <v>43036</v>
      </c>
      <c r="E734" s="98">
        <v>44424</v>
      </c>
      <c r="F734" s="117">
        <f t="shared" si="58"/>
        <v>3.8027397260273972</v>
      </c>
      <c r="G734" s="46">
        <v>5</v>
      </c>
      <c r="H734" s="72">
        <v>0.05</v>
      </c>
      <c r="I734" s="91">
        <f t="shared" si="59"/>
        <v>0.19</v>
      </c>
      <c r="J734" s="68">
        <v>67000</v>
      </c>
      <c r="K734" s="68">
        <f t="shared" si="55"/>
        <v>48408.876712328769</v>
      </c>
      <c r="L734" s="68">
        <f t="shared" si="56"/>
        <v>18591.123287671231</v>
      </c>
      <c r="M734" s="45">
        <v>0.05</v>
      </c>
      <c r="N734" s="68">
        <f t="shared" si="57"/>
        <v>17661.56712328767</v>
      </c>
    </row>
    <row r="735" spans="2:14" x14ac:dyDescent="0.25">
      <c r="B735" s="46">
        <v>732</v>
      </c>
      <c r="C735" s="102" t="s">
        <v>2034</v>
      </c>
      <c r="D735" s="125">
        <v>43038</v>
      </c>
      <c r="E735" s="98">
        <v>44424</v>
      </c>
      <c r="F735" s="117">
        <f t="shared" si="58"/>
        <v>3.7972602739726029</v>
      </c>
      <c r="G735" s="46">
        <v>5</v>
      </c>
      <c r="H735" s="72">
        <v>0.05</v>
      </c>
      <c r="I735" s="91">
        <f t="shared" si="59"/>
        <v>0.19</v>
      </c>
      <c r="J735" s="68">
        <v>100500</v>
      </c>
      <c r="K735" s="68">
        <f t="shared" si="55"/>
        <v>72508.684931506854</v>
      </c>
      <c r="L735" s="68">
        <f t="shared" si="56"/>
        <v>27991.315068493146</v>
      </c>
      <c r="M735" s="45">
        <v>0.05</v>
      </c>
      <c r="N735" s="68">
        <f t="shared" si="57"/>
        <v>26591.749315068486</v>
      </c>
    </row>
    <row r="736" spans="2:14" x14ac:dyDescent="0.25">
      <c r="B736" s="46">
        <v>733</v>
      </c>
      <c r="C736" s="102" t="s">
        <v>2034</v>
      </c>
      <c r="D736" s="125">
        <v>43059</v>
      </c>
      <c r="E736" s="98">
        <v>44424</v>
      </c>
      <c r="F736" s="117">
        <f t="shared" si="58"/>
        <v>3.7397260273972601</v>
      </c>
      <c r="G736" s="46">
        <v>5</v>
      </c>
      <c r="H736" s="72">
        <v>0.05</v>
      </c>
      <c r="I736" s="91">
        <f t="shared" si="59"/>
        <v>0.19</v>
      </c>
      <c r="J736" s="68">
        <v>100500</v>
      </c>
      <c r="K736" s="68">
        <f t="shared" si="55"/>
        <v>71410.068493150684</v>
      </c>
      <c r="L736" s="68">
        <f t="shared" si="56"/>
        <v>29089.931506849316</v>
      </c>
      <c r="M736" s="45">
        <v>0.05</v>
      </c>
      <c r="N736" s="68">
        <f t="shared" si="57"/>
        <v>27635.43493150685</v>
      </c>
    </row>
    <row r="737" spans="2:14" x14ac:dyDescent="0.25">
      <c r="B737" s="46">
        <v>734</v>
      </c>
      <c r="C737" s="102" t="s">
        <v>2041</v>
      </c>
      <c r="D737" s="125">
        <v>43050</v>
      </c>
      <c r="E737" s="98">
        <v>44424</v>
      </c>
      <c r="F737" s="117">
        <f t="shared" si="58"/>
        <v>3.7643835616438355</v>
      </c>
      <c r="G737" s="46">
        <v>5</v>
      </c>
      <c r="H737" s="72">
        <v>0.05</v>
      </c>
      <c r="I737" s="91">
        <f t="shared" si="59"/>
        <v>0.19</v>
      </c>
      <c r="J737" s="68">
        <v>117000</v>
      </c>
      <c r="K737" s="68">
        <f t="shared" si="55"/>
        <v>83682.246575342462</v>
      </c>
      <c r="L737" s="68">
        <f t="shared" si="56"/>
        <v>33317.753424657538</v>
      </c>
      <c r="M737" s="45">
        <v>0.05</v>
      </c>
      <c r="N737" s="68">
        <f t="shared" si="57"/>
        <v>31651.865753424659</v>
      </c>
    </row>
    <row r="738" spans="2:14" x14ac:dyDescent="0.25">
      <c r="B738" s="46">
        <v>735</v>
      </c>
      <c r="C738" s="102" t="s">
        <v>2123</v>
      </c>
      <c r="D738" s="125">
        <v>43057</v>
      </c>
      <c r="E738" s="98">
        <v>44424</v>
      </c>
      <c r="F738" s="117">
        <f t="shared" si="58"/>
        <v>3.7452054794520548</v>
      </c>
      <c r="G738" s="46">
        <v>3</v>
      </c>
      <c r="H738" s="72">
        <v>0.05</v>
      </c>
      <c r="I738" s="91">
        <f t="shared" si="59"/>
        <v>0.31666666666666665</v>
      </c>
      <c r="J738" s="68">
        <v>314159.8</v>
      </c>
      <c r="K738" s="68">
        <f t="shared" si="55"/>
        <v>372587.78472146118</v>
      </c>
      <c r="L738" s="68">
        <f t="shared" si="56"/>
        <v>0</v>
      </c>
      <c r="M738" s="45">
        <v>0.05</v>
      </c>
      <c r="N738" s="68">
        <f t="shared" si="57"/>
        <v>15707.99</v>
      </c>
    </row>
    <row r="739" spans="2:14" x14ac:dyDescent="0.25">
      <c r="B739" s="46">
        <v>736</v>
      </c>
      <c r="C739" s="102" t="s">
        <v>2124</v>
      </c>
      <c r="D739" s="125">
        <v>43057</v>
      </c>
      <c r="E739" s="98">
        <v>44424</v>
      </c>
      <c r="F739" s="117">
        <f t="shared" si="58"/>
        <v>3.7452054794520548</v>
      </c>
      <c r="G739" s="46">
        <v>3</v>
      </c>
      <c r="H739" s="72">
        <v>0.05</v>
      </c>
      <c r="I739" s="91">
        <f t="shared" si="59"/>
        <v>0.31666666666666665</v>
      </c>
      <c r="J739" s="68">
        <v>132250</v>
      </c>
      <c r="K739" s="68">
        <f t="shared" si="55"/>
        <v>156846.08447488587</v>
      </c>
      <c r="L739" s="68">
        <f t="shared" si="56"/>
        <v>0</v>
      </c>
      <c r="M739" s="45">
        <v>0.05</v>
      </c>
      <c r="N739" s="68">
        <f t="shared" si="57"/>
        <v>6612.5</v>
      </c>
    </row>
    <row r="740" spans="2:14" x14ac:dyDescent="0.25">
      <c r="B740" s="46">
        <v>737</v>
      </c>
      <c r="C740" s="102" t="s">
        <v>2125</v>
      </c>
      <c r="D740" s="125">
        <v>43057</v>
      </c>
      <c r="E740" s="98">
        <v>44424</v>
      </c>
      <c r="F740" s="117">
        <f t="shared" si="58"/>
        <v>3.7452054794520548</v>
      </c>
      <c r="G740" s="46">
        <v>3</v>
      </c>
      <c r="H740" s="72">
        <v>0.05</v>
      </c>
      <c r="I740" s="91">
        <f t="shared" si="59"/>
        <v>0.31666666666666665</v>
      </c>
      <c r="J740" s="68">
        <v>151875</v>
      </c>
      <c r="K740" s="68">
        <f t="shared" si="55"/>
        <v>180120.97602739726</v>
      </c>
      <c r="L740" s="68">
        <f t="shared" si="56"/>
        <v>0</v>
      </c>
      <c r="M740" s="45">
        <v>0.05</v>
      </c>
      <c r="N740" s="68">
        <f t="shared" si="57"/>
        <v>7593.75</v>
      </c>
    </row>
    <row r="741" spans="2:14" x14ac:dyDescent="0.25">
      <c r="B741" s="46">
        <v>738</v>
      </c>
      <c r="C741" s="102" t="s">
        <v>1004</v>
      </c>
      <c r="D741" s="125">
        <v>43057</v>
      </c>
      <c r="E741" s="98">
        <v>44424</v>
      </c>
      <c r="F741" s="117">
        <f t="shared" si="58"/>
        <v>3.7452054794520548</v>
      </c>
      <c r="G741" s="46">
        <v>3</v>
      </c>
      <c r="H741" s="72">
        <v>0.05</v>
      </c>
      <c r="I741" s="91">
        <f t="shared" si="59"/>
        <v>0.31666666666666665</v>
      </c>
      <c r="J741" s="68">
        <v>94018.239999999991</v>
      </c>
      <c r="K741" s="68">
        <f t="shared" si="55"/>
        <v>111503.91541187213</v>
      </c>
      <c r="L741" s="68">
        <f t="shared" si="56"/>
        <v>0</v>
      </c>
      <c r="M741" s="45">
        <v>0.05</v>
      </c>
      <c r="N741" s="68">
        <f t="shared" si="57"/>
        <v>4700.9119999999994</v>
      </c>
    </row>
    <row r="742" spans="2:14" x14ac:dyDescent="0.25">
      <c r="B742" s="46">
        <v>739</v>
      </c>
      <c r="C742" s="102" t="s">
        <v>2126</v>
      </c>
      <c r="D742" s="125">
        <v>43057</v>
      </c>
      <c r="E742" s="98">
        <v>44424</v>
      </c>
      <c r="F742" s="117">
        <f t="shared" si="58"/>
        <v>3.7452054794520548</v>
      </c>
      <c r="G742" s="46">
        <v>3</v>
      </c>
      <c r="H742" s="72">
        <v>0.05</v>
      </c>
      <c r="I742" s="91">
        <f t="shared" si="59"/>
        <v>0.31666666666666665</v>
      </c>
      <c r="J742" s="68">
        <v>78106.960000000006</v>
      </c>
      <c r="K742" s="68">
        <f t="shared" si="55"/>
        <v>92633.427948858458</v>
      </c>
      <c r="L742" s="68">
        <f t="shared" si="56"/>
        <v>0</v>
      </c>
      <c r="M742" s="45">
        <v>0.05</v>
      </c>
      <c r="N742" s="68">
        <f t="shared" si="57"/>
        <v>3905.3480000000004</v>
      </c>
    </row>
    <row r="743" spans="2:14" x14ac:dyDescent="0.25">
      <c r="B743" s="46">
        <v>740</v>
      </c>
      <c r="C743" s="102" t="s">
        <v>2041</v>
      </c>
      <c r="D743" s="125">
        <v>43073</v>
      </c>
      <c r="E743" s="98">
        <v>44424</v>
      </c>
      <c r="F743" s="117">
        <f t="shared" si="58"/>
        <v>3.7013698630136984</v>
      </c>
      <c r="G743" s="46">
        <v>5</v>
      </c>
      <c r="H743" s="72">
        <v>0.05</v>
      </c>
      <c r="I743" s="91">
        <f t="shared" si="59"/>
        <v>0.19</v>
      </c>
      <c r="J743" s="68">
        <v>78000</v>
      </c>
      <c r="K743" s="68">
        <f t="shared" si="55"/>
        <v>54854.301369863009</v>
      </c>
      <c r="L743" s="68">
        <f t="shared" si="56"/>
        <v>23145.698630136991</v>
      </c>
      <c r="M743" s="45">
        <v>0.05</v>
      </c>
      <c r="N743" s="68">
        <f t="shared" si="57"/>
        <v>21988.413698630142</v>
      </c>
    </row>
    <row r="744" spans="2:14" x14ac:dyDescent="0.25">
      <c r="B744" s="46">
        <v>741</v>
      </c>
      <c r="C744" s="102" t="s">
        <v>1249</v>
      </c>
      <c r="D744" s="125">
        <v>43091</v>
      </c>
      <c r="E744" s="98">
        <v>44424</v>
      </c>
      <c r="F744" s="117">
        <f t="shared" si="58"/>
        <v>3.6520547945205482</v>
      </c>
      <c r="G744" s="46">
        <v>5</v>
      </c>
      <c r="H744" s="72">
        <v>0.05</v>
      </c>
      <c r="I744" s="91">
        <f t="shared" si="59"/>
        <v>0.19</v>
      </c>
      <c r="J744" s="68">
        <v>20659.8</v>
      </c>
      <c r="K744" s="68">
        <f t="shared" si="55"/>
        <v>14335.637112328766</v>
      </c>
      <c r="L744" s="68">
        <f t="shared" si="56"/>
        <v>6324.162887671233</v>
      </c>
      <c r="M744" s="45">
        <v>0.05</v>
      </c>
      <c r="N744" s="68">
        <f t="shared" si="57"/>
        <v>6007.9547432876707</v>
      </c>
    </row>
    <row r="745" spans="2:14" x14ac:dyDescent="0.25">
      <c r="B745" s="46">
        <v>742</v>
      </c>
      <c r="C745" s="102" t="s">
        <v>1249</v>
      </c>
      <c r="D745" s="125">
        <v>43091</v>
      </c>
      <c r="E745" s="98">
        <v>44424</v>
      </c>
      <c r="F745" s="117">
        <f t="shared" si="58"/>
        <v>3.6520547945205482</v>
      </c>
      <c r="G745" s="46">
        <v>5</v>
      </c>
      <c r="H745" s="72">
        <v>0.05</v>
      </c>
      <c r="I745" s="91">
        <f t="shared" si="59"/>
        <v>0.19</v>
      </c>
      <c r="J745" s="68">
        <v>20659.8</v>
      </c>
      <c r="K745" s="68">
        <f t="shared" si="55"/>
        <v>14335.637112328766</v>
      </c>
      <c r="L745" s="68">
        <f t="shared" si="56"/>
        <v>6324.162887671233</v>
      </c>
      <c r="M745" s="45">
        <v>0.05</v>
      </c>
      <c r="N745" s="68">
        <f t="shared" si="57"/>
        <v>6007.9547432876707</v>
      </c>
    </row>
    <row r="746" spans="2:14" x14ac:dyDescent="0.25">
      <c r="B746" s="46">
        <v>743</v>
      </c>
      <c r="C746" s="102" t="s">
        <v>2034</v>
      </c>
      <c r="D746" s="125">
        <v>43091</v>
      </c>
      <c r="E746" s="98">
        <v>44424</v>
      </c>
      <c r="F746" s="117">
        <f t="shared" si="58"/>
        <v>3.6520547945205482</v>
      </c>
      <c r="G746" s="46">
        <v>5</v>
      </c>
      <c r="H746" s="72">
        <v>0.05</v>
      </c>
      <c r="I746" s="91">
        <f t="shared" si="59"/>
        <v>0.19</v>
      </c>
      <c r="J746" s="68">
        <v>234500</v>
      </c>
      <c r="K746" s="68">
        <f t="shared" si="55"/>
        <v>162717.30136986301</v>
      </c>
      <c r="L746" s="68">
        <f t="shared" si="56"/>
        <v>71782.698630136991</v>
      </c>
      <c r="M746" s="45">
        <v>0.05</v>
      </c>
      <c r="N746" s="68">
        <f t="shared" si="57"/>
        <v>68193.56369863014</v>
      </c>
    </row>
    <row r="747" spans="2:14" x14ac:dyDescent="0.25">
      <c r="B747" s="46">
        <v>744</v>
      </c>
      <c r="C747" s="102" t="s">
        <v>2041</v>
      </c>
      <c r="D747" s="125">
        <v>43088</v>
      </c>
      <c r="E747" s="98">
        <v>44424</v>
      </c>
      <c r="F747" s="117">
        <f t="shared" si="58"/>
        <v>3.6602739726027398</v>
      </c>
      <c r="G747" s="46">
        <v>5</v>
      </c>
      <c r="H747" s="72">
        <v>0.05</v>
      </c>
      <c r="I747" s="91">
        <f t="shared" si="59"/>
        <v>0.19</v>
      </c>
      <c r="J747" s="68">
        <v>39000</v>
      </c>
      <c r="K747" s="68">
        <f t="shared" si="55"/>
        <v>27122.630136986303</v>
      </c>
      <c r="L747" s="68">
        <f t="shared" si="56"/>
        <v>11877.369863013697</v>
      </c>
      <c r="M747" s="45">
        <v>0.05</v>
      </c>
      <c r="N747" s="68">
        <f t="shared" si="57"/>
        <v>11283.501369863012</v>
      </c>
    </row>
    <row r="748" spans="2:14" x14ac:dyDescent="0.25">
      <c r="B748" s="46">
        <v>745</v>
      </c>
      <c r="C748" s="102" t="s">
        <v>2034</v>
      </c>
      <c r="D748" s="125">
        <v>43099</v>
      </c>
      <c r="E748" s="98">
        <v>44424</v>
      </c>
      <c r="F748" s="117">
        <f t="shared" si="58"/>
        <v>3.6301369863013697</v>
      </c>
      <c r="G748" s="46">
        <v>5</v>
      </c>
      <c r="H748" s="72">
        <v>0.05</v>
      </c>
      <c r="I748" s="91">
        <f t="shared" si="59"/>
        <v>0.19</v>
      </c>
      <c r="J748" s="68">
        <v>67000</v>
      </c>
      <c r="K748" s="68">
        <f t="shared" si="55"/>
        <v>46211.643835616444</v>
      </c>
      <c r="L748" s="68">
        <f t="shared" si="56"/>
        <v>20788.356164383556</v>
      </c>
      <c r="M748" s="45">
        <v>0.05</v>
      </c>
      <c r="N748" s="68">
        <f t="shared" si="57"/>
        <v>19748.938356164377</v>
      </c>
    </row>
    <row r="749" spans="2:14" x14ac:dyDescent="0.25">
      <c r="B749" s="46">
        <v>746</v>
      </c>
      <c r="C749" s="102" t="s">
        <v>1140</v>
      </c>
      <c r="D749" s="125">
        <v>43104</v>
      </c>
      <c r="E749" s="98">
        <v>44424</v>
      </c>
      <c r="F749" s="117">
        <f t="shared" si="58"/>
        <v>3.6164383561643834</v>
      </c>
      <c r="G749" s="46">
        <v>3</v>
      </c>
      <c r="H749" s="72">
        <v>0.05</v>
      </c>
      <c r="I749" s="91">
        <f t="shared" si="59"/>
        <v>0.31666666666666665</v>
      </c>
      <c r="J749" s="68">
        <v>182142</v>
      </c>
      <c r="K749" s="68">
        <f t="shared" si="55"/>
        <v>208590.01643835616</v>
      </c>
      <c r="L749" s="68">
        <f t="shared" si="56"/>
        <v>0</v>
      </c>
      <c r="M749" s="45">
        <v>0.05</v>
      </c>
      <c r="N749" s="68">
        <f t="shared" si="57"/>
        <v>9107.1</v>
      </c>
    </row>
    <row r="750" spans="2:14" x14ac:dyDescent="0.25">
      <c r="B750" s="46">
        <v>747</v>
      </c>
      <c r="C750" s="102" t="s">
        <v>2041</v>
      </c>
      <c r="D750" s="125">
        <v>43109</v>
      </c>
      <c r="E750" s="98">
        <v>44424</v>
      </c>
      <c r="F750" s="117">
        <f t="shared" si="58"/>
        <v>3.6027397260273974</v>
      </c>
      <c r="G750" s="46">
        <v>5</v>
      </c>
      <c r="H750" s="72">
        <v>0.05</v>
      </c>
      <c r="I750" s="91">
        <f t="shared" si="59"/>
        <v>0.19</v>
      </c>
      <c r="J750" s="68">
        <v>40992</v>
      </c>
      <c r="K750" s="68">
        <f t="shared" si="55"/>
        <v>28059.866301369868</v>
      </c>
      <c r="L750" s="68">
        <f t="shared" si="56"/>
        <v>12932.133698630132</v>
      </c>
      <c r="M750" s="45">
        <v>0.05</v>
      </c>
      <c r="N750" s="68">
        <f t="shared" si="57"/>
        <v>12285.527013698626</v>
      </c>
    </row>
    <row r="751" spans="2:14" x14ac:dyDescent="0.25">
      <c r="B751" s="46">
        <v>748</v>
      </c>
      <c r="C751" s="102" t="s">
        <v>2100</v>
      </c>
      <c r="D751" s="125">
        <v>43116</v>
      </c>
      <c r="E751" s="98">
        <v>44424</v>
      </c>
      <c r="F751" s="117">
        <f t="shared" si="58"/>
        <v>3.5835616438356164</v>
      </c>
      <c r="G751" s="46">
        <v>3</v>
      </c>
      <c r="H751" s="72">
        <v>0.05</v>
      </c>
      <c r="I751" s="91">
        <f t="shared" si="59"/>
        <v>0.31666666666666665</v>
      </c>
      <c r="J751" s="68">
        <v>288000</v>
      </c>
      <c r="K751" s="68">
        <f t="shared" si="55"/>
        <v>326820.82191780815</v>
      </c>
      <c r="L751" s="68">
        <f t="shared" si="56"/>
        <v>0</v>
      </c>
      <c r="M751" s="45">
        <v>0.05</v>
      </c>
      <c r="N751" s="68">
        <f t="shared" si="57"/>
        <v>14400</v>
      </c>
    </row>
    <row r="752" spans="2:14" x14ac:dyDescent="0.25">
      <c r="B752" s="46">
        <v>749</v>
      </c>
      <c r="C752" s="102" t="s">
        <v>1249</v>
      </c>
      <c r="D752" s="125">
        <v>43112</v>
      </c>
      <c r="E752" s="98">
        <v>44424</v>
      </c>
      <c r="F752" s="117">
        <f t="shared" si="58"/>
        <v>3.5945205479452054</v>
      </c>
      <c r="G752" s="46">
        <v>5</v>
      </c>
      <c r="H752" s="72">
        <v>0.05</v>
      </c>
      <c r="I752" s="91">
        <f t="shared" si="59"/>
        <v>0.19</v>
      </c>
      <c r="J752" s="68">
        <v>20660</v>
      </c>
      <c r="K752" s="68">
        <f t="shared" si="55"/>
        <v>14109.93095890411</v>
      </c>
      <c r="L752" s="68">
        <f t="shared" si="56"/>
        <v>6550.0690410958905</v>
      </c>
      <c r="M752" s="45">
        <v>0.05</v>
      </c>
      <c r="N752" s="68">
        <f t="shared" si="57"/>
        <v>6222.5655890410953</v>
      </c>
    </row>
    <row r="753" spans="2:14" x14ac:dyDescent="0.25">
      <c r="B753" s="46">
        <v>750</v>
      </c>
      <c r="C753" s="102" t="s">
        <v>2044</v>
      </c>
      <c r="D753" s="125">
        <v>43123</v>
      </c>
      <c r="E753" s="98">
        <v>44424</v>
      </c>
      <c r="F753" s="117">
        <f t="shared" si="58"/>
        <v>3.5643835616438357</v>
      </c>
      <c r="G753" s="46">
        <v>5</v>
      </c>
      <c r="H753" s="72">
        <v>0.05</v>
      </c>
      <c r="I753" s="91">
        <f t="shared" si="59"/>
        <v>0.19</v>
      </c>
      <c r="J753" s="68">
        <v>18000</v>
      </c>
      <c r="K753" s="68">
        <f t="shared" si="55"/>
        <v>12190.191780821919</v>
      </c>
      <c r="L753" s="68">
        <f t="shared" si="56"/>
        <v>5809.8082191780813</v>
      </c>
      <c r="M753" s="45">
        <v>0.05</v>
      </c>
      <c r="N753" s="68">
        <f t="shared" si="57"/>
        <v>5519.3178082191771</v>
      </c>
    </row>
    <row r="754" spans="2:14" x14ac:dyDescent="0.25">
      <c r="B754" s="46">
        <v>751</v>
      </c>
      <c r="C754" s="102" t="s">
        <v>2041</v>
      </c>
      <c r="D754" s="125">
        <v>43116</v>
      </c>
      <c r="E754" s="98">
        <v>44424</v>
      </c>
      <c r="F754" s="117">
        <f t="shared" si="58"/>
        <v>3.5835616438356164</v>
      </c>
      <c r="G754" s="46">
        <v>5</v>
      </c>
      <c r="H754" s="72">
        <v>0.05</v>
      </c>
      <c r="I754" s="91">
        <f t="shared" si="59"/>
        <v>0.19</v>
      </c>
      <c r="J754" s="68">
        <v>117000</v>
      </c>
      <c r="K754" s="68">
        <f t="shared" si="55"/>
        <v>79662.57534246576</v>
      </c>
      <c r="L754" s="68">
        <f t="shared" si="56"/>
        <v>37337.42465753424</v>
      </c>
      <c r="M754" s="45">
        <v>0.05</v>
      </c>
      <c r="N754" s="68">
        <f t="shared" si="57"/>
        <v>35470.553424657526</v>
      </c>
    </row>
    <row r="755" spans="2:14" x14ac:dyDescent="0.25">
      <c r="B755" s="46">
        <v>752</v>
      </c>
      <c r="C755" s="102" t="s">
        <v>2034</v>
      </c>
      <c r="D755" s="125">
        <v>43123</v>
      </c>
      <c r="E755" s="98">
        <v>44424</v>
      </c>
      <c r="F755" s="117">
        <f t="shared" si="58"/>
        <v>3.5643835616438357</v>
      </c>
      <c r="G755" s="46">
        <v>5</v>
      </c>
      <c r="H755" s="72">
        <v>0.05</v>
      </c>
      <c r="I755" s="91">
        <f t="shared" si="59"/>
        <v>0.19</v>
      </c>
      <c r="J755" s="68">
        <v>67000</v>
      </c>
      <c r="K755" s="68">
        <f t="shared" si="55"/>
        <v>45374.602739726026</v>
      </c>
      <c r="L755" s="68">
        <f t="shared" si="56"/>
        <v>21625.397260273974</v>
      </c>
      <c r="M755" s="45">
        <v>0.05</v>
      </c>
      <c r="N755" s="68">
        <f t="shared" si="57"/>
        <v>20544.127397260276</v>
      </c>
    </row>
    <row r="756" spans="2:14" x14ac:dyDescent="0.25">
      <c r="B756" s="46">
        <v>753</v>
      </c>
      <c r="C756" s="102" t="s">
        <v>2084</v>
      </c>
      <c r="D756" s="125">
        <v>43123</v>
      </c>
      <c r="E756" s="98">
        <v>44424</v>
      </c>
      <c r="F756" s="117">
        <f t="shared" si="58"/>
        <v>3.5643835616438357</v>
      </c>
      <c r="G756" s="46">
        <v>5</v>
      </c>
      <c r="H756" s="72">
        <v>0.05</v>
      </c>
      <c r="I756" s="91">
        <f t="shared" si="59"/>
        <v>0.19</v>
      </c>
      <c r="J756" s="68">
        <v>67800</v>
      </c>
      <c r="K756" s="68">
        <f t="shared" si="55"/>
        <v>45916.389041095892</v>
      </c>
      <c r="L756" s="68">
        <f t="shared" si="56"/>
        <v>21883.610958904108</v>
      </c>
      <c r="M756" s="45">
        <v>0.05</v>
      </c>
      <c r="N756" s="68">
        <f t="shared" si="57"/>
        <v>20789.430410958903</v>
      </c>
    </row>
    <row r="757" spans="2:14" x14ac:dyDescent="0.25">
      <c r="B757" s="46">
        <v>754</v>
      </c>
      <c r="C757" s="102" t="s">
        <v>1249</v>
      </c>
      <c r="D757" s="125">
        <v>43123</v>
      </c>
      <c r="E757" s="98">
        <v>44424</v>
      </c>
      <c r="F757" s="117">
        <f t="shared" si="58"/>
        <v>3.5643835616438357</v>
      </c>
      <c r="G757" s="46">
        <v>5</v>
      </c>
      <c r="H757" s="72">
        <v>0.05</v>
      </c>
      <c r="I757" s="91">
        <f t="shared" si="59"/>
        <v>0.19</v>
      </c>
      <c r="J757" s="68">
        <v>61981</v>
      </c>
      <c r="K757" s="68">
        <f t="shared" si="55"/>
        <v>41975.570931506853</v>
      </c>
      <c r="L757" s="68">
        <f t="shared" si="56"/>
        <v>20005.429068493147</v>
      </c>
      <c r="M757" s="45">
        <v>0.05</v>
      </c>
      <c r="N757" s="68">
        <f t="shared" si="57"/>
        <v>19005.157615068489</v>
      </c>
    </row>
    <row r="758" spans="2:14" x14ac:dyDescent="0.25">
      <c r="B758" s="46">
        <v>755</v>
      </c>
      <c r="C758" s="102" t="s">
        <v>1248</v>
      </c>
      <c r="D758" s="125">
        <v>43123</v>
      </c>
      <c r="E758" s="98">
        <v>44424</v>
      </c>
      <c r="F758" s="117">
        <f t="shared" si="58"/>
        <v>3.5643835616438357</v>
      </c>
      <c r="G758" s="46">
        <v>3</v>
      </c>
      <c r="H758" s="72">
        <v>0.05</v>
      </c>
      <c r="I758" s="91">
        <f t="shared" si="59"/>
        <v>0.31666666666666665</v>
      </c>
      <c r="J758" s="68">
        <v>18161</v>
      </c>
      <c r="K758" s="68">
        <f t="shared" si="55"/>
        <v>20498.710456621004</v>
      </c>
      <c r="L758" s="68">
        <f t="shared" si="56"/>
        <v>0</v>
      </c>
      <c r="M758" s="45">
        <v>0.05</v>
      </c>
      <c r="N758" s="68">
        <f t="shared" si="57"/>
        <v>908.05000000000007</v>
      </c>
    </row>
    <row r="759" spans="2:14" x14ac:dyDescent="0.25">
      <c r="B759" s="46">
        <v>756</v>
      </c>
      <c r="C759" s="102" t="s">
        <v>2107</v>
      </c>
      <c r="D759" s="125">
        <v>43123</v>
      </c>
      <c r="E759" s="98">
        <v>44424</v>
      </c>
      <c r="F759" s="117">
        <f t="shared" si="58"/>
        <v>3.5643835616438357</v>
      </c>
      <c r="G759" s="46">
        <v>5</v>
      </c>
      <c r="H759" s="72">
        <v>0.05</v>
      </c>
      <c r="I759" s="91">
        <f t="shared" si="59"/>
        <v>0.19</v>
      </c>
      <c r="J759" s="68">
        <v>53800</v>
      </c>
      <c r="K759" s="68">
        <f t="shared" si="55"/>
        <v>36435.128767123286</v>
      </c>
      <c r="L759" s="68">
        <f t="shared" si="56"/>
        <v>17364.871232876714</v>
      </c>
      <c r="M759" s="45">
        <v>0.05</v>
      </c>
      <c r="N759" s="68">
        <f t="shared" si="57"/>
        <v>16496.627671232876</v>
      </c>
    </row>
    <row r="760" spans="2:14" x14ac:dyDescent="0.25">
      <c r="B760" s="46">
        <v>757</v>
      </c>
      <c r="C760" s="102" t="s">
        <v>1129</v>
      </c>
      <c r="D760" s="125">
        <v>43120</v>
      </c>
      <c r="E760" s="98">
        <v>44424</v>
      </c>
      <c r="F760" s="117">
        <f t="shared" si="58"/>
        <v>3.5726027397260274</v>
      </c>
      <c r="G760" s="46">
        <v>3</v>
      </c>
      <c r="H760" s="72">
        <v>0.05</v>
      </c>
      <c r="I760" s="91">
        <f t="shared" si="59"/>
        <v>0.31666666666666665</v>
      </c>
      <c r="J760" s="68">
        <v>48600</v>
      </c>
      <c r="K760" s="68">
        <f t="shared" si="55"/>
        <v>54982.356164383564</v>
      </c>
      <c r="L760" s="68">
        <f t="shared" si="56"/>
        <v>0</v>
      </c>
      <c r="M760" s="45">
        <v>0.05</v>
      </c>
      <c r="N760" s="68">
        <f t="shared" si="57"/>
        <v>2430</v>
      </c>
    </row>
    <row r="761" spans="2:14" x14ac:dyDescent="0.25">
      <c r="B761" s="46">
        <v>758</v>
      </c>
      <c r="C761" s="102" t="s">
        <v>2039</v>
      </c>
      <c r="D761" s="125">
        <v>43123</v>
      </c>
      <c r="E761" s="98">
        <v>44424</v>
      </c>
      <c r="F761" s="117">
        <f t="shared" si="58"/>
        <v>3.5643835616438357</v>
      </c>
      <c r="G761" s="46">
        <v>3</v>
      </c>
      <c r="H761" s="72">
        <v>0.05</v>
      </c>
      <c r="I761" s="91">
        <f t="shared" si="59"/>
        <v>0.31666666666666665</v>
      </c>
      <c r="J761" s="68">
        <v>24300</v>
      </c>
      <c r="K761" s="68">
        <f t="shared" si="55"/>
        <v>27427.931506849312</v>
      </c>
      <c r="L761" s="68">
        <f t="shared" si="56"/>
        <v>0</v>
      </c>
      <c r="M761" s="45">
        <v>0.05</v>
      </c>
      <c r="N761" s="68">
        <f t="shared" si="57"/>
        <v>1215</v>
      </c>
    </row>
    <row r="762" spans="2:14" x14ac:dyDescent="0.25">
      <c r="B762" s="46">
        <v>759</v>
      </c>
      <c r="C762" s="102" t="s">
        <v>2039</v>
      </c>
      <c r="D762" s="125">
        <v>43138</v>
      </c>
      <c r="E762" s="98">
        <v>44424</v>
      </c>
      <c r="F762" s="117">
        <f t="shared" si="58"/>
        <v>3.5232876712328767</v>
      </c>
      <c r="G762" s="46">
        <v>3</v>
      </c>
      <c r="H762" s="72">
        <v>0.05</v>
      </c>
      <c r="I762" s="91">
        <f t="shared" si="59"/>
        <v>0.31666666666666665</v>
      </c>
      <c r="J762" s="68">
        <v>24300</v>
      </c>
      <c r="K762" s="68">
        <f t="shared" si="55"/>
        <v>27111.698630136983</v>
      </c>
      <c r="L762" s="68">
        <f t="shared" si="56"/>
        <v>0</v>
      </c>
      <c r="M762" s="45">
        <v>0.05</v>
      </c>
      <c r="N762" s="68">
        <f t="shared" si="57"/>
        <v>1215</v>
      </c>
    </row>
    <row r="763" spans="2:14" x14ac:dyDescent="0.25">
      <c r="B763" s="46">
        <v>760</v>
      </c>
      <c r="C763" s="102" t="s">
        <v>2041</v>
      </c>
      <c r="D763" s="125">
        <v>43138</v>
      </c>
      <c r="E763" s="98">
        <v>44424</v>
      </c>
      <c r="F763" s="117">
        <f t="shared" si="58"/>
        <v>3.5232876712328767</v>
      </c>
      <c r="G763" s="46">
        <v>5</v>
      </c>
      <c r="H763" s="72">
        <v>0.05</v>
      </c>
      <c r="I763" s="91">
        <f t="shared" si="59"/>
        <v>0.19</v>
      </c>
      <c r="J763" s="68">
        <v>234000</v>
      </c>
      <c r="K763" s="68">
        <f t="shared" si="55"/>
        <v>156645.36986301371</v>
      </c>
      <c r="L763" s="68">
        <f t="shared" si="56"/>
        <v>77354.630136986292</v>
      </c>
      <c r="M763" s="45">
        <v>0.05</v>
      </c>
      <c r="N763" s="68">
        <f t="shared" si="57"/>
        <v>73486.898630136973</v>
      </c>
    </row>
    <row r="764" spans="2:14" x14ac:dyDescent="0.25">
      <c r="B764" s="46">
        <v>761</v>
      </c>
      <c r="C764" s="102" t="s">
        <v>2127</v>
      </c>
      <c r="D764" s="125">
        <v>43143</v>
      </c>
      <c r="E764" s="98">
        <v>44424</v>
      </c>
      <c r="F764" s="117">
        <f t="shared" si="58"/>
        <v>3.5095890410958903</v>
      </c>
      <c r="G764" s="46">
        <v>3</v>
      </c>
      <c r="H764" s="72">
        <v>0.05</v>
      </c>
      <c r="I764" s="91">
        <f t="shared" si="59"/>
        <v>0.31666666666666665</v>
      </c>
      <c r="J764" s="68">
        <v>81240</v>
      </c>
      <c r="K764" s="68">
        <f t="shared" si="55"/>
        <v>90287.687671232867</v>
      </c>
      <c r="L764" s="68">
        <f t="shared" si="56"/>
        <v>0</v>
      </c>
      <c r="M764" s="45">
        <v>0.05</v>
      </c>
      <c r="N764" s="68">
        <f t="shared" si="57"/>
        <v>4062</v>
      </c>
    </row>
    <row r="765" spans="2:14" x14ac:dyDescent="0.25">
      <c r="B765" s="46">
        <v>762</v>
      </c>
      <c r="C765" s="102" t="s">
        <v>2064</v>
      </c>
      <c r="D765" s="125">
        <v>43141</v>
      </c>
      <c r="E765" s="98">
        <v>44424</v>
      </c>
      <c r="F765" s="117">
        <f t="shared" si="58"/>
        <v>3.515068493150685</v>
      </c>
      <c r="G765" s="46">
        <v>8</v>
      </c>
      <c r="H765" s="72">
        <v>0.05</v>
      </c>
      <c r="I765" s="91">
        <f t="shared" si="59"/>
        <v>0.11874999999999999</v>
      </c>
      <c r="J765" s="68">
        <v>48750</v>
      </c>
      <c r="K765" s="68">
        <f t="shared" si="55"/>
        <v>20348.951198630137</v>
      </c>
      <c r="L765" s="68">
        <f t="shared" si="56"/>
        <v>28401.048801369863</v>
      </c>
      <c r="M765" s="45">
        <v>0.05</v>
      </c>
      <c r="N765" s="68">
        <f t="shared" si="57"/>
        <v>26980.996361301368</v>
      </c>
    </row>
    <row r="766" spans="2:14" x14ac:dyDescent="0.25">
      <c r="B766" s="46">
        <v>763</v>
      </c>
      <c r="C766" s="102" t="s">
        <v>2100</v>
      </c>
      <c r="D766" s="125">
        <v>43145</v>
      </c>
      <c r="E766" s="98">
        <v>44424</v>
      </c>
      <c r="F766" s="117">
        <f t="shared" si="58"/>
        <v>3.504109589041096</v>
      </c>
      <c r="G766" s="46">
        <v>3</v>
      </c>
      <c r="H766" s="72">
        <v>0.05</v>
      </c>
      <c r="I766" s="91">
        <f t="shared" si="59"/>
        <v>0.31666666666666665</v>
      </c>
      <c r="J766" s="68">
        <v>80000</v>
      </c>
      <c r="K766" s="68">
        <f t="shared" si="55"/>
        <v>88770.776255707751</v>
      </c>
      <c r="L766" s="68">
        <f t="shared" si="56"/>
        <v>0</v>
      </c>
      <c r="M766" s="45">
        <v>0.05</v>
      </c>
      <c r="N766" s="68">
        <f t="shared" si="57"/>
        <v>4000</v>
      </c>
    </row>
    <row r="767" spans="2:14" x14ac:dyDescent="0.25">
      <c r="B767" s="46">
        <v>764</v>
      </c>
      <c r="C767" s="102" t="s">
        <v>1042</v>
      </c>
      <c r="D767" s="125">
        <v>43145</v>
      </c>
      <c r="E767" s="98">
        <v>44424</v>
      </c>
      <c r="F767" s="117">
        <f t="shared" si="58"/>
        <v>3.504109589041096</v>
      </c>
      <c r="G767" s="46">
        <v>3</v>
      </c>
      <c r="H767" s="72">
        <v>0.05</v>
      </c>
      <c r="I767" s="91">
        <f t="shared" si="59"/>
        <v>0.31666666666666665</v>
      </c>
      <c r="J767" s="68">
        <v>38600</v>
      </c>
      <c r="K767" s="68">
        <f t="shared" si="55"/>
        <v>42831.89954337899</v>
      </c>
      <c r="L767" s="68">
        <f t="shared" si="56"/>
        <v>0</v>
      </c>
      <c r="M767" s="45">
        <v>0.05</v>
      </c>
      <c r="N767" s="68">
        <f t="shared" si="57"/>
        <v>1930</v>
      </c>
    </row>
    <row r="768" spans="2:14" x14ac:dyDescent="0.25">
      <c r="B768" s="46">
        <v>765</v>
      </c>
      <c r="C768" s="102" t="s">
        <v>2041</v>
      </c>
      <c r="D768" s="125">
        <v>43145</v>
      </c>
      <c r="E768" s="98">
        <v>44424</v>
      </c>
      <c r="F768" s="117">
        <f t="shared" si="58"/>
        <v>3.504109589041096</v>
      </c>
      <c r="G768" s="46">
        <v>5</v>
      </c>
      <c r="H768" s="72">
        <v>0.05</v>
      </c>
      <c r="I768" s="91">
        <f t="shared" si="59"/>
        <v>0.19</v>
      </c>
      <c r="J768" s="68">
        <v>41848</v>
      </c>
      <c r="K768" s="68">
        <f t="shared" si="55"/>
        <v>27861.595835616441</v>
      </c>
      <c r="L768" s="68">
        <f t="shared" si="56"/>
        <v>13986.404164383559</v>
      </c>
      <c r="M768" s="45">
        <v>0.05</v>
      </c>
      <c r="N768" s="68">
        <f t="shared" si="57"/>
        <v>13287.083956164381</v>
      </c>
    </row>
    <row r="769" spans="2:14" x14ac:dyDescent="0.25">
      <c r="B769" s="46">
        <v>766</v>
      </c>
      <c r="C769" s="102" t="s">
        <v>2128</v>
      </c>
      <c r="D769" s="125">
        <v>43146</v>
      </c>
      <c r="E769" s="98">
        <v>44424</v>
      </c>
      <c r="F769" s="117">
        <f t="shared" si="58"/>
        <v>3.5013698630136987</v>
      </c>
      <c r="G769" s="46">
        <v>3</v>
      </c>
      <c r="H769" s="72">
        <v>0.05</v>
      </c>
      <c r="I769" s="91">
        <f t="shared" si="59"/>
        <v>0.31666666666666665</v>
      </c>
      <c r="J769" s="68">
        <v>13359.32</v>
      </c>
      <c r="K769" s="68">
        <f t="shared" si="55"/>
        <v>14812.374805479452</v>
      </c>
      <c r="L769" s="68">
        <f t="shared" si="56"/>
        <v>0</v>
      </c>
      <c r="M769" s="45">
        <v>0.05</v>
      </c>
      <c r="N769" s="68">
        <f t="shared" si="57"/>
        <v>667.96600000000001</v>
      </c>
    </row>
    <row r="770" spans="2:14" x14ac:dyDescent="0.25">
      <c r="B770" s="46">
        <v>767</v>
      </c>
      <c r="C770" s="102" t="s">
        <v>2129</v>
      </c>
      <c r="D770" s="125">
        <v>43152</v>
      </c>
      <c r="E770" s="98">
        <v>44424</v>
      </c>
      <c r="F770" s="117">
        <f t="shared" si="58"/>
        <v>3.484931506849315</v>
      </c>
      <c r="G770" s="46">
        <v>5</v>
      </c>
      <c r="H770" s="72">
        <v>0.05</v>
      </c>
      <c r="I770" s="91">
        <f t="shared" si="59"/>
        <v>0.19</v>
      </c>
      <c r="J770" s="68">
        <v>156000</v>
      </c>
      <c r="K770" s="68">
        <f t="shared" si="55"/>
        <v>103293.36986301369</v>
      </c>
      <c r="L770" s="68">
        <f t="shared" si="56"/>
        <v>52706.630136986307</v>
      </c>
      <c r="M770" s="45">
        <v>0.05</v>
      </c>
      <c r="N770" s="68">
        <f t="shared" si="57"/>
        <v>50071.298630136989</v>
      </c>
    </row>
    <row r="771" spans="2:14" x14ac:dyDescent="0.25">
      <c r="B771" s="46">
        <v>768</v>
      </c>
      <c r="C771" s="102" t="s">
        <v>2033</v>
      </c>
      <c r="D771" s="125">
        <v>43162</v>
      </c>
      <c r="E771" s="98">
        <v>44424</v>
      </c>
      <c r="F771" s="117">
        <f t="shared" si="58"/>
        <v>3.4575342465753423</v>
      </c>
      <c r="G771" s="46">
        <v>5</v>
      </c>
      <c r="H771" s="72">
        <v>0.05</v>
      </c>
      <c r="I771" s="91">
        <f t="shared" si="59"/>
        <v>0.19</v>
      </c>
      <c r="J771" s="68">
        <v>70800</v>
      </c>
      <c r="K771" s="68">
        <f t="shared" si="55"/>
        <v>46510.750684931503</v>
      </c>
      <c r="L771" s="68">
        <f t="shared" si="56"/>
        <v>24289.249315068497</v>
      </c>
      <c r="M771" s="45">
        <v>0.05</v>
      </c>
      <c r="N771" s="68">
        <f t="shared" si="57"/>
        <v>23074.786849315071</v>
      </c>
    </row>
    <row r="772" spans="2:14" x14ac:dyDescent="0.25">
      <c r="B772" s="46">
        <v>769</v>
      </c>
      <c r="C772" s="102" t="s">
        <v>2130</v>
      </c>
      <c r="D772" s="125">
        <v>43162</v>
      </c>
      <c r="E772" s="98">
        <v>44424</v>
      </c>
      <c r="F772" s="117">
        <f t="shared" si="58"/>
        <v>3.4575342465753423</v>
      </c>
      <c r="G772" s="46">
        <v>8</v>
      </c>
      <c r="H772" s="72">
        <v>0.05</v>
      </c>
      <c r="I772" s="91">
        <f t="shared" si="59"/>
        <v>0.11874999999999999</v>
      </c>
      <c r="J772" s="68">
        <v>6060.4</v>
      </c>
      <c r="K772" s="68">
        <f t="shared" ref="K772:K835" si="60">F772*I772*J772</f>
        <v>2488.2923150684928</v>
      </c>
      <c r="L772" s="68">
        <f t="shared" ref="L772:L835" si="61">MAX(J772-K772,0)</f>
        <v>3572.1076849315068</v>
      </c>
      <c r="M772" s="45">
        <v>0.05</v>
      </c>
      <c r="N772" s="68">
        <f t="shared" ref="N772:N835" si="62">IF(J772&lt;=0,0,IF(L772&lt;=H772*J772,H772*J772,L772*(1-M772)))</f>
        <v>3393.5023006849315</v>
      </c>
    </row>
    <row r="773" spans="2:14" x14ac:dyDescent="0.25">
      <c r="B773" s="46">
        <v>770</v>
      </c>
      <c r="C773" s="102" t="s">
        <v>2130</v>
      </c>
      <c r="D773" s="125">
        <v>43162</v>
      </c>
      <c r="E773" s="98">
        <v>44424</v>
      </c>
      <c r="F773" s="117">
        <f t="shared" ref="F773:F836" si="63">(E773-D773)/365</f>
        <v>3.4575342465753423</v>
      </c>
      <c r="G773" s="46">
        <v>8</v>
      </c>
      <c r="H773" s="72">
        <v>0.05</v>
      </c>
      <c r="I773" s="91">
        <f t="shared" ref="I773:I836" si="64">(1-H773)/G773</f>
        <v>0.11874999999999999</v>
      </c>
      <c r="J773" s="68">
        <v>6060</v>
      </c>
      <c r="K773" s="68">
        <f t="shared" si="60"/>
        <v>2488.1280821917808</v>
      </c>
      <c r="L773" s="68">
        <f t="shared" si="61"/>
        <v>3571.8719178082192</v>
      </c>
      <c r="M773" s="45">
        <v>0.05</v>
      </c>
      <c r="N773" s="68">
        <f t="shared" si="62"/>
        <v>3393.2783219178082</v>
      </c>
    </row>
    <row r="774" spans="2:14" x14ac:dyDescent="0.25">
      <c r="B774" s="46">
        <v>771</v>
      </c>
      <c r="C774" s="102" t="s">
        <v>2034</v>
      </c>
      <c r="D774" s="125">
        <v>43162</v>
      </c>
      <c r="E774" s="98">
        <v>44424</v>
      </c>
      <c r="F774" s="117">
        <f t="shared" si="63"/>
        <v>3.4575342465753423</v>
      </c>
      <c r="G774" s="46">
        <v>5</v>
      </c>
      <c r="H774" s="72">
        <v>0.05</v>
      </c>
      <c r="I774" s="91">
        <f t="shared" si="64"/>
        <v>0.19</v>
      </c>
      <c r="J774" s="68">
        <v>37800</v>
      </c>
      <c r="K774" s="68">
        <f t="shared" si="60"/>
        <v>24832.010958904106</v>
      </c>
      <c r="L774" s="68">
        <f t="shared" si="61"/>
        <v>12967.989041095894</v>
      </c>
      <c r="M774" s="45">
        <v>0.05</v>
      </c>
      <c r="N774" s="68">
        <f t="shared" si="62"/>
        <v>12319.589589041099</v>
      </c>
    </row>
    <row r="775" spans="2:14" x14ac:dyDescent="0.25">
      <c r="B775" s="46">
        <v>772</v>
      </c>
      <c r="C775" s="102" t="s">
        <v>2036</v>
      </c>
      <c r="D775" s="125">
        <v>43162</v>
      </c>
      <c r="E775" s="98">
        <v>44424</v>
      </c>
      <c r="F775" s="117">
        <f t="shared" si="63"/>
        <v>3.4575342465753423</v>
      </c>
      <c r="G775" s="46">
        <v>5</v>
      </c>
      <c r="H775" s="72">
        <v>0.05</v>
      </c>
      <c r="I775" s="91">
        <f t="shared" si="64"/>
        <v>0.19</v>
      </c>
      <c r="J775" s="68">
        <v>49139.6</v>
      </c>
      <c r="K775" s="68">
        <f t="shared" si="60"/>
        <v>32281.351473972598</v>
      </c>
      <c r="L775" s="68">
        <f t="shared" si="61"/>
        <v>16858.248526027401</v>
      </c>
      <c r="M775" s="45">
        <v>0.05</v>
      </c>
      <c r="N775" s="68">
        <f t="shared" si="62"/>
        <v>16015.33609972603</v>
      </c>
    </row>
    <row r="776" spans="2:14" x14ac:dyDescent="0.25">
      <c r="B776" s="46">
        <v>773</v>
      </c>
      <c r="C776" s="102" t="s">
        <v>2034</v>
      </c>
      <c r="D776" s="125">
        <v>43162</v>
      </c>
      <c r="E776" s="98">
        <v>44424</v>
      </c>
      <c r="F776" s="117">
        <f t="shared" si="63"/>
        <v>3.4575342465753423</v>
      </c>
      <c r="G776" s="46">
        <v>5</v>
      </c>
      <c r="H776" s="72">
        <v>0.05</v>
      </c>
      <c r="I776" s="91">
        <f t="shared" si="64"/>
        <v>0.19</v>
      </c>
      <c r="J776" s="68">
        <v>75600</v>
      </c>
      <c r="K776" s="68">
        <f t="shared" si="60"/>
        <v>49664.021917808212</v>
      </c>
      <c r="L776" s="68">
        <f t="shared" si="61"/>
        <v>25935.978082191788</v>
      </c>
      <c r="M776" s="45">
        <v>0.05</v>
      </c>
      <c r="N776" s="68">
        <f t="shared" si="62"/>
        <v>24639.179178082199</v>
      </c>
    </row>
    <row r="777" spans="2:14" x14ac:dyDescent="0.25">
      <c r="B777" s="46">
        <v>774</v>
      </c>
      <c r="C777" s="95" t="s">
        <v>2034</v>
      </c>
      <c r="D777" s="97">
        <v>43162</v>
      </c>
      <c r="E777" s="98">
        <v>44424</v>
      </c>
      <c r="F777" s="117">
        <f t="shared" si="63"/>
        <v>3.4575342465753423</v>
      </c>
      <c r="G777" s="46">
        <v>5</v>
      </c>
      <c r="H777" s="72">
        <v>0.05</v>
      </c>
      <c r="I777" s="91">
        <f t="shared" si="64"/>
        <v>0.19</v>
      </c>
      <c r="J777" s="68">
        <v>37800</v>
      </c>
      <c r="K777" s="68">
        <f t="shared" si="60"/>
        <v>24832.010958904106</v>
      </c>
      <c r="L777" s="68">
        <f t="shared" si="61"/>
        <v>12967.989041095894</v>
      </c>
      <c r="M777" s="45">
        <v>0.05</v>
      </c>
      <c r="N777" s="68">
        <f t="shared" si="62"/>
        <v>12319.589589041099</v>
      </c>
    </row>
    <row r="778" spans="2:14" x14ac:dyDescent="0.25">
      <c r="B778" s="46">
        <v>775</v>
      </c>
      <c r="C778" s="102" t="s">
        <v>2036</v>
      </c>
      <c r="D778" s="125">
        <v>43162</v>
      </c>
      <c r="E778" s="98">
        <v>44424</v>
      </c>
      <c r="F778" s="117">
        <f t="shared" si="63"/>
        <v>3.4575342465753423</v>
      </c>
      <c r="G778" s="46">
        <v>5</v>
      </c>
      <c r="H778" s="72">
        <v>0.05</v>
      </c>
      <c r="I778" s="91">
        <f t="shared" si="64"/>
        <v>0.19</v>
      </c>
      <c r="J778" s="68">
        <v>49140</v>
      </c>
      <c r="K778" s="68">
        <f t="shared" si="60"/>
        <v>32281.61424657534</v>
      </c>
      <c r="L778" s="68">
        <f t="shared" si="61"/>
        <v>16858.38575342466</v>
      </c>
      <c r="M778" s="45">
        <v>0.05</v>
      </c>
      <c r="N778" s="68">
        <f t="shared" si="62"/>
        <v>16015.466465753427</v>
      </c>
    </row>
    <row r="779" spans="2:14" x14ac:dyDescent="0.25">
      <c r="B779" s="46">
        <v>776</v>
      </c>
      <c r="C779" s="102" t="s">
        <v>2041</v>
      </c>
      <c r="D779" s="125">
        <v>43162</v>
      </c>
      <c r="E779" s="98">
        <v>44424</v>
      </c>
      <c r="F779" s="117">
        <f t="shared" si="63"/>
        <v>3.4575342465753423</v>
      </c>
      <c r="G779" s="46">
        <v>5</v>
      </c>
      <c r="H779" s="72">
        <v>0.05</v>
      </c>
      <c r="I779" s="91">
        <f t="shared" si="64"/>
        <v>0.19</v>
      </c>
      <c r="J779" s="68">
        <v>39000</v>
      </c>
      <c r="K779" s="68">
        <f t="shared" si="60"/>
        <v>25620.328767123287</v>
      </c>
      <c r="L779" s="68">
        <f t="shared" si="61"/>
        <v>13379.671232876713</v>
      </c>
      <c r="M779" s="45">
        <v>0.05</v>
      </c>
      <c r="N779" s="68">
        <f t="shared" si="62"/>
        <v>12710.687671232878</v>
      </c>
    </row>
    <row r="780" spans="2:14" x14ac:dyDescent="0.25">
      <c r="B780" s="46">
        <v>777</v>
      </c>
      <c r="C780" s="102" t="s">
        <v>2036</v>
      </c>
      <c r="D780" s="125">
        <v>43167</v>
      </c>
      <c r="E780" s="98">
        <v>44424</v>
      </c>
      <c r="F780" s="117">
        <f t="shared" si="63"/>
        <v>3.4438356164383563</v>
      </c>
      <c r="G780" s="46">
        <v>5</v>
      </c>
      <c r="H780" s="72">
        <v>0.05</v>
      </c>
      <c r="I780" s="91">
        <f t="shared" si="64"/>
        <v>0.19</v>
      </c>
      <c r="J780" s="68">
        <v>49140</v>
      </c>
      <c r="K780" s="68">
        <f t="shared" si="60"/>
        <v>32153.715616438356</v>
      </c>
      <c r="L780" s="68">
        <f t="shared" si="61"/>
        <v>16986.284383561644</v>
      </c>
      <c r="M780" s="45">
        <v>0.05</v>
      </c>
      <c r="N780" s="68">
        <f t="shared" si="62"/>
        <v>16136.970164383561</v>
      </c>
    </row>
    <row r="781" spans="2:14" x14ac:dyDescent="0.25">
      <c r="B781" s="46">
        <v>778</v>
      </c>
      <c r="C781" s="102" t="s">
        <v>1147</v>
      </c>
      <c r="D781" s="125">
        <v>43167</v>
      </c>
      <c r="E781" s="98">
        <v>44424</v>
      </c>
      <c r="F781" s="117">
        <f t="shared" si="63"/>
        <v>3.4438356164383563</v>
      </c>
      <c r="G781" s="46">
        <v>3</v>
      </c>
      <c r="H781" s="72">
        <v>0.05</v>
      </c>
      <c r="I781" s="91">
        <f t="shared" si="64"/>
        <v>0.31666666666666665</v>
      </c>
      <c r="J781" s="68">
        <v>67150</v>
      </c>
      <c r="K781" s="68">
        <f t="shared" si="60"/>
        <v>73230.294520547934</v>
      </c>
      <c r="L781" s="68">
        <f t="shared" si="61"/>
        <v>0</v>
      </c>
      <c r="M781" s="45">
        <v>0.05</v>
      </c>
      <c r="N781" s="68">
        <f t="shared" si="62"/>
        <v>3357.5</v>
      </c>
    </row>
    <row r="782" spans="2:14" x14ac:dyDescent="0.25">
      <c r="B782" s="46">
        <v>779</v>
      </c>
      <c r="C782" s="102" t="s">
        <v>2034</v>
      </c>
      <c r="D782" s="125">
        <v>43181</v>
      </c>
      <c r="E782" s="98">
        <v>44424</v>
      </c>
      <c r="F782" s="117">
        <f t="shared" si="63"/>
        <v>3.4054794520547946</v>
      </c>
      <c r="G782" s="46">
        <v>5</v>
      </c>
      <c r="H782" s="72">
        <v>0.05</v>
      </c>
      <c r="I782" s="91">
        <f t="shared" si="64"/>
        <v>0.19</v>
      </c>
      <c r="J782" s="68">
        <v>187500</v>
      </c>
      <c r="K782" s="68">
        <f t="shared" si="60"/>
        <v>121320.20547945207</v>
      </c>
      <c r="L782" s="68">
        <f t="shared" si="61"/>
        <v>66179.794520547934</v>
      </c>
      <c r="M782" s="45">
        <v>0.05</v>
      </c>
      <c r="N782" s="68">
        <f t="shared" si="62"/>
        <v>62870.804794520533</v>
      </c>
    </row>
    <row r="783" spans="2:14" x14ac:dyDescent="0.25">
      <c r="B783" s="46">
        <v>780</v>
      </c>
      <c r="C783" s="102" t="s">
        <v>2034</v>
      </c>
      <c r="D783" s="125">
        <v>43173</v>
      </c>
      <c r="E783" s="98">
        <v>44424</v>
      </c>
      <c r="F783" s="117">
        <f t="shared" si="63"/>
        <v>3.4273972602739726</v>
      </c>
      <c r="G783" s="46">
        <v>5</v>
      </c>
      <c r="H783" s="72">
        <v>0.05</v>
      </c>
      <c r="I783" s="91">
        <f t="shared" si="64"/>
        <v>0.19</v>
      </c>
      <c r="J783" s="68">
        <v>75000</v>
      </c>
      <c r="K783" s="68">
        <f t="shared" si="60"/>
        <v>48840.410958904104</v>
      </c>
      <c r="L783" s="68">
        <f t="shared" si="61"/>
        <v>26159.589041095896</v>
      </c>
      <c r="M783" s="45">
        <v>0.05</v>
      </c>
      <c r="N783" s="68">
        <f t="shared" si="62"/>
        <v>24851.609589041102</v>
      </c>
    </row>
    <row r="784" spans="2:14" x14ac:dyDescent="0.25">
      <c r="B784" s="46">
        <v>781</v>
      </c>
      <c r="C784" s="102" t="s">
        <v>2084</v>
      </c>
      <c r="D784" s="125">
        <v>43173</v>
      </c>
      <c r="E784" s="98">
        <v>44424</v>
      </c>
      <c r="F784" s="117">
        <f t="shared" si="63"/>
        <v>3.4273972602739726</v>
      </c>
      <c r="G784" s="46">
        <v>5</v>
      </c>
      <c r="H784" s="72">
        <v>0.05</v>
      </c>
      <c r="I784" s="91">
        <f t="shared" si="64"/>
        <v>0.19</v>
      </c>
      <c r="J784" s="68">
        <v>101700</v>
      </c>
      <c r="K784" s="68">
        <f t="shared" si="60"/>
        <v>66227.597260273964</v>
      </c>
      <c r="L784" s="68">
        <f t="shared" si="61"/>
        <v>35472.402739726036</v>
      </c>
      <c r="M784" s="45">
        <v>0.05</v>
      </c>
      <c r="N784" s="68">
        <f t="shared" si="62"/>
        <v>33698.782602739731</v>
      </c>
    </row>
    <row r="785" spans="2:14" x14ac:dyDescent="0.25">
      <c r="B785" s="46">
        <v>782</v>
      </c>
      <c r="C785" s="102" t="s">
        <v>1181</v>
      </c>
      <c r="D785" s="125">
        <v>43187</v>
      </c>
      <c r="E785" s="98">
        <v>44424</v>
      </c>
      <c r="F785" s="117">
        <f t="shared" si="63"/>
        <v>3.3890410958904109</v>
      </c>
      <c r="G785" s="46">
        <v>8</v>
      </c>
      <c r="H785" s="72">
        <v>0.05</v>
      </c>
      <c r="I785" s="91">
        <f t="shared" si="64"/>
        <v>0.11874999999999999</v>
      </c>
      <c r="J785" s="68">
        <v>18750</v>
      </c>
      <c r="K785" s="68">
        <f t="shared" si="60"/>
        <v>7545.9118150684926</v>
      </c>
      <c r="L785" s="68">
        <f t="shared" si="61"/>
        <v>11204.088184931508</v>
      </c>
      <c r="M785" s="45">
        <v>0.05</v>
      </c>
      <c r="N785" s="68">
        <f t="shared" si="62"/>
        <v>10643.883775684932</v>
      </c>
    </row>
    <row r="786" spans="2:14" x14ac:dyDescent="0.25">
      <c r="B786" s="46">
        <v>783</v>
      </c>
      <c r="C786" s="102" t="s">
        <v>2052</v>
      </c>
      <c r="D786" s="125">
        <v>43187</v>
      </c>
      <c r="E786" s="98">
        <v>44424</v>
      </c>
      <c r="F786" s="117">
        <f t="shared" si="63"/>
        <v>3.3890410958904109</v>
      </c>
      <c r="G786" s="46">
        <v>8</v>
      </c>
      <c r="H786" s="72">
        <v>0.05</v>
      </c>
      <c r="I786" s="91">
        <f t="shared" si="64"/>
        <v>0.11874999999999999</v>
      </c>
      <c r="J786" s="68">
        <v>6360</v>
      </c>
      <c r="K786" s="68">
        <f t="shared" si="60"/>
        <v>2559.5732876712327</v>
      </c>
      <c r="L786" s="68">
        <f t="shared" si="61"/>
        <v>3800.4267123287673</v>
      </c>
      <c r="M786" s="45">
        <v>0.05</v>
      </c>
      <c r="N786" s="68">
        <f t="shared" si="62"/>
        <v>3610.4053767123287</v>
      </c>
    </row>
    <row r="787" spans="2:14" x14ac:dyDescent="0.25">
      <c r="B787" s="46">
        <v>784</v>
      </c>
      <c r="C787" s="102" t="s">
        <v>2131</v>
      </c>
      <c r="D787" s="125">
        <v>43190</v>
      </c>
      <c r="E787" s="98">
        <v>44424</v>
      </c>
      <c r="F787" s="117">
        <f t="shared" si="63"/>
        <v>3.3808219178082193</v>
      </c>
      <c r="G787" s="46">
        <v>8</v>
      </c>
      <c r="H787" s="72">
        <v>0.05</v>
      </c>
      <c r="I787" s="91">
        <f t="shared" si="64"/>
        <v>0.11874999999999999</v>
      </c>
      <c r="J787" s="68">
        <v>72500</v>
      </c>
      <c r="K787" s="68">
        <f t="shared" si="60"/>
        <v>29106.763698630137</v>
      </c>
      <c r="L787" s="68">
        <f t="shared" si="61"/>
        <v>43393.236301369863</v>
      </c>
      <c r="M787" s="45">
        <v>0.05</v>
      </c>
      <c r="N787" s="68">
        <f t="shared" si="62"/>
        <v>41223.574486301368</v>
      </c>
    </row>
    <row r="788" spans="2:14" x14ac:dyDescent="0.25">
      <c r="B788" s="46">
        <v>785</v>
      </c>
      <c r="C788" s="102" t="s">
        <v>2034</v>
      </c>
      <c r="D788" s="125">
        <v>43190</v>
      </c>
      <c r="E788" s="98">
        <v>44424</v>
      </c>
      <c r="F788" s="117">
        <f t="shared" si="63"/>
        <v>3.3808219178082193</v>
      </c>
      <c r="G788" s="46">
        <v>5</v>
      </c>
      <c r="H788" s="72">
        <v>0.05</v>
      </c>
      <c r="I788" s="91">
        <f t="shared" si="64"/>
        <v>0.19</v>
      </c>
      <c r="J788" s="68">
        <v>187500</v>
      </c>
      <c r="K788" s="68">
        <f t="shared" si="60"/>
        <v>120441.78082191781</v>
      </c>
      <c r="L788" s="68">
        <f t="shared" si="61"/>
        <v>67058.219178082189</v>
      </c>
      <c r="M788" s="45">
        <v>0.05</v>
      </c>
      <c r="N788" s="68">
        <f t="shared" si="62"/>
        <v>63705.308219178078</v>
      </c>
    </row>
    <row r="789" spans="2:14" x14ac:dyDescent="0.25">
      <c r="B789" s="46">
        <v>786</v>
      </c>
      <c r="C789" s="102" t="s">
        <v>2036</v>
      </c>
      <c r="D789" s="125">
        <v>43179</v>
      </c>
      <c r="E789" s="98">
        <v>44424</v>
      </c>
      <c r="F789" s="117">
        <f t="shared" si="63"/>
        <v>3.4109589041095889</v>
      </c>
      <c r="G789" s="46">
        <v>5</v>
      </c>
      <c r="H789" s="72">
        <v>0.05</v>
      </c>
      <c r="I789" s="91">
        <f t="shared" si="64"/>
        <v>0.19</v>
      </c>
      <c r="J789" s="68">
        <v>49140</v>
      </c>
      <c r="K789" s="68">
        <f t="shared" si="60"/>
        <v>31846.758904109589</v>
      </c>
      <c r="L789" s="68">
        <f t="shared" si="61"/>
        <v>17293.241095890411</v>
      </c>
      <c r="M789" s="45">
        <v>0.05</v>
      </c>
      <c r="N789" s="68">
        <f t="shared" si="62"/>
        <v>16428.579041095891</v>
      </c>
    </row>
    <row r="790" spans="2:14" x14ac:dyDescent="0.25">
      <c r="B790" s="46">
        <v>787</v>
      </c>
      <c r="C790" s="102" t="s">
        <v>2117</v>
      </c>
      <c r="D790" s="125">
        <v>43190</v>
      </c>
      <c r="E790" s="98">
        <v>44424</v>
      </c>
      <c r="F790" s="117">
        <f t="shared" si="63"/>
        <v>3.3808219178082193</v>
      </c>
      <c r="G790" s="46">
        <v>3</v>
      </c>
      <c r="H790" s="72">
        <v>0.05</v>
      </c>
      <c r="I790" s="91">
        <f t="shared" si="64"/>
        <v>0.31666666666666665</v>
      </c>
      <c r="J790" s="68">
        <v>344304.25</v>
      </c>
      <c r="K790" s="68">
        <f t="shared" si="60"/>
        <v>368609.92901826487</v>
      </c>
      <c r="L790" s="68">
        <f t="shared" si="61"/>
        <v>0</v>
      </c>
      <c r="M790" s="45">
        <v>0.05</v>
      </c>
      <c r="N790" s="68">
        <f t="shared" si="62"/>
        <v>17215.212500000001</v>
      </c>
    </row>
    <row r="791" spans="2:14" x14ac:dyDescent="0.25">
      <c r="B791" s="46">
        <v>788</v>
      </c>
      <c r="C791" s="102" t="s">
        <v>2117</v>
      </c>
      <c r="D791" s="125">
        <v>43190</v>
      </c>
      <c r="E791" s="98">
        <v>44424</v>
      </c>
      <c r="F791" s="117">
        <f t="shared" si="63"/>
        <v>3.3808219178082193</v>
      </c>
      <c r="G791" s="46">
        <v>3</v>
      </c>
      <c r="H791" s="72">
        <v>0.05</v>
      </c>
      <c r="I791" s="91">
        <f t="shared" si="64"/>
        <v>0.31666666666666665</v>
      </c>
      <c r="J791" s="68">
        <v>643686.43999999994</v>
      </c>
      <c r="K791" s="68">
        <f t="shared" si="60"/>
        <v>689126.58777351596</v>
      </c>
      <c r="L791" s="68">
        <f t="shared" si="61"/>
        <v>0</v>
      </c>
      <c r="M791" s="45">
        <v>0.05</v>
      </c>
      <c r="N791" s="68">
        <f t="shared" si="62"/>
        <v>32184.322</v>
      </c>
    </row>
    <row r="792" spans="2:14" x14ac:dyDescent="0.25">
      <c r="B792" s="46">
        <v>789</v>
      </c>
      <c r="C792" s="102" t="s">
        <v>2092</v>
      </c>
      <c r="D792" s="125">
        <v>43187</v>
      </c>
      <c r="E792" s="98">
        <v>44424</v>
      </c>
      <c r="F792" s="117">
        <f t="shared" si="63"/>
        <v>3.3890410958904109</v>
      </c>
      <c r="G792" s="46">
        <v>8</v>
      </c>
      <c r="H792" s="72">
        <v>0.05</v>
      </c>
      <c r="I792" s="91">
        <f t="shared" si="64"/>
        <v>0.11874999999999999</v>
      </c>
      <c r="J792" s="68">
        <v>106000</v>
      </c>
      <c r="K792" s="68">
        <f t="shared" si="60"/>
        <v>42659.554794520547</v>
      </c>
      <c r="L792" s="68">
        <f t="shared" si="61"/>
        <v>63340.445205479453</v>
      </c>
      <c r="M792" s="45">
        <v>0.05</v>
      </c>
      <c r="N792" s="68">
        <f t="shared" si="62"/>
        <v>60173.422945205479</v>
      </c>
    </row>
    <row r="793" spans="2:14" x14ac:dyDescent="0.25">
      <c r="B793" s="46">
        <v>790</v>
      </c>
      <c r="C793" s="102" t="s">
        <v>2034</v>
      </c>
      <c r="D793" s="125">
        <v>43190</v>
      </c>
      <c r="E793" s="98">
        <v>44424</v>
      </c>
      <c r="F793" s="117">
        <f t="shared" si="63"/>
        <v>3.3808219178082193</v>
      </c>
      <c r="G793" s="46">
        <v>5</v>
      </c>
      <c r="H793" s="72">
        <v>0.05</v>
      </c>
      <c r="I793" s="91">
        <f t="shared" si="64"/>
        <v>0.19</v>
      </c>
      <c r="J793" s="68">
        <v>124500</v>
      </c>
      <c r="K793" s="68">
        <f t="shared" si="60"/>
        <v>79973.342465753434</v>
      </c>
      <c r="L793" s="68">
        <f t="shared" si="61"/>
        <v>44526.657534246566</v>
      </c>
      <c r="M793" s="45">
        <v>0.05</v>
      </c>
      <c r="N793" s="68">
        <f t="shared" si="62"/>
        <v>42300.324657534235</v>
      </c>
    </row>
    <row r="794" spans="2:14" x14ac:dyDescent="0.25">
      <c r="B794" s="46">
        <v>791</v>
      </c>
      <c r="C794" s="102" t="s">
        <v>2041</v>
      </c>
      <c r="D794" s="125">
        <v>43189</v>
      </c>
      <c r="E794" s="98">
        <v>44424</v>
      </c>
      <c r="F794" s="117">
        <f t="shared" si="63"/>
        <v>3.3835616438356166</v>
      </c>
      <c r="G794" s="46">
        <v>5</v>
      </c>
      <c r="H794" s="72">
        <v>0.05</v>
      </c>
      <c r="I794" s="91">
        <f t="shared" si="64"/>
        <v>0.19</v>
      </c>
      <c r="J794" s="68">
        <v>156000</v>
      </c>
      <c r="K794" s="68">
        <f t="shared" si="60"/>
        <v>100288.76712328769</v>
      </c>
      <c r="L794" s="68">
        <f t="shared" si="61"/>
        <v>55711.232876712311</v>
      </c>
      <c r="M794" s="45">
        <v>0.05</v>
      </c>
      <c r="N794" s="68">
        <f t="shared" si="62"/>
        <v>52925.671232876695</v>
      </c>
    </row>
    <row r="795" spans="2:14" x14ac:dyDescent="0.25">
      <c r="B795" s="46">
        <v>792</v>
      </c>
      <c r="C795" s="102" t="s">
        <v>2100</v>
      </c>
      <c r="D795" s="125">
        <v>43190</v>
      </c>
      <c r="E795" s="98">
        <v>44424</v>
      </c>
      <c r="F795" s="117">
        <f t="shared" si="63"/>
        <v>3.3808219178082193</v>
      </c>
      <c r="G795" s="46">
        <v>3</v>
      </c>
      <c r="H795" s="72">
        <v>0.05</v>
      </c>
      <c r="I795" s="91">
        <f t="shared" si="64"/>
        <v>0.31666666666666665</v>
      </c>
      <c r="J795" s="68">
        <v>95220</v>
      </c>
      <c r="K795" s="68">
        <f t="shared" si="60"/>
        <v>101941.92328767123</v>
      </c>
      <c r="L795" s="68">
        <f t="shared" si="61"/>
        <v>0</v>
      </c>
      <c r="M795" s="45">
        <v>0.05</v>
      </c>
      <c r="N795" s="68">
        <f t="shared" si="62"/>
        <v>4761</v>
      </c>
    </row>
    <row r="796" spans="2:14" x14ac:dyDescent="0.25">
      <c r="B796" s="46">
        <v>793</v>
      </c>
      <c r="C796" s="102" t="s">
        <v>2100</v>
      </c>
      <c r="D796" s="125">
        <v>43190</v>
      </c>
      <c r="E796" s="98">
        <v>44424</v>
      </c>
      <c r="F796" s="117">
        <f t="shared" si="63"/>
        <v>3.3808219178082193</v>
      </c>
      <c r="G796" s="46">
        <v>3</v>
      </c>
      <c r="H796" s="72">
        <v>0.05</v>
      </c>
      <c r="I796" s="91">
        <f t="shared" si="64"/>
        <v>0.31666666666666665</v>
      </c>
      <c r="J796" s="68">
        <v>95220</v>
      </c>
      <c r="K796" s="68">
        <f t="shared" si="60"/>
        <v>101941.92328767123</v>
      </c>
      <c r="L796" s="68">
        <f t="shared" si="61"/>
        <v>0</v>
      </c>
      <c r="M796" s="45">
        <v>0.05</v>
      </c>
      <c r="N796" s="68">
        <f t="shared" si="62"/>
        <v>4761</v>
      </c>
    </row>
    <row r="797" spans="2:14" x14ac:dyDescent="0.25">
      <c r="B797" s="46">
        <v>794</v>
      </c>
      <c r="C797" s="130" t="s">
        <v>2034</v>
      </c>
      <c r="D797" s="127">
        <v>43203</v>
      </c>
      <c r="E797" s="98">
        <v>44424</v>
      </c>
      <c r="F797" s="117">
        <f t="shared" si="63"/>
        <v>3.3452054794520549</v>
      </c>
      <c r="G797" s="46">
        <v>5</v>
      </c>
      <c r="H797" s="72">
        <v>0.05</v>
      </c>
      <c r="I797" s="91">
        <f t="shared" si="64"/>
        <v>0.19</v>
      </c>
      <c r="J797" s="68">
        <v>45500</v>
      </c>
      <c r="K797" s="68">
        <f t="shared" si="60"/>
        <v>28919.301369863013</v>
      </c>
      <c r="L797" s="68">
        <f t="shared" si="61"/>
        <v>16580.698630136987</v>
      </c>
      <c r="M797" s="45">
        <v>0.05</v>
      </c>
      <c r="N797" s="68">
        <f t="shared" si="62"/>
        <v>15751.663698630136</v>
      </c>
    </row>
    <row r="798" spans="2:14" x14ac:dyDescent="0.25">
      <c r="B798" s="46">
        <v>795</v>
      </c>
      <c r="C798" s="130" t="s">
        <v>2132</v>
      </c>
      <c r="D798" s="127">
        <v>43203</v>
      </c>
      <c r="E798" s="98">
        <v>44424</v>
      </c>
      <c r="F798" s="117">
        <f t="shared" si="63"/>
        <v>3.3452054794520549</v>
      </c>
      <c r="G798" s="46">
        <v>3</v>
      </c>
      <c r="H798" s="72">
        <v>0.05</v>
      </c>
      <c r="I798" s="91">
        <f t="shared" si="64"/>
        <v>0.31666666666666665</v>
      </c>
      <c r="J798" s="68">
        <v>48898</v>
      </c>
      <c r="K798" s="68">
        <f t="shared" si="60"/>
        <v>51798.388219178087</v>
      </c>
      <c r="L798" s="68">
        <f t="shared" si="61"/>
        <v>0</v>
      </c>
      <c r="M798" s="45">
        <v>0.05</v>
      </c>
      <c r="N798" s="68">
        <f t="shared" si="62"/>
        <v>2444.9</v>
      </c>
    </row>
    <row r="799" spans="2:14" x14ac:dyDescent="0.25">
      <c r="B799" s="46">
        <v>796</v>
      </c>
      <c r="C799" s="130" t="s">
        <v>2036</v>
      </c>
      <c r="D799" s="127">
        <v>43230</v>
      </c>
      <c r="E799" s="98">
        <v>44424</v>
      </c>
      <c r="F799" s="117">
        <f t="shared" si="63"/>
        <v>3.2712328767123289</v>
      </c>
      <c r="G799" s="46">
        <v>5</v>
      </c>
      <c r="H799" s="72">
        <v>0.05</v>
      </c>
      <c r="I799" s="91">
        <f t="shared" si="64"/>
        <v>0.19</v>
      </c>
      <c r="J799" s="68">
        <v>49140</v>
      </c>
      <c r="K799" s="68">
        <f t="shared" si="60"/>
        <v>30542.192876712332</v>
      </c>
      <c r="L799" s="68">
        <f t="shared" si="61"/>
        <v>18597.807123287668</v>
      </c>
      <c r="M799" s="45">
        <v>0.05</v>
      </c>
      <c r="N799" s="68">
        <f t="shared" si="62"/>
        <v>17667.916767123283</v>
      </c>
    </row>
    <row r="800" spans="2:14" x14ac:dyDescent="0.25">
      <c r="B800" s="46">
        <v>797</v>
      </c>
      <c r="C800" s="130" t="s">
        <v>2084</v>
      </c>
      <c r="D800" s="127">
        <v>43224</v>
      </c>
      <c r="E800" s="98">
        <v>44424</v>
      </c>
      <c r="F800" s="117">
        <f t="shared" si="63"/>
        <v>3.2876712328767121</v>
      </c>
      <c r="G800" s="46">
        <v>5</v>
      </c>
      <c r="H800" s="72">
        <v>0.05</v>
      </c>
      <c r="I800" s="91">
        <f t="shared" si="64"/>
        <v>0.19</v>
      </c>
      <c r="J800" s="68">
        <v>33900</v>
      </c>
      <c r="K800" s="68">
        <f t="shared" si="60"/>
        <v>21175.890410958902</v>
      </c>
      <c r="L800" s="68">
        <f t="shared" si="61"/>
        <v>12724.109589041098</v>
      </c>
      <c r="M800" s="45">
        <v>0.05</v>
      </c>
      <c r="N800" s="68">
        <f t="shared" si="62"/>
        <v>12087.904109589042</v>
      </c>
    </row>
    <row r="801" spans="2:14" x14ac:dyDescent="0.25">
      <c r="B801" s="46">
        <v>798</v>
      </c>
      <c r="C801" s="130" t="s">
        <v>2133</v>
      </c>
      <c r="D801" s="127">
        <v>43223</v>
      </c>
      <c r="E801" s="98">
        <v>44424</v>
      </c>
      <c r="F801" s="117">
        <f t="shared" si="63"/>
        <v>3.2904109589041095</v>
      </c>
      <c r="G801" s="46">
        <v>3</v>
      </c>
      <c r="H801" s="72">
        <v>0.05</v>
      </c>
      <c r="I801" s="91">
        <f t="shared" si="64"/>
        <v>0.31666666666666665</v>
      </c>
      <c r="J801" s="68">
        <v>47700</v>
      </c>
      <c r="K801" s="68">
        <f t="shared" si="60"/>
        <v>49701.657534246566</v>
      </c>
      <c r="L801" s="68">
        <f t="shared" si="61"/>
        <v>0</v>
      </c>
      <c r="M801" s="45">
        <v>0.05</v>
      </c>
      <c r="N801" s="68">
        <f t="shared" si="62"/>
        <v>2385</v>
      </c>
    </row>
    <row r="802" spans="2:14" x14ac:dyDescent="0.25">
      <c r="B802" s="46">
        <v>799</v>
      </c>
      <c r="C802" s="130" t="s">
        <v>992</v>
      </c>
      <c r="D802" s="127">
        <v>43223</v>
      </c>
      <c r="E802" s="98">
        <v>44424</v>
      </c>
      <c r="F802" s="117">
        <f t="shared" si="63"/>
        <v>3.2904109589041095</v>
      </c>
      <c r="G802" s="46">
        <v>3</v>
      </c>
      <c r="H802" s="72">
        <v>0.05</v>
      </c>
      <c r="I802" s="91">
        <f t="shared" si="64"/>
        <v>0.31666666666666665</v>
      </c>
      <c r="J802" s="68">
        <v>93000</v>
      </c>
      <c r="K802" s="68">
        <f t="shared" si="60"/>
        <v>96902.602739726019</v>
      </c>
      <c r="L802" s="68">
        <f t="shared" si="61"/>
        <v>0</v>
      </c>
      <c r="M802" s="45">
        <v>0.05</v>
      </c>
      <c r="N802" s="68">
        <f t="shared" si="62"/>
        <v>4650</v>
      </c>
    </row>
    <row r="803" spans="2:14" x14ac:dyDescent="0.25">
      <c r="B803" s="46">
        <v>800</v>
      </c>
      <c r="C803" s="130" t="s">
        <v>2134</v>
      </c>
      <c r="D803" s="127">
        <v>43224</v>
      </c>
      <c r="E803" s="98">
        <v>44424</v>
      </c>
      <c r="F803" s="117">
        <f t="shared" si="63"/>
        <v>3.2876712328767121</v>
      </c>
      <c r="G803" s="46">
        <v>3</v>
      </c>
      <c r="H803" s="72">
        <v>0.05</v>
      </c>
      <c r="I803" s="91">
        <f t="shared" si="64"/>
        <v>0.31666666666666665</v>
      </c>
      <c r="J803" s="68">
        <v>132000</v>
      </c>
      <c r="K803" s="68">
        <f t="shared" si="60"/>
        <v>137424.65753424657</v>
      </c>
      <c r="L803" s="68">
        <f t="shared" si="61"/>
        <v>0</v>
      </c>
      <c r="M803" s="45">
        <v>0.05</v>
      </c>
      <c r="N803" s="68">
        <f t="shared" si="62"/>
        <v>6600</v>
      </c>
    </row>
    <row r="804" spans="2:14" x14ac:dyDescent="0.25">
      <c r="B804" s="46">
        <v>801</v>
      </c>
      <c r="C804" s="130" t="s">
        <v>2135</v>
      </c>
      <c r="D804" s="127">
        <v>43257</v>
      </c>
      <c r="E804" s="98">
        <v>44424</v>
      </c>
      <c r="F804" s="117">
        <f t="shared" si="63"/>
        <v>3.1972602739726028</v>
      </c>
      <c r="G804" s="46">
        <v>3</v>
      </c>
      <c r="H804" s="72">
        <v>0.05</v>
      </c>
      <c r="I804" s="91">
        <f t="shared" si="64"/>
        <v>0.31666666666666665</v>
      </c>
      <c r="J804" s="68">
        <v>105000</v>
      </c>
      <c r="K804" s="68">
        <f t="shared" si="60"/>
        <v>106308.90410958904</v>
      </c>
      <c r="L804" s="68">
        <f t="shared" si="61"/>
        <v>0</v>
      </c>
      <c r="M804" s="45">
        <v>0.05</v>
      </c>
      <c r="N804" s="68">
        <f t="shared" si="62"/>
        <v>5250</v>
      </c>
    </row>
    <row r="805" spans="2:14" x14ac:dyDescent="0.25">
      <c r="B805" s="46">
        <v>802</v>
      </c>
      <c r="C805" s="130" t="s">
        <v>2136</v>
      </c>
      <c r="D805" s="127">
        <v>43256</v>
      </c>
      <c r="E805" s="98">
        <v>44424</v>
      </c>
      <c r="F805" s="117">
        <f t="shared" si="63"/>
        <v>3.2</v>
      </c>
      <c r="G805" s="46">
        <v>5</v>
      </c>
      <c r="H805" s="72">
        <v>0.05</v>
      </c>
      <c r="I805" s="91">
        <f t="shared" si="64"/>
        <v>0.19</v>
      </c>
      <c r="J805" s="68">
        <v>55932</v>
      </c>
      <c r="K805" s="68">
        <f t="shared" si="60"/>
        <v>34006.656000000003</v>
      </c>
      <c r="L805" s="68">
        <f t="shared" si="61"/>
        <v>21925.343999999997</v>
      </c>
      <c r="M805" s="45">
        <v>0.05</v>
      </c>
      <c r="N805" s="68">
        <f t="shared" si="62"/>
        <v>20829.076799999995</v>
      </c>
    </row>
    <row r="806" spans="2:14" x14ac:dyDescent="0.25">
      <c r="B806" s="46">
        <v>803</v>
      </c>
      <c r="C806" s="130" t="s">
        <v>2084</v>
      </c>
      <c r="D806" s="127">
        <v>43278</v>
      </c>
      <c r="E806" s="98">
        <v>44424</v>
      </c>
      <c r="F806" s="117">
        <f t="shared" si="63"/>
        <v>3.1397260273972605</v>
      </c>
      <c r="G806" s="46">
        <v>5</v>
      </c>
      <c r="H806" s="72">
        <v>0.05</v>
      </c>
      <c r="I806" s="91">
        <f t="shared" si="64"/>
        <v>0.19</v>
      </c>
      <c r="J806" s="68">
        <v>33900</v>
      </c>
      <c r="K806" s="68">
        <f t="shared" si="60"/>
        <v>20222.975342465754</v>
      </c>
      <c r="L806" s="68">
        <f t="shared" si="61"/>
        <v>13677.024657534246</v>
      </c>
      <c r="M806" s="45">
        <v>0.05</v>
      </c>
      <c r="N806" s="68">
        <f t="shared" si="62"/>
        <v>12993.173424657532</v>
      </c>
    </row>
    <row r="807" spans="2:14" x14ac:dyDescent="0.25">
      <c r="B807" s="46">
        <v>804</v>
      </c>
      <c r="C807" s="130" t="s">
        <v>2041</v>
      </c>
      <c r="D807" s="127">
        <v>43274</v>
      </c>
      <c r="E807" s="98">
        <v>44424</v>
      </c>
      <c r="F807" s="117">
        <f t="shared" si="63"/>
        <v>3.1506849315068495</v>
      </c>
      <c r="G807" s="46">
        <v>5</v>
      </c>
      <c r="H807" s="72">
        <v>0.05</v>
      </c>
      <c r="I807" s="91">
        <f t="shared" si="64"/>
        <v>0.19</v>
      </c>
      <c r="J807" s="68">
        <v>117000</v>
      </c>
      <c r="K807" s="68">
        <f t="shared" si="60"/>
        <v>70039.726027397264</v>
      </c>
      <c r="L807" s="68">
        <f t="shared" si="61"/>
        <v>46960.273972602736</v>
      </c>
      <c r="M807" s="45">
        <v>0.05</v>
      </c>
      <c r="N807" s="68">
        <f t="shared" si="62"/>
        <v>44612.260273972599</v>
      </c>
    </row>
    <row r="808" spans="2:14" x14ac:dyDescent="0.25">
      <c r="B808" s="46">
        <v>805</v>
      </c>
      <c r="C808" s="130" t="s">
        <v>2051</v>
      </c>
      <c r="D808" s="127">
        <v>43274</v>
      </c>
      <c r="E808" s="98">
        <v>44424</v>
      </c>
      <c r="F808" s="117">
        <f t="shared" si="63"/>
        <v>3.1506849315068495</v>
      </c>
      <c r="G808" s="46">
        <v>3</v>
      </c>
      <c r="H808" s="72">
        <v>0.05</v>
      </c>
      <c r="I808" s="91">
        <f t="shared" si="64"/>
        <v>0.31666666666666665</v>
      </c>
      <c r="J808" s="68">
        <v>26058</v>
      </c>
      <c r="K808" s="68">
        <f t="shared" si="60"/>
        <v>25998.506849315068</v>
      </c>
      <c r="L808" s="68">
        <f t="shared" si="61"/>
        <v>59.493150684931607</v>
      </c>
      <c r="M808" s="45">
        <v>0.05</v>
      </c>
      <c r="N808" s="68">
        <f t="shared" si="62"/>
        <v>1302.9000000000001</v>
      </c>
    </row>
    <row r="809" spans="2:14" x14ac:dyDescent="0.25">
      <c r="B809" s="46">
        <v>806</v>
      </c>
      <c r="C809" s="130" t="s">
        <v>2041</v>
      </c>
      <c r="D809" s="127">
        <v>43273</v>
      </c>
      <c r="E809" s="98">
        <v>44424</v>
      </c>
      <c r="F809" s="117">
        <f t="shared" si="63"/>
        <v>3.1534246575342464</v>
      </c>
      <c r="G809" s="46">
        <v>5</v>
      </c>
      <c r="H809" s="72">
        <v>0.05</v>
      </c>
      <c r="I809" s="91">
        <f t="shared" si="64"/>
        <v>0.19</v>
      </c>
      <c r="J809" s="68">
        <v>156000</v>
      </c>
      <c r="K809" s="68">
        <f t="shared" si="60"/>
        <v>93467.506849315061</v>
      </c>
      <c r="L809" s="68">
        <f t="shared" si="61"/>
        <v>62532.493150684939</v>
      </c>
      <c r="M809" s="45">
        <v>0.05</v>
      </c>
      <c r="N809" s="68">
        <f t="shared" si="62"/>
        <v>59405.868493150687</v>
      </c>
    </row>
    <row r="810" spans="2:14" x14ac:dyDescent="0.25">
      <c r="B810" s="46">
        <v>807</v>
      </c>
      <c r="C810" s="130" t="s">
        <v>2033</v>
      </c>
      <c r="D810" s="127">
        <v>43273</v>
      </c>
      <c r="E810" s="98">
        <v>44424</v>
      </c>
      <c r="F810" s="117">
        <f t="shared" si="63"/>
        <v>3.1534246575342464</v>
      </c>
      <c r="G810" s="46">
        <v>5</v>
      </c>
      <c r="H810" s="72">
        <v>0.05</v>
      </c>
      <c r="I810" s="91">
        <f t="shared" si="64"/>
        <v>0.19</v>
      </c>
      <c r="J810" s="68">
        <v>60400</v>
      </c>
      <c r="K810" s="68">
        <f t="shared" si="60"/>
        <v>36188.701369863011</v>
      </c>
      <c r="L810" s="68">
        <f t="shared" si="61"/>
        <v>24211.298630136989</v>
      </c>
      <c r="M810" s="45">
        <v>0.05</v>
      </c>
      <c r="N810" s="68">
        <f t="shared" si="62"/>
        <v>23000.733698630138</v>
      </c>
    </row>
    <row r="811" spans="2:14" x14ac:dyDescent="0.25">
      <c r="B811" s="46">
        <v>808</v>
      </c>
      <c r="C811" s="130" t="s">
        <v>2041</v>
      </c>
      <c r="D811" s="127">
        <v>43281</v>
      </c>
      <c r="E811" s="98">
        <v>44424</v>
      </c>
      <c r="F811" s="117">
        <f t="shared" si="63"/>
        <v>3.1315068493150684</v>
      </c>
      <c r="G811" s="46">
        <v>5</v>
      </c>
      <c r="H811" s="72">
        <v>0.05</v>
      </c>
      <c r="I811" s="91">
        <f t="shared" si="64"/>
        <v>0.19</v>
      </c>
      <c r="J811" s="68">
        <v>117000</v>
      </c>
      <c r="K811" s="68">
        <f t="shared" si="60"/>
        <v>69613.397260273967</v>
      </c>
      <c r="L811" s="68">
        <f t="shared" si="61"/>
        <v>47386.602739726033</v>
      </c>
      <c r="M811" s="45">
        <v>0.05</v>
      </c>
      <c r="N811" s="68">
        <f t="shared" si="62"/>
        <v>45017.272602739729</v>
      </c>
    </row>
    <row r="812" spans="2:14" x14ac:dyDescent="0.25">
      <c r="B812" s="46">
        <v>809</v>
      </c>
      <c r="C812" s="130" t="s">
        <v>2103</v>
      </c>
      <c r="D812" s="127">
        <v>43281</v>
      </c>
      <c r="E812" s="98">
        <v>44424</v>
      </c>
      <c r="F812" s="117">
        <f t="shared" si="63"/>
        <v>3.1315068493150684</v>
      </c>
      <c r="G812" s="46">
        <v>3</v>
      </c>
      <c r="H812" s="72">
        <v>0.05</v>
      </c>
      <c r="I812" s="91">
        <f t="shared" si="64"/>
        <v>0.31666666666666665</v>
      </c>
      <c r="J812" s="68">
        <v>34800</v>
      </c>
      <c r="K812" s="68">
        <f t="shared" si="60"/>
        <v>34509.205479452052</v>
      </c>
      <c r="L812" s="68">
        <f t="shared" si="61"/>
        <v>290.7945205479482</v>
      </c>
      <c r="M812" s="45">
        <v>0.05</v>
      </c>
      <c r="N812" s="68">
        <f t="shared" si="62"/>
        <v>1740</v>
      </c>
    </row>
    <row r="813" spans="2:14" x14ac:dyDescent="0.25">
      <c r="B813" s="46">
        <v>810</v>
      </c>
      <c r="C813" s="130" t="s">
        <v>994</v>
      </c>
      <c r="D813" s="127">
        <v>43298</v>
      </c>
      <c r="E813" s="98">
        <v>44424</v>
      </c>
      <c r="F813" s="117">
        <f t="shared" si="63"/>
        <v>3.0849315068493151</v>
      </c>
      <c r="G813" s="46">
        <v>3</v>
      </c>
      <c r="H813" s="72">
        <v>0.05</v>
      </c>
      <c r="I813" s="91">
        <f t="shared" si="64"/>
        <v>0.31666666666666665</v>
      </c>
      <c r="J813" s="68">
        <v>15150</v>
      </c>
      <c r="K813" s="68">
        <f t="shared" si="60"/>
        <v>14799.958904109588</v>
      </c>
      <c r="L813" s="68">
        <f t="shared" si="61"/>
        <v>350.04109589041218</v>
      </c>
      <c r="M813" s="45">
        <v>0.05</v>
      </c>
      <c r="N813" s="68">
        <f t="shared" si="62"/>
        <v>757.5</v>
      </c>
    </row>
    <row r="814" spans="2:14" x14ac:dyDescent="0.25">
      <c r="B814" s="46">
        <v>811</v>
      </c>
      <c r="C814" s="130" t="s">
        <v>993</v>
      </c>
      <c r="D814" s="127">
        <v>43298</v>
      </c>
      <c r="E814" s="98">
        <v>44424</v>
      </c>
      <c r="F814" s="117">
        <f t="shared" si="63"/>
        <v>3.0849315068493151</v>
      </c>
      <c r="G814" s="46">
        <v>3</v>
      </c>
      <c r="H814" s="72">
        <v>0.05</v>
      </c>
      <c r="I814" s="91">
        <f t="shared" si="64"/>
        <v>0.31666666666666665</v>
      </c>
      <c r="J814" s="68">
        <v>7300</v>
      </c>
      <c r="K814" s="68">
        <f t="shared" si="60"/>
        <v>7131.333333333333</v>
      </c>
      <c r="L814" s="68">
        <f t="shared" si="61"/>
        <v>168.66666666666697</v>
      </c>
      <c r="M814" s="45">
        <v>0.05</v>
      </c>
      <c r="N814" s="68">
        <f t="shared" si="62"/>
        <v>365</v>
      </c>
    </row>
    <row r="815" spans="2:14" x14ac:dyDescent="0.25">
      <c r="B815" s="46">
        <v>812</v>
      </c>
      <c r="C815" s="130" t="s">
        <v>2137</v>
      </c>
      <c r="D815" s="127">
        <v>43300</v>
      </c>
      <c r="E815" s="98">
        <v>44424</v>
      </c>
      <c r="F815" s="117">
        <f t="shared" si="63"/>
        <v>3.0794520547945203</v>
      </c>
      <c r="G815" s="46">
        <v>3</v>
      </c>
      <c r="H815" s="72">
        <v>0.05</v>
      </c>
      <c r="I815" s="91">
        <f t="shared" si="64"/>
        <v>0.31666666666666665</v>
      </c>
      <c r="J815" s="68">
        <v>6864.2999999999993</v>
      </c>
      <c r="K815" s="68">
        <f t="shared" si="60"/>
        <v>6693.7895342465736</v>
      </c>
      <c r="L815" s="68">
        <f t="shared" si="61"/>
        <v>170.51046575342571</v>
      </c>
      <c r="M815" s="45">
        <v>0.05</v>
      </c>
      <c r="N815" s="68">
        <f t="shared" si="62"/>
        <v>343.21499999999997</v>
      </c>
    </row>
    <row r="816" spans="2:14" x14ac:dyDescent="0.25">
      <c r="B816" s="46">
        <v>813</v>
      </c>
      <c r="C816" s="130" t="s">
        <v>2064</v>
      </c>
      <c r="D816" s="127">
        <v>43297</v>
      </c>
      <c r="E816" s="98">
        <v>44424</v>
      </c>
      <c r="F816" s="117">
        <f t="shared" si="63"/>
        <v>3.0876712328767124</v>
      </c>
      <c r="G816" s="46">
        <v>8</v>
      </c>
      <c r="H816" s="72">
        <v>0.05</v>
      </c>
      <c r="I816" s="91">
        <f t="shared" si="64"/>
        <v>0.11874999999999999</v>
      </c>
      <c r="J816" s="68">
        <v>36000</v>
      </c>
      <c r="K816" s="68">
        <f t="shared" si="60"/>
        <v>13199.794520547946</v>
      </c>
      <c r="L816" s="68">
        <f t="shared" si="61"/>
        <v>22800.205479452052</v>
      </c>
      <c r="M816" s="45">
        <v>0.05</v>
      </c>
      <c r="N816" s="68">
        <f t="shared" si="62"/>
        <v>21660.195205479449</v>
      </c>
    </row>
    <row r="817" spans="2:14" x14ac:dyDescent="0.25">
      <c r="B817" s="46">
        <v>814</v>
      </c>
      <c r="C817" s="130" t="s">
        <v>2100</v>
      </c>
      <c r="D817" s="127">
        <v>43336</v>
      </c>
      <c r="E817" s="98">
        <v>44424</v>
      </c>
      <c r="F817" s="117">
        <f t="shared" si="63"/>
        <v>2.9808219178082194</v>
      </c>
      <c r="G817" s="46">
        <v>3</v>
      </c>
      <c r="H817" s="72">
        <v>0.05</v>
      </c>
      <c r="I817" s="91">
        <f t="shared" si="64"/>
        <v>0.31666666666666665</v>
      </c>
      <c r="J817" s="68">
        <v>86000</v>
      </c>
      <c r="K817" s="68">
        <f t="shared" si="60"/>
        <v>81177.716894977173</v>
      </c>
      <c r="L817" s="68">
        <f t="shared" si="61"/>
        <v>4822.2831050228269</v>
      </c>
      <c r="M817" s="45">
        <v>0.05</v>
      </c>
      <c r="N817" s="68">
        <f t="shared" si="62"/>
        <v>4581.1689497716852</v>
      </c>
    </row>
    <row r="818" spans="2:14" x14ac:dyDescent="0.25">
      <c r="B818" s="46">
        <v>815</v>
      </c>
      <c r="C818" s="130" t="s">
        <v>2103</v>
      </c>
      <c r="D818" s="127">
        <v>43336</v>
      </c>
      <c r="E818" s="98">
        <v>44424</v>
      </c>
      <c r="F818" s="117">
        <f t="shared" si="63"/>
        <v>2.9808219178082194</v>
      </c>
      <c r="G818" s="46">
        <v>3</v>
      </c>
      <c r="H818" s="72">
        <v>0.05</v>
      </c>
      <c r="I818" s="91">
        <f t="shared" si="64"/>
        <v>0.31666666666666665</v>
      </c>
      <c r="J818" s="68">
        <v>15600</v>
      </c>
      <c r="K818" s="68">
        <f t="shared" si="60"/>
        <v>14725.260273972603</v>
      </c>
      <c r="L818" s="68">
        <f t="shared" si="61"/>
        <v>874.73972602739741</v>
      </c>
      <c r="M818" s="45">
        <v>0.05</v>
      </c>
      <c r="N818" s="68">
        <f t="shared" si="62"/>
        <v>831.00273972602747</v>
      </c>
    </row>
    <row r="819" spans="2:14" x14ac:dyDescent="0.25">
      <c r="B819" s="46">
        <v>816</v>
      </c>
      <c r="C819" s="130" t="s">
        <v>2036</v>
      </c>
      <c r="D819" s="127">
        <v>43343</v>
      </c>
      <c r="E819" s="98">
        <v>44424</v>
      </c>
      <c r="F819" s="117">
        <f t="shared" si="63"/>
        <v>2.9616438356164383</v>
      </c>
      <c r="G819" s="46">
        <v>5</v>
      </c>
      <c r="H819" s="72">
        <v>0.05</v>
      </c>
      <c r="I819" s="91">
        <f t="shared" si="64"/>
        <v>0.19</v>
      </c>
      <c r="J819" s="68">
        <v>50490</v>
      </c>
      <c r="K819" s="68">
        <f t="shared" si="60"/>
        <v>28411.345479452055</v>
      </c>
      <c r="L819" s="68">
        <f t="shared" si="61"/>
        <v>22078.654520547945</v>
      </c>
      <c r="M819" s="45">
        <v>0.05</v>
      </c>
      <c r="N819" s="68">
        <f t="shared" si="62"/>
        <v>20974.721794520548</v>
      </c>
    </row>
    <row r="820" spans="2:14" x14ac:dyDescent="0.25">
      <c r="B820" s="46">
        <v>817</v>
      </c>
      <c r="C820" s="130" t="s">
        <v>2100</v>
      </c>
      <c r="D820" s="127">
        <v>43358</v>
      </c>
      <c r="E820" s="98">
        <v>44424</v>
      </c>
      <c r="F820" s="117">
        <f t="shared" si="63"/>
        <v>2.9205479452054797</v>
      </c>
      <c r="G820" s="46">
        <v>3</v>
      </c>
      <c r="H820" s="72">
        <v>0.05</v>
      </c>
      <c r="I820" s="91">
        <f t="shared" si="64"/>
        <v>0.31666666666666665</v>
      </c>
      <c r="J820" s="68">
        <v>172000</v>
      </c>
      <c r="K820" s="68">
        <f t="shared" si="60"/>
        <v>159072.51141552511</v>
      </c>
      <c r="L820" s="68">
        <f t="shared" si="61"/>
        <v>12927.488584474893</v>
      </c>
      <c r="M820" s="45">
        <v>0.05</v>
      </c>
      <c r="N820" s="68">
        <f t="shared" si="62"/>
        <v>12281.114155251147</v>
      </c>
    </row>
    <row r="821" spans="2:14" x14ac:dyDescent="0.25">
      <c r="B821" s="46">
        <v>818</v>
      </c>
      <c r="C821" s="130" t="s">
        <v>2036</v>
      </c>
      <c r="D821" s="127">
        <v>43358</v>
      </c>
      <c r="E821" s="98">
        <v>44424</v>
      </c>
      <c r="F821" s="117">
        <f t="shared" si="63"/>
        <v>2.9205479452054797</v>
      </c>
      <c r="G821" s="46">
        <v>5</v>
      </c>
      <c r="H821" s="72">
        <v>0.05</v>
      </c>
      <c r="I821" s="91">
        <f t="shared" si="64"/>
        <v>0.19</v>
      </c>
      <c r="J821" s="68">
        <v>504900</v>
      </c>
      <c r="K821" s="68">
        <f t="shared" si="60"/>
        <v>280171.08493150689</v>
      </c>
      <c r="L821" s="68">
        <f t="shared" si="61"/>
        <v>224728.91506849311</v>
      </c>
      <c r="M821" s="45">
        <v>0.05</v>
      </c>
      <c r="N821" s="68">
        <f t="shared" si="62"/>
        <v>213492.46931506845</v>
      </c>
    </row>
    <row r="822" spans="2:14" x14ac:dyDescent="0.25">
      <c r="B822" s="46">
        <v>819</v>
      </c>
      <c r="C822" s="130" t="s">
        <v>2036</v>
      </c>
      <c r="D822" s="127">
        <v>43358</v>
      </c>
      <c r="E822" s="98">
        <v>44424</v>
      </c>
      <c r="F822" s="117">
        <f t="shared" si="63"/>
        <v>2.9205479452054797</v>
      </c>
      <c r="G822" s="46">
        <v>5</v>
      </c>
      <c r="H822" s="72">
        <v>0.05</v>
      </c>
      <c r="I822" s="91">
        <f t="shared" si="64"/>
        <v>0.19</v>
      </c>
      <c r="J822" s="68">
        <v>151470</v>
      </c>
      <c r="K822" s="68">
        <f t="shared" si="60"/>
        <v>84051.325479452062</v>
      </c>
      <c r="L822" s="68">
        <f t="shared" si="61"/>
        <v>67418.674520547938</v>
      </c>
      <c r="M822" s="45">
        <v>0.05</v>
      </c>
      <c r="N822" s="68">
        <f t="shared" si="62"/>
        <v>64047.740794520541</v>
      </c>
    </row>
    <row r="823" spans="2:14" x14ac:dyDescent="0.25">
      <c r="B823" s="46">
        <v>820</v>
      </c>
      <c r="C823" s="130" t="s">
        <v>1181</v>
      </c>
      <c r="D823" s="127">
        <v>43362</v>
      </c>
      <c r="E823" s="98">
        <v>44424</v>
      </c>
      <c r="F823" s="117">
        <f t="shared" si="63"/>
        <v>2.9095890410958902</v>
      </c>
      <c r="G823" s="46">
        <v>8</v>
      </c>
      <c r="H823" s="72">
        <v>0.05</v>
      </c>
      <c r="I823" s="91">
        <f t="shared" si="64"/>
        <v>0.11874999999999999</v>
      </c>
      <c r="J823" s="68">
        <v>54500</v>
      </c>
      <c r="K823" s="68">
        <f t="shared" si="60"/>
        <v>18830.496575342462</v>
      </c>
      <c r="L823" s="68">
        <f t="shared" si="61"/>
        <v>35669.503424657538</v>
      </c>
      <c r="M823" s="45">
        <v>0.05</v>
      </c>
      <c r="N823" s="68">
        <f t="shared" si="62"/>
        <v>33886.028253424658</v>
      </c>
    </row>
    <row r="824" spans="2:14" x14ac:dyDescent="0.25">
      <c r="B824" s="46">
        <v>821</v>
      </c>
      <c r="C824" s="130" t="s">
        <v>2064</v>
      </c>
      <c r="D824" s="127">
        <v>43362</v>
      </c>
      <c r="E824" s="98">
        <v>44424</v>
      </c>
      <c r="F824" s="117">
        <f t="shared" si="63"/>
        <v>2.9095890410958902</v>
      </c>
      <c r="G824" s="46">
        <v>8</v>
      </c>
      <c r="H824" s="72">
        <v>0.05</v>
      </c>
      <c r="I824" s="91">
        <f t="shared" si="64"/>
        <v>0.11874999999999999</v>
      </c>
      <c r="J824" s="68">
        <v>18000</v>
      </c>
      <c r="K824" s="68">
        <f t="shared" si="60"/>
        <v>6219.2465753424649</v>
      </c>
      <c r="L824" s="68">
        <f t="shared" si="61"/>
        <v>11780.753424657534</v>
      </c>
      <c r="M824" s="45">
        <v>0.05</v>
      </c>
      <c r="N824" s="68">
        <f t="shared" si="62"/>
        <v>11191.715753424656</v>
      </c>
    </row>
    <row r="825" spans="2:14" x14ac:dyDescent="0.25">
      <c r="B825" s="46">
        <v>822</v>
      </c>
      <c r="C825" s="130" t="s">
        <v>2100</v>
      </c>
      <c r="D825" s="127">
        <v>43363</v>
      </c>
      <c r="E825" s="98">
        <v>44424</v>
      </c>
      <c r="F825" s="117">
        <f t="shared" si="63"/>
        <v>2.9068493150684933</v>
      </c>
      <c r="G825" s="46">
        <v>3</v>
      </c>
      <c r="H825" s="72">
        <v>0.05</v>
      </c>
      <c r="I825" s="91">
        <f t="shared" si="64"/>
        <v>0.31666666666666665</v>
      </c>
      <c r="J825" s="68">
        <v>86000</v>
      </c>
      <c r="K825" s="68">
        <f t="shared" si="60"/>
        <v>79163.196347031961</v>
      </c>
      <c r="L825" s="68">
        <f t="shared" si="61"/>
        <v>6836.8036529680394</v>
      </c>
      <c r="M825" s="45">
        <v>0.05</v>
      </c>
      <c r="N825" s="68">
        <f t="shared" si="62"/>
        <v>6494.9634703196371</v>
      </c>
    </row>
    <row r="826" spans="2:14" x14ac:dyDescent="0.25">
      <c r="B826" s="46">
        <v>823</v>
      </c>
      <c r="C826" s="130" t="s">
        <v>2100</v>
      </c>
      <c r="D826" s="127">
        <v>43382</v>
      </c>
      <c r="E826" s="98">
        <v>44424</v>
      </c>
      <c r="F826" s="117">
        <f t="shared" si="63"/>
        <v>2.8547945205479452</v>
      </c>
      <c r="G826" s="46">
        <v>3</v>
      </c>
      <c r="H826" s="72">
        <v>0.05</v>
      </c>
      <c r="I826" s="91">
        <f t="shared" si="64"/>
        <v>0.31666666666666665</v>
      </c>
      <c r="J826" s="68">
        <v>93980</v>
      </c>
      <c r="K826" s="68">
        <f t="shared" si="60"/>
        <v>84959.636529680371</v>
      </c>
      <c r="L826" s="68">
        <f t="shared" si="61"/>
        <v>9020.3634703196294</v>
      </c>
      <c r="M826" s="45">
        <v>0.05</v>
      </c>
      <c r="N826" s="68">
        <f t="shared" si="62"/>
        <v>8569.3452968036472</v>
      </c>
    </row>
    <row r="827" spans="2:14" x14ac:dyDescent="0.25">
      <c r="B827" s="46">
        <v>824</v>
      </c>
      <c r="C827" s="130" t="s">
        <v>1248</v>
      </c>
      <c r="D827" s="127">
        <v>43397</v>
      </c>
      <c r="E827" s="98">
        <v>44424</v>
      </c>
      <c r="F827" s="117">
        <f t="shared" si="63"/>
        <v>2.8136986301369862</v>
      </c>
      <c r="G827" s="46">
        <v>3</v>
      </c>
      <c r="H827" s="72">
        <v>0.05</v>
      </c>
      <c r="I827" s="91">
        <f t="shared" si="64"/>
        <v>0.31666666666666665</v>
      </c>
      <c r="J827" s="68">
        <v>48306</v>
      </c>
      <c r="K827" s="68">
        <f t="shared" si="60"/>
        <v>43040.866575342458</v>
      </c>
      <c r="L827" s="68">
        <f t="shared" si="61"/>
        <v>5265.1334246575425</v>
      </c>
      <c r="M827" s="45">
        <v>0.05</v>
      </c>
      <c r="N827" s="68">
        <f t="shared" si="62"/>
        <v>5001.8767534246654</v>
      </c>
    </row>
    <row r="828" spans="2:14" x14ac:dyDescent="0.25">
      <c r="B828" s="46">
        <v>825</v>
      </c>
      <c r="C828" s="130" t="s">
        <v>1249</v>
      </c>
      <c r="D828" s="127">
        <v>43397</v>
      </c>
      <c r="E828" s="98">
        <v>44424</v>
      </c>
      <c r="F828" s="117">
        <f t="shared" si="63"/>
        <v>2.8136986301369862</v>
      </c>
      <c r="G828" s="46">
        <v>5</v>
      </c>
      <c r="H828" s="72">
        <v>0.05</v>
      </c>
      <c r="I828" s="91">
        <f t="shared" si="64"/>
        <v>0.19</v>
      </c>
      <c r="J828" s="68">
        <v>123600</v>
      </c>
      <c r="K828" s="68">
        <f t="shared" si="60"/>
        <v>66076.898630136973</v>
      </c>
      <c r="L828" s="68">
        <f t="shared" si="61"/>
        <v>57523.101369863027</v>
      </c>
      <c r="M828" s="45">
        <v>0.05</v>
      </c>
      <c r="N828" s="68">
        <f t="shared" si="62"/>
        <v>54646.94630136987</v>
      </c>
    </row>
    <row r="829" spans="2:14" x14ac:dyDescent="0.25">
      <c r="B829" s="46">
        <v>826</v>
      </c>
      <c r="C829" s="130" t="s">
        <v>1182</v>
      </c>
      <c r="D829" s="127">
        <v>43420</v>
      </c>
      <c r="E829" s="98">
        <v>44424</v>
      </c>
      <c r="F829" s="117">
        <f t="shared" si="63"/>
        <v>2.7506849315068491</v>
      </c>
      <c r="G829" s="46">
        <v>8</v>
      </c>
      <c r="H829" s="72">
        <v>0.05</v>
      </c>
      <c r="I829" s="91">
        <f t="shared" si="64"/>
        <v>0.11874999999999999</v>
      </c>
      <c r="J829" s="68">
        <v>13000</v>
      </c>
      <c r="K829" s="68">
        <f t="shared" si="60"/>
        <v>4246.3698630136987</v>
      </c>
      <c r="L829" s="68">
        <f t="shared" si="61"/>
        <v>8753.6301369863013</v>
      </c>
      <c r="M829" s="45">
        <v>0.05</v>
      </c>
      <c r="N829" s="68">
        <f t="shared" si="62"/>
        <v>8315.9486301369852</v>
      </c>
    </row>
    <row r="830" spans="2:14" x14ac:dyDescent="0.25">
      <c r="B830" s="46">
        <v>827</v>
      </c>
      <c r="C830" s="130" t="s">
        <v>2138</v>
      </c>
      <c r="D830" s="127">
        <v>43290</v>
      </c>
      <c r="E830" s="98">
        <v>44424</v>
      </c>
      <c r="F830" s="117">
        <f t="shared" si="63"/>
        <v>3.106849315068493</v>
      </c>
      <c r="G830" s="46">
        <v>3</v>
      </c>
      <c r="H830" s="72">
        <v>0.05</v>
      </c>
      <c r="I830" s="91">
        <f t="shared" si="64"/>
        <v>0.31666666666666665</v>
      </c>
      <c r="J830" s="68">
        <v>42864</v>
      </c>
      <c r="K830" s="68">
        <f t="shared" si="60"/>
        <v>42171.129863013695</v>
      </c>
      <c r="L830" s="68">
        <f t="shared" si="61"/>
        <v>692.87013698630471</v>
      </c>
      <c r="M830" s="45">
        <v>0.05</v>
      </c>
      <c r="N830" s="68">
        <f t="shared" si="62"/>
        <v>2143.2000000000003</v>
      </c>
    </row>
    <row r="831" spans="2:14" x14ac:dyDescent="0.25">
      <c r="B831" s="46">
        <v>828</v>
      </c>
      <c r="C831" s="130" t="s">
        <v>2084</v>
      </c>
      <c r="D831" s="127">
        <v>43291</v>
      </c>
      <c r="E831" s="98">
        <v>44424</v>
      </c>
      <c r="F831" s="117">
        <f t="shared" si="63"/>
        <v>3.1041095890410957</v>
      </c>
      <c r="G831" s="46">
        <v>5</v>
      </c>
      <c r="H831" s="72">
        <v>0.05</v>
      </c>
      <c r="I831" s="91">
        <f t="shared" si="64"/>
        <v>0.19</v>
      </c>
      <c r="J831" s="68">
        <v>33900</v>
      </c>
      <c r="K831" s="68">
        <f t="shared" si="60"/>
        <v>19993.569863013698</v>
      </c>
      <c r="L831" s="68">
        <f t="shared" si="61"/>
        <v>13906.430136986302</v>
      </c>
      <c r="M831" s="45">
        <v>0.05</v>
      </c>
      <c r="N831" s="68">
        <f t="shared" si="62"/>
        <v>13211.108630136987</v>
      </c>
    </row>
    <row r="832" spans="2:14" x14ac:dyDescent="0.25">
      <c r="B832" s="46">
        <v>829</v>
      </c>
      <c r="C832" s="130" t="s">
        <v>2041</v>
      </c>
      <c r="D832" s="127">
        <v>43291</v>
      </c>
      <c r="E832" s="98">
        <v>44424</v>
      </c>
      <c r="F832" s="117">
        <f t="shared" si="63"/>
        <v>3.1041095890410957</v>
      </c>
      <c r="G832" s="46">
        <v>5</v>
      </c>
      <c r="H832" s="72">
        <v>0.05</v>
      </c>
      <c r="I832" s="91">
        <f t="shared" si="64"/>
        <v>0.19</v>
      </c>
      <c r="J832" s="68">
        <v>78000</v>
      </c>
      <c r="K832" s="68">
        <f t="shared" si="60"/>
        <v>46002.904109589042</v>
      </c>
      <c r="L832" s="68">
        <f t="shared" si="61"/>
        <v>31997.095890410958</v>
      </c>
      <c r="M832" s="45">
        <v>0.05</v>
      </c>
      <c r="N832" s="68">
        <f t="shared" si="62"/>
        <v>30397.241095890407</v>
      </c>
    </row>
    <row r="833" spans="2:14" x14ac:dyDescent="0.25">
      <c r="B833" s="46">
        <v>830</v>
      </c>
      <c r="C833" s="130" t="s">
        <v>2046</v>
      </c>
      <c r="D833" s="127">
        <v>43290</v>
      </c>
      <c r="E833" s="98">
        <v>44424</v>
      </c>
      <c r="F833" s="117">
        <f t="shared" si="63"/>
        <v>3.106849315068493</v>
      </c>
      <c r="G833" s="46">
        <v>8</v>
      </c>
      <c r="H833" s="72">
        <v>0.05</v>
      </c>
      <c r="I833" s="91">
        <f t="shared" si="64"/>
        <v>0.11874999999999999</v>
      </c>
      <c r="J833" s="68">
        <v>4095</v>
      </c>
      <c r="K833" s="68">
        <f t="shared" si="60"/>
        <v>1510.8025684931506</v>
      </c>
      <c r="L833" s="68">
        <f t="shared" si="61"/>
        <v>2584.1974315068492</v>
      </c>
      <c r="M833" s="45">
        <v>0.05</v>
      </c>
      <c r="N833" s="68">
        <f t="shared" si="62"/>
        <v>2454.9875599315064</v>
      </c>
    </row>
    <row r="834" spans="2:14" x14ac:dyDescent="0.25">
      <c r="B834" s="46">
        <v>831</v>
      </c>
      <c r="C834" s="130" t="s">
        <v>1181</v>
      </c>
      <c r="D834" s="127">
        <v>43290</v>
      </c>
      <c r="E834" s="98">
        <v>44424</v>
      </c>
      <c r="F834" s="117">
        <f t="shared" si="63"/>
        <v>3.106849315068493</v>
      </c>
      <c r="G834" s="46">
        <v>8</v>
      </c>
      <c r="H834" s="72">
        <v>0.05</v>
      </c>
      <c r="I834" s="91">
        <f t="shared" si="64"/>
        <v>0.11874999999999999</v>
      </c>
      <c r="J834" s="68">
        <v>18900</v>
      </c>
      <c r="K834" s="68">
        <f t="shared" si="60"/>
        <v>6972.9349315068484</v>
      </c>
      <c r="L834" s="68">
        <f t="shared" si="61"/>
        <v>11927.065068493152</v>
      </c>
      <c r="M834" s="45">
        <v>0.05</v>
      </c>
      <c r="N834" s="68">
        <f t="shared" si="62"/>
        <v>11330.711815068493</v>
      </c>
    </row>
    <row r="835" spans="2:14" x14ac:dyDescent="0.25">
      <c r="B835" s="46">
        <v>832</v>
      </c>
      <c r="C835" s="130" t="s">
        <v>2087</v>
      </c>
      <c r="D835" s="127">
        <v>43290</v>
      </c>
      <c r="E835" s="98">
        <v>44424</v>
      </c>
      <c r="F835" s="117">
        <f t="shared" si="63"/>
        <v>3.106849315068493</v>
      </c>
      <c r="G835" s="46">
        <v>3</v>
      </c>
      <c r="H835" s="72">
        <v>0.05</v>
      </c>
      <c r="I835" s="91">
        <f t="shared" si="64"/>
        <v>0.31666666666666665</v>
      </c>
      <c r="J835" s="68">
        <v>30400</v>
      </c>
      <c r="K835" s="68">
        <f t="shared" si="60"/>
        <v>29908.602739726022</v>
      </c>
      <c r="L835" s="68">
        <f t="shared" si="61"/>
        <v>491.39726027397774</v>
      </c>
      <c r="M835" s="45">
        <v>0.05</v>
      </c>
      <c r="N835" s="68">
        <f t="shared" si="62"/>
        <v>1520</v>
      </c>
    </row>
    <row r="836" spans="2:14" x14ac:dyDescent="0.25">
      <c r="B836" s="46">
        <v>833</v>
      </c>
      <c r="C836" s="130" t="s">
        <v>2039</v>
      </c>
      <c r="D836" s="127">
        <v>43290</v>
      </c>
      <c r="E836" s="98">
        <v>44424</v>
      </c>
      <c r="F836" s="117">
        <f t="shared" si="63"/>
        <v>3.106849315068493</v>
      </c>
      <c r="G836" s="46">
        <v>3</v>
      </c>
      <c r="H836" s="72">
        <v>0.05</v>
      </c>
      <c r="I836" s="91">
        <f t="shared" si="64"/>
        <v>0.31666666666666665</v>
      </c>
      <c r="J836" s="68">
        <v>11610</v>
      </c>
      <c r="K836" s="68">
        <f t="shared" ref="K836:K899" si="65">F836*I836*J836</f>
        <v>11422.331506849314</v>
      </c>
      <c r="L836" s="68">
        <f t="shared" ref="L836:L899" si="66">MAX(J836-K836,0)</f>
        <v>187.66849315068612</v>
      </c>
      <c r="M836" s="45">
        <v>0.05</v>
      </c>
      <c r="N836" s="68">
        <f t="shared" ref="N836:N899" si="67">IF(J836&lt;=0,0,IF(L836&lt;=H836*J836,H836*J836,L836*(1-M836)))</f>
        <v>580.5</v>
      </c>
    </row>
    <row r="837" spans="2:14" x14ac:dyDescent="0.25">
      <c r="B837" s="46">
        <v>834</v>
      </c>
      <c r="C837" s="130" t="s">
        <v>2052</v>
      </c>
      <c r="D837" s="127">
        <v>43290</v>
      </c>
      <c r="E837" s="98">
        <v>44424</v>
      </c>
      <c r="F837" s="117">
        <f t="shared" ref="F837:F900" si="68">(E837-D837)/365</f>
        <v>3.106849315068493</v>
      </c>
      <c r="G837" s="46">
        <v>8</v>
      </c>
      <c r="H837" s="72">
        <v>0.05</v>
      </c>
      <c r="I837" s="91">
        <f t="shared" ref="I837:I900" si="69">(1-H837)/G837</f>
        <v>0.11874999999999999</v>
      </c>
      <c r="J837" s="68">
        <v>1945</v>
      </c>
      <c r="K837" s="68">
        <f t="shared" si="65"/>
        <v>717.58510273972593</v>
      </c>
      <c r="L837" s="68">
        <f t="shared" si="66"/>
        <v>1227.4148972602741</v>
      </c>
      <c r="M837" s="45">
        <v>0.05</v>
      </c>
      <c r="N837" s="68">
        <f t="shared" si="67"/>
        <v>1166.0441523972604</v>
      </c>
    </row>
    <row r="838" spans="2:14" x14ac:dyDescent="0.25">
      <c r="B838" s="46">
        <v>835</v>
      </c>
      <c r="C838" s="130" t="s">
        <v>2139</v>
      </c>
      <c r="D838" s="127">
        <v>43292</v>
      </c>
      <c r="E838" s="98">
        <v>44424</v>
      </c>
      <c r="F838" s="117">
        <f t="shared" si="68"/>
        <v>3.1013698630136988</v>
      </c>
      <c r="G838" s="46">
        <v>3</v>
      </c>
      <c r="H838" s="72">
        <v>0.05</v>
      </c>
      <c r="I838" s="91">
        <f t="shared" si="69"/>
        <v>0.31666666666666665</v>
      </c>
      <c r="J838" s="68">
        <v>67000</v>
      </c>
      <c r="K838" s="68">
        <f t="shared" si="65"/>
        <v>65800.73059360731</v>
      </c>
      <c r="L838" s="68">
        <f t="shared" si="66"/>
        <v>1199.2694063926901</v>
      </c>
      <c r="M838" s="45">
        <v>0.05</v>
      </c>
      <c r="N838" s="68">
        <f t="shared" si="67"/>
        <v>3350</v>
      </c>
    </row>
    <row r="839" spans="2:14" x14ac:dyDescent="0.25">
      <c r="B839" s="46">
        <v>836</v>
      </c>
      <c r="C839" s="130" t="s">
        <v>2138</v>
      </c>
      <c r="D839" s="127">
        <v>43290</v>
      </c>
      <c r="E839" s="98">
        <v>44424</v>
      </c>
      <c r="F839" s="117">
        <f t="shared" si="68"/>
        <v>3.106849315068493</v>
      </c>
      <c r="G839" s="46">
        <v>3</v>
      </c>
      <c r="H839" s="72">
        <v>0.05</v>
      </c>
      <c r="I839" s="91">
        <f t="shared" si="69"/>
        <v>0.31666666666666665</v>
      </c>
      <c r="J839" s="68">
        <v>42864</v>
      </c>
      <c r="K839" s="68">
        <f t="shared" si="65"/>
        <v>42171.129863013695</v>
      </c>
      <c r="L839" s="68">
        <f t="shared" si="66"/>
        <v>692.87013698630471</v>
      </c>
      <c r="M839" s="45">
        <v>0.05</v>
      </c>
      <c r="N839" s="68">
        <f t="shared" si="67"/>
        <v>2143.2000000000003</v>
      </c>
    </row>
    <row r="840" spans="2:14" x14ac:dyDescent="0.25">
      <c r="B840" s="46">
        <v>837</v>
      </c>
      <c r="C840" s="130" t="s">
        <v>2041</v>
      </c>
      <c r="D840" s="127">
        <v>43291</v>
      </c>
      <c r="E840" s="98">
        <v>44424</v>
      </c>
      <c r="F840" s="117">
        <f t="shared" si="68"/>
        <v>3.1041095890410957</v>
      </c>
      <c r="G840" s="46">
        <v>5</v>
      </c>
      <c r="H840" s="72">
        <v>0.05</v>
      </c>
      <c r="I840" s="91">
        <f t="shared" si="69"/>
        <v>0.19</v>
      </c>
      <c r="J840" s="68">
        <v>78000</v>
      </c>
      <c r="K840" s="68">
        <f t="shared" si="65"/>
        <v>46002.904109589042</v>
      </c>
      <c r="L840" s="68">
        <f t="shared" si="66"/>
        <v>31997.095890410958</v>
      </c>
      <c r="M840" s="45">
        <v>0.05</v>
      </c>
      <c r="N840" s="68">
        <f t="shared" si="67"/>
        <v>30397.241095890407</v>
      </c>
    </row>
    <row r="841" spans="2:14" x14ac:dyDescent="0.25">
      <c r="B841" s="46">
        <v>838</v>
      </c>
      <c r="C841" s="130" t="s">
        <v>1181</v>
      </c>
      <c r="D841" s="127">
        <v>43290</v>
      </c>
      <c r="E841" s="98">
        <v>44424</v>
      </c>
      <c r="F841" s="117">
        <f t="shared" si="68"/>
        <v>3.106849315068493</v>
      </c>
      <c r="G841" s="46">
        <v>8</v>
      </c>
      <c r="H841" s="72">
        <v>0.05</v>
      </c>
      <c r="I841" s="91">
        <f t="shared" si="69"/>
        <v>0.11874999999999999</v>
      </c>
      <c r="J841" s="68">
        <v>18900</v>
      </c>
      <c r="K841" s="68">
        <f t="shared" si="65"/>
        <v>6972.9349315068484</v>
      </c>
      <c r="L841" s="68">
        <f t="shared" si="66"/>
        <v>11927.065068493152</v>
      </c>
      <c r="M841" s="45">
        <v>0.05</v>
      </c>
      <c r="N841" s="68">
        <f t="shared" si="67"/>
        <v>11330.711815068493</v>
      </c>
    </row>
    <row r="842" spans="2:14" x14ac:dyDescent="0.25">
      <c r="B842" s="46">
        <v>839</v>
      </c>
      <c r="C842" s="130" t="s">
        <v>2139</v>
      </c>
      <c r="D842" s="127">
        <v>43292</v>
      </c>
      <c r="E842" s="98">
        <v>44424</v>
      </c>
      <c r="F842" s="117">
        <f t="shared" si="68"/>
        <v>3.1013698630136988</v>
      </c>
      <c r="G842" s="46">
        <v>3</v>
      </c>
      <c r="H842" s="72">
        <v>0.05</v>
      </c>
      <c r="I842" s="91">
        <f t="shared" si="69"/>
        <v>0.31666666666666665</v>
      </c>
      <c r="J842" s="68">
        <v>67000</v>
      </c>
      <c r="K842" s="68">
        <f t="shared" si="65"/>
        <v>65800.73059360731</v>
      </c>
      <c r="L842" s="68">
        <f t="shared" si="66"/>
        <v>1199.2694063926901</v>
      </c>
      <c r="M842" s="45">
        <v>0.05</v>
      </c>
      <c r="N842" s="68">
        <f t="shared" si="67"/>
        <v>3350</v>
      </c>
    </row>
    <row r="843" spans="2:14" x14ac:dyDescent="0.25">
      <c r="B843" s="46">
        <v>840</v>
      </c>
      <c r="C843" s="130" t="s">
        <v>2087</v>
      </c>
      <c r="D843" s="127">
        <v>43290</v>
      </c>
      <c r="E843" s="98">
        <v>44424</v>
      </c>
      <c r="F843" s="117">
        <f t="shared" si="68"/>
        <v>3.106849315068493</v>
      </c>
      <c r="G843" s="46">
        <v>3</v>
      </c>
      <c r="H843" s="72">
        <v>0.05</v>
      </c>
      <c r="I843" s="91">
        <f t="shared" si="69"/>
        <v>0.31666666666666665</v>
      </c>
      <c r="J843" s="68">
        <v>30400</v>
      </c>
      <c r="K843" s="68">
        <f t="shared" si="65"/>
        <v>29908.602739726022</v>
      </c>
      <c r="L843" s="68">
        <f t="shared" si="66"/>
        <v>491.39726027397774</v>
      </c>
      <c r="M843" s="45">
        <v>0.05</v>
      </c>
      <c r="N843" s="68">
        <f t="shared" si="67"/>
        <v>1520</v>
      </c>
    </row>
    <row r="844" spans="2:14" x14ac:dyDescent="0.25">
      <c r="B844" s="46">
        <v>841</v>
      </c>
      <c r="C844" s="130" t="s">
        <v>2039</v>
      </c>
      <c r="D844" s="127">
        <v>43290</v>
      </c>
      <c r="E844" s="98">
        <v>44424</v>
      </c>
      <c r="F844" s="117">
        <f t="shared" si="68"/>
        <v>3.106849315068493</v>
      </c>
      <c r="G844" s="46">
        <v>3</v>
      </c>
      <c r="H844" s="72">
        <v>0.05</v>
      </c>
      <c r="I844" s="91">
        <f t="shared" si="69"/>
        <v>0.31666666666666665</v>
      </c>
      <c r="J844" s="68">
        <v>11610</v>
      </c>
      <c r="K844" s="68">
        <f t="shared" si="65"/>
        <v>11422.331506849314</v>
      </c>
      <c r="L844" s="68">
        <f t="shared" si="66"/>
        <v>187.66849315068612</v>
      </c>
      <c r="M844" s="45">
        <v>0.05</v>
      </c>
      <c r="N844" s="68">
        <f t="shared" si="67"/>
        <v>580.5</v>
      </c>
    </row>
    <row r="845" spans="2:14" x14ac:dyDescent="0.25">
      <c r="B845" s="46">
        <v>842</v>
      </c>
      <c r="C845" s="130" t="s">
        <v>2046</v>
      </c>
      <c r="D845" s="127">
        <v>43290</v>
      </c>
      <c r="E845" s="98">
        <v>44424</v>
      </c>
      <c r="F845" s="117">
        <f t="shared" si="68"/>
        <v>3.106849315068493</v>
      </c>
      <c r="G845" s="46">
        <v>8</v>
      </c>
      <c r="H845" s="72">
        <v>0.05</v>
      </c>
      <c r="I845" s="91">
        <f t="shared" si="69"/>
        <v>0.11874999999999999</v>
      </c>
      <c r="J845" s="68">
        <v>4095</v>
      </c>
      <c r="K845" s="68">
        <f t="shared" si="65"/>
        <v>1510.8025684931506</v>
      </c>
      <c r="L845" s="68">
        <f t="shared" si="66"/>
        <v>2584.1974315068492</v>
      </c>
      <c r="M845" s="45">
        <v>0.05</v>
      </c>
      <c r="N845" s="68">
        <f t="shared" si="67"/>
        <v>2454.9875599315064</v>
      </c>
    </row>
    <row r="846" spans="2:14" x14ac:dyDescent="0.25">
      <c r="B846" s="46">
        <v>843</v>
      </c>
      <c r="C846" s="130" t="s">
        <v>2052</v>
      </c>
      <c r="D846" s="127">
        <v>43290</v>
      </c>
      <c r="E846" s="98">
        <v>44424</v>
      </c>
      <c r="F846" s="117">
        <f t="shared" si="68"/>
        <v>3.106849315068493</v>
      </c>
      <c r="G846" s="46">
        <v>8</v>
      </c>
      <c r="H846" s="72">
        <v>0.05</v>
      </c>
      <c r="I846" s="91">
        <f t="shared" si="69"/>
        <v>0.11874999999999999</v>
      </c>
      <c r="J846" s="68">
        <v>1945</v>
      </c>
      <c r="K846" s="68">
        <f t="shared" si="65"/>
        <v>717.58510273972593</v>
      </c>
      <c r="L846" s="68">
        <f t="shared" si="66"/>
        <v>1227.4148972602741</v>
      </c>
      <c r="M846" s="45">
        <v>0.05</v>
      </c>
      <c r="N846" s="68">
        <f t="shared" si="67"/>
        <v>1166.0441523972604</v>
      </c>
    </row>
    <row r="847" spans="2:14" x14ac:dyDescent="0.25">
      <c r="B847" s="46">
        <v>844</v>
      </c>
      <c r="C847" s="130" t="s">
        <v>2041</v>
      </c>
      <c r="D847" s="127">
        <v>43291</v>
      </c>
      <c r="E847" s="98">
        <v>44424</v>
      </c>
      <c r="F847" s="117">
        <f t="shared" si="68"/>
        <v>3.1041095890410957</v>
      </c>
      <c r="G847" s="46">
        <v>5</v>
      </c>
      <c r="H847" s="72">
        <v>0.05</v>
      </c>
      <c r="I847" s="91">
        <f t="shared" si="69"/>
        <v>0.19</v>
      </c>
      <c r="J847" s="68">
        <v>195000</v>
      </c>
      <c r="K847" s="68">
        <f t="shared" si="65"/>
        <v>115007.2602739726</v>
      </c>
      <c r="L847" s="68">
        <f t="shared" si="66"/>
        <v>79992.739726027401</v>
      </c>
      <c r="M847" s="45">
        <v>0.05</v>
      </c>
      <c r="N847" s="68">
        <f t="shared" si="67"/>
        <v>75993.102739726033</v>
      </c>
    </row>
    <row r="848" spans="2:14" x14ac:dyDescent="0.25">
      <c r="B848" s="46">
        <v>845</v>
      </c>
      <c r="C848" s="130" t="s">
        <v>2138</v>
      </c>
      <c r="D848" s="127">
        <v>43290</v>
      </c>
      <c r="E848" s="98">
        <v>44424</v>
      </c>
      <c r="F848" s="117">
        <f t="shared" si="68"/>
        <v>3.106849315068493</v>
      </c>
      <c r="G848" s="46">
        <v>3</v>
      </c>
      <c r="H848" s="72">
        <v>0.05</v>
      </c>
      <c r="I848" s="91">
        <f t="shared" si="69"/>
        <v>0.31666666666666665</v>
      </c>
      <c r="J848" s="68">
        <v>42864</v>
      </c>
      <c r="K848" s="68">
        <f t="shared" si="65"/>
        <v>42171.129863013695</v>
      </c>
      <c r="L848" s="68">
        <f t="shared" si="66"/>
        <v>692.87013698630471</v>
      </c>
      <c r="M848" s="45">
        <v>0.05</v>
      </c>
      <c r="N848" s="68">
        <f t="shared" si="67"/>
        <v>2143.2000000000003</v>
      </c>
    </row>
    <row r="849" spans="2:14" x14ac:dyDescent="0.25">
      <c r="B849" s="46">
        <v>846</v>
      </c>
      <c r="C849" s="130" t="s">
        <v>1181</v>
      </c>
      <c r="D849" s="127">
        <v>43290</v>
      </c>
      <c r="E849" s="98">
        <v>44424</v>
      </c>
      <c r="F849" s="117">
        <f t="shared" si="68"/>
        <v>3.106849315068493</v>
      </c>
      <c r="G849" s="46">
        <v>8</v>
      </c>
      <c r="H849" s="72">
        <v>0.05</v>
      </c>
      <c r="I849" s="91">
        <f t="shared" si="69"/>
        <v>0.11874999999999999</v>
      </c>
      <c r="J849" s="68">
        <v>18900</v>
      </c>
      <c r="K849" s="68">
        <f t="shared" si="65"/>
        <v>6972.9349315068484</v>
      </c>
      <c r="L849" s="68">
        <f t="shared" si="66"/>
        <v>11927.065068493152</v>
      </c>
      <c r="M849" s="45">
        <v>0.05</v>
      </c>
      <c r="N849" s="68">
        <f t="shared" si="67"/>
        <v>11330.711815068493</v>
      </c>
    </row>
    <row r="850" spans="2:14" x14ac:dyDescent="0.25">
      <c r="B850" s="46">
        <v>847</v>
      </c>
      <c r="C850" s="130" t="s">
        <v>2139</v>
      </c>
      <c r="D850" s="127">
        <v>43292</v>
      </c>
      <c r="E850" s="98">
        <v>44424</v>
      </c>
      <c r="F850" s="117">
        <f t="shared" si="68"/>
        <v>3.1013698630136988</v>
      </c>
      <c r="G850" s="46">
        <v>3</v>
      </c>
      <c r="H850" s="72">
        <v>0.05</v>
      </c>
      <c r="I850" s="91">
        <f t="shared" si="69"/>
        <v>0.31666666666666665</v>
      </c>
      <c r="J850" s="68">
        <v>67000</v>
      </c>
      <c r="K850" s="68">
        <f t="shared" si="65"/>
        <v>65800.73059360731</v>
      </c>
      <c r="L850" s="68">
        <f t="shared" si="66"/>
        <v>1199.2694063926901</v>
      </c>
      <c r="M850" s="45">
        <v>0.05</v>
      </c>
      <c r="N850" s="68">
        <f t="shared" si="67"/>
        <v>3350</v>
      </c>
    </row>
    <row r="851" spans="2:14" x14ac:dyDescent="0.25">
      <c r="B851" s="46">
        <v>848</v>
      </c>
      <c r="C851" s="130" t="s">
        <v>2087</v>
      </c>
      <c r="D851" s="127">
        <v>43290</v>
      </c>
      <c r="E851" s="98">
        <v>44424</v>
      </c>
      <c r="F851" s="117">
        <f t="shared" si="68"/>
        <v>3.106849315068493</v>
      </c>
      <c r="G851" s="46">
        <v>3</v>
      </c>
      <c r="H851" s="72">
        <v>0.05</v>
      </c>
      <c r="I851" s="91">
        <f t="shared" si="69"/>
        <v>0.31666666666666665</v>
      </c>
      <c r="J851" s="68">
        <v>30400</v>
      </c>
      <c r="K851" s="68">
        <f t="shared" si="65"/>
        <v>29908.602739726022</v>
      </c>
      <c r="L851" s="68">
        <f t="shared" si="66"/>
        <v>491.39726027397774</v>
      </c>
      <c r="M851" s="45">
        <v>0.05</v>
      </c>
      <c r="N851" s="68">
        <f t="shared" si="67"/>
        <v>1520</v>
      </c>
    </row>
    <row r="852" spans="2:14" x14ac:dyDescent="0.25">
      <c r="B852" s="46">
        <v>849</v>
      </c>
      <c r="C852" s="130" t="s">
        <v>2039</v>
      </c>
      <c r="D852" s="127">
        <v>43290</v>
      </c>
      <c r="E852" s="98">
        <v>44424</v>
      </c>
      <c r="F852" s="117">
        <f t="shared" si="68"/>
        <v>3.106849315068493</v>
      </c>
      <c r="G852" s="46">
        <v>3</v>
      </c>
      <c r="H852" s="72">
        <v>0.05</v>
      </c>
      <c r="I852" s="91">
        <f t="shared" si="69"/>
        <v>0.31666666666666665</v>
      </c>
      <c r="J852" s="68">
        <v>11610</v>
      </c>
      <c r="K852" s="68">
        <f t="shared" si="65"/>
        <v>11422.331506849314</v>
      </c>
      <c r="L852" s="68">
        <f t="shared" si="66"/>
        <v>187.66849315068612</v>
      </c>
      <c r="M852" s="45">
        <v>0.05</v>
      </c>
      <c r="N852" s="68">
        <f t="shared" si="67"/>
        <v>580.5</v>
      </c>
    </row>
    <row r="853" spans="2:14" x14ac:dyDescent="0.25">
      <c r="B853" s="46">
        <v>850</v>
      </c>
      <c r="C853" s="130" t="s">
        <v>2046</v>
      </c>
      <c r="D853" s="127">
        <v>43290</v>
      </c>
      <c r="E853" s="98">
        <v>44424</v>
      </c>
      <c r="F853" s="117">
        <f t="shared" si="68"/>
        <v>3.106849315068493</v>
      </c>
      <c r="G853" s="46">
        <v>8</v>
      </c>
      <c r="H853" s="72">
        <v>0.05</v>
      </c>
      <c r="I853" s="91">
        <f t="shared" si="69"/>
        <v>0.11874999999999999</v>
      </c>
      <c r="J853" s="68">
        <v>4095</v>
      </c>
      <c r="K853" s="68">
        <f t="shared" si="65"/>
        <v>1510.8025684931506</v>
      </c>
      <c r="L853" s="68">
        <f t="shared" si="66"/>
        <v>2584.1974315068492</v>
      </c>
      <c r="M853" s="45">
        <v>0.05</v>
      </c>
      <c r="N853" s="68">
        <f t="shared" si="67"/>
        <v>2454.9875599315064</v>
      </c>
    </row>
    <row r="854" spans="2:14" x14ac:dyDescent="0.25">
      <c r="B854" s="46">
        <v>851</v>
      </c>
      <c r="C854" s="130" t="s">
        <v>2052</v>
      </c>
      <c r="D854" s="127">
        <v>43290</v>
      </c>
      <c r="E854" s="98">
        <v>44424</v>
      </c>
      <c r="F854" s="117">
        <f t="shared" si="68"/>
        <v>3.106849315068493</v>
      </c>
      <c r="G854" s="46">
        <v>8</v>
      </c>
      <c r="H854" s="72">
        <v>0.05</v>
      </c>
      <c r="I854" s="91">
        <f t="shared" si="69"/>
        <v>0.11874999999999999</v>
      </c>
      <c r="J854" s="68">
        <v>1945</v>
      </c>
      <c r="K854" s="68">
        <f t="shared" si="65"/>
        <v>717.58510273972593</v>
      </c>
      <c r="L854" s="68">
        <f t="shared" si="66"/>
        <v>1227.4148972602741</v>
      </c>
      <c r="M854" s="45">
        <v>0.05</v>
      </c>
      <c r="N854" s="68">
        <f t="shared" si="67"/>
        <v>1166.0441523972604</v>
      </c>
    </row>
    <row r="855" spans="2:14" x14ac:dyDescent="0.25">
      <c r="B855" s="46">
        <v>852</v>
      </c>
      <c r="C855" s="130" t="s">
        <v>1241</v>
      </c>
      <c r="D855" s="127">
        <v>43290</v>
      </c>
      <c r="E855" s="98">
        <v>44424</v>
      </c>
      <c r="F855" s="117">
        <f t="shared" si="68"/>
        <v>3.106849315068493</v>
      </c>
      <c r="G855" s="46">
        <v>5</v>
      </c>
      <c r="H855" s="72">
        <v>0.05</v>
      </c>
      <c r="I855" s="91">
        <f t="shared" si="69"/>
        <v>0.19</v>
      </c>
      <c r="J855" s="68">
        <v>21420</v>
      </c>
      <c r="K855" s="68">
        <f t="shared" si="65"/>
        <v>12644.255342465754</v>
      </c>
      <c r="L855" s="68">
        <f t="shared" si="66"/>
        <v>8775.7446575342456</v>
      </c>
      <c r="M855" s="45">
        <v>0.05</v>
      </c>
      <c r="N855" s="68">
        <f t="shared" si="67"/>
        <v>8336.9574246575321</v>
      </c>
    </row>
    <row r="856" spans="2:14" x14ac:dyDescent="0.25">
      <c r="B856" s="46">
        <v>853</v>
      </c>
      <c r="C856" s="130" t="s">
        <v>2041</v>
      </c>
      <c r="D856" s="127">
        <v>43314</v>
      </c>
      <c r="E856" s="98">
        <v>44424</v>
      </c>
      <c r="F856" s="117">
        <f t="shared" si="68"/>
        <v>3.0410958904109591</v>
      </c>
      <c r="G856" s="46">
        <v>5</v>
      </c>
      <c r="H856" s="72">
        <v>0.05</v>
      </c>
      <c r="I856" s="91">
        <f t="shared" si="69"/>
        <v>0.19</v>
      </c>
      <c r="J856" s="68">
        <v>78000</v>
      </c>
      <c r="K856" s="68">
        <f t="shared" si="65"/>
        <v>45069.04109589041</v>
      </c>
      <c r="L856" s="68">
        <f t="shared" si="66"/>
        <v>32930.95890410959</v>
      </c>
      <c r="M856" s="45">
        <v>0.05</v>
      </c>
      <c r="N856" s="68">
        <f t="shared" si="67"/>
        <v>31284.410958904107</v>
      </c>
    </row>
    <row r="857" spans="2:14" x14ac:dyDescent="0.25">
      <c r="B857" s="46">
        <v>854</v>
      </c>
      <c r="C857" s="130" t="s">
        <v>2039</v>
      </c>
      <c r="D857" s="127">
        <v>43314</v>
      </c>
      <c r="E857" s="98">
        <v>44424</v>
      </c>
      <c r="F857" s="117">
        <f t="shared" si="68"/>
        <v>3.0410958904109591</v>
      </c>
      <c r="G857" s="46">
        <v>3</v>
      </c>
      <c r="H857" s="72">
        <v>0.05</v>
      </c>
      <c r="I857" s="91">
        <f t="shared" si="69"/>
        <v>0.31666666666666665</v>
      </c>
      <c r="J857" s="68">
        <v>11000</v>
      </c>
      <c r="K857" s="68">
        <f t="shared" si="65"/>
        <v>10593.150684931506</v>
      </c>
      <c r="L857" s="68">
        <f t="shared" si="66"/>
        <v>406.84931506849352</v>
      </c>
      <c r="M857" s="45">
        <v>0.05</v>
      </c>
      <c r="N857" s="68">
        <f t="shared" si="67"/>
        <v>550</v>
      </c>
    </row>
    <row r="858" spans="2:14" x14ac:dyDescent="0.25">
      <c r="B858" s="46">
        <v>855</v>
      </c>
      <c r="C858" s="130" t="s">
        <v>2041</v>
      </c>
      <c r="D858" s="127">
        <v>43341</v>
      </c>
      <c r="E858" s="98">
        <v>44424</v>
      </c>
      <c r="F858" s="117">
        <f t="shared" si="68"/>
        <v>2.967123287671233</v>
      </c>
      <c r="G858" s="46">
        <v>5</v>
      </c>
      <c r="H858" s="72">
        <v>0.05</v>
      </c>
      <c r="I858" s="91">
        <f t="shared" si="69"/>
        <v>0.19</v>
      </c>
      <c r="J858" s="68">
        <v>38814</v>
      </c>
      <c r="K858" s="68">
        <f t="shared" si="65"/>
        <v>21881.525424657535</v>
      </c>
      <c r="L858" s="68">
        <f t="shared" si="66"/>
        <v>16932.474575342465</v>
      </c>
      <c r="M858" s="45">
        <v>0.05</v>
      </c>
      <c r="N858" s="68">
        <f t="shared" si="67"/>
        <v>16085.85084657534</v>
      </c>
    </row>
    <row r="859" spans="2:14" x14ac:dyDescent="0.25">
      <c r="B859" s="46">
        <v>856</v>
      </c>
      <c r="C859" s="130" t="s">
        <v>2039</v>
      </c>
      <c r="D859" s="127">
        <v>43341</v>
      </c>
      <c r="E859" s="98">
        <v>44424</v>
      </c>
      <c r="F859" s="117">
        <f t="shared" si="68"/>
        <v>2.967123287671233</v>
      </c>
      <c r="G859" s="46">
        <v>3</v>
      </c>
      <c r="H859" s="72">
        <v>0.05</v>
      </c>
      <c r="I859" s="91">
        <f t="shared" si="69"/>
        <v>0.31666666666666665</v>
      </c>
      <c r="J859" s="68">
        <v>12076</v>
      </c>
      <c r="K859" s="68">
        <f t="shared" si="65"/>
        <v>11346.477260273972</v>
      </c>
      <c r="L859" s="68">
        <f t="shared" si="66"/>
        <v>729.52273972602779</v>
      </c>
      <c r="M859" s="45">
        <v>0.05</v>
      </c>
      <c r="N859" s="68">
        <f t="shared" si="67"/>
        <v>693.04660273972638</v>
      </c>
    </row>
    <row r="860" spans="2:14" x14ac:dyDescent="0.25">
      <c r="B860" s="46">
        <v>857</v>
      </c>
      <c r="C860" s="130" t="s">
        <v>2034</v>
      </c>
      <c r="D860" s="127">
        <v>43440</v>
      </c>
      <c r="E860" s="98">
        <v>44424</v>
      </c>
      <c r="F860" s="117">
        <f t="shared" si="68"/>
        <v>2.6958904109589041</v>
      </c>
      <c r="G860" s="46">
        <v>5</v>
      </c>
      <c r="H860" s="72">
        <v>0.05</v>
      </c>
      <c r="I860" s="91">
        <f t="shared" si="69"/>
        <v>0.19</v>
      </c>
      <c r="J860" s="68">
        <v>240000</v>
      </c>
      <c r="K860" s="68">
        <f t="shared" si="65"/>
        <v>122932.60273972602</v>
      </c>
      <c r="L860" s="68">
        <f t="shared" si="66"/>
        <v>117067.39726027398</v>
      </c>
      <c r="M860" s="45">
        <v>0.05</v>
      </c>
      <c r="N860" s="68">
        <f t="shared" si="67"/>
        <v>111214.02739726027</v>
      </c>
    </row>
    <row r="861" spans="2:14" x14ac:dyDescent="0.25">
      <c r="B861" s="46">
        <v>858</v>
      </c>
      <c r="C861" s="130" t="s">
        <v>2140</v>
      </c>
      <c r="D861" s="127">
        <v>43511</v>
      </c>
      <c r="E861" s="98">
        <v>44424</v>
      </c>
      <c r="F861" s="117">
        <f t="shared" si="68"/>
        <v>2.5013698630136987</v>
      </c>
      <c r="G861" s="46">
        <v>3</v>
      </c>
      <c r="H861" s="72">
        <v>0.05</v>
      </c>
      <c r="I861" s="91">
        <f t="shared" si="69"/>
        <v>0.31666666666666665</v>
      </c>
      <c r="J861" s="68">
        <v>21200</v>
      </c>
      <c r="K861" s="68">
        <f t="shared" si="65"/>
        <v>16792.529680365296</v>
      </c>
      <c r="L861" s="68">
        <f t="shared" si="66"/>
        <v>4407.4703196347036</v>
      </c>
      <c r="M861" s="45">
        <v>0.05</v>
      </c>
      <c r="N861" s="68">
        <f t="shared" si="67"/>
        <v>4187.0968036529684</v>
      </c>
    </row>
    <row r="862" spans="2:14" x14ac:dyDescent="0.25">
      <c r="B862" s="46">
        <v>859</v>
      </c>
      <c r="C862" s="130" t="s">
        <v>2141</v>
      </c>
      <c r="D862" s="127">
        <v>43456</v>
      </c>
      <c r="E862" s="98">
        <v>44424</v>
      </c>
      <c r="F862" s="117">
        <f t="shared" si="68"/>
        <v>2.6520547945205482</v>
      </c>
      <c r="G862" s="46">
        <v>3</v>
      </c>
      <c r="H862" s="72">
        <v>0.05</v>
      </c>
      <c r="I862" s="91">
        <f t="shared" si="69"/>
        <v>0.31666666666666665</v>
      </c>
      <c r="J862" s="68">
        <v>21200</v>
      </c>
      <c r="K862" s="68">
        <f t="shared" si="65"/>
        <v>17804.127853881277</v>
      </c>
      <c r="L862" s="68">
        <f t="shared" si="66"/>
        <v>3395.8721461187233</v>
      </c>
      <c r="M862" s="45">
        <v>0.05</v>
      </c>
      <c r="N862" s="68">
        <f t="shared" si="67"/>
        <v>3226.078538812787</v>
      </c>
    </row>
    <row r="863" spans="2:14" x14ac:dyDescent="0.25">
      <c r="B863" s="46">
        <v>860</v>
      </c>
      <c r="C863" s="130" t="s">
        <v>2036</v>
      </c>
      <c r="D863" s="127">
        <v>43465</v>
      </c>
      <c r="E863" s="98">
        <v>44424</v>
      </c>
      <c r="F863" s="117">
        <f t="shared" si="68"/>
        <v>2.6273972602739728</v>
      </c>
      <c r="G863" s="46">
        <v>5</v>
      </c>
      <c r="H863" s="72">
        <v>0.05</v>
      </c>
      <c r="I863" s="91">
        <f t="shared" si="69"/>
        <v>0.19</v>
      </c>
      <c r="J863" s="68">
        <v>49140</v>
      </c>
      <c r="K863" s="68">
        <f t="shared" si="65"/>
        <v>24530.957260273975</v>
      </c>
      <c r="L863" s="68">
        <f t="shared" si="66"/>
        <v>24609.042739726025</v>
      </c>
      <c r="M863" s="45">
        <v>0.05</v>
      </c>
      <c r="N863" s="68">
        <f t="shared" si="67"/>
        <v>23378.590602739721</v>
      </c>
    </row>
    <row r="864" spans="2:14" x14ac:dyDescent="0.25">
      <c r="B864" s="46">
        <v>861</v>
      </c>
      <c r="C864" s="130" t="s">
        <v>2041</v>
      </c>
      <c r="D864" s="127">
        <v>43482</v>
      </c>
      <c r="E864" s="98">
        <v>44424</v>
      </c>
      <c r="F864" s="117">
        <f t="shared" si="68"/>
        <v>2.580821917808219</v>
      </c>
      <c r="G864" s="46">
        <v>5</v>
      </c>
      <c r="H864" s="72">
        <v>0.05</v>
      </c>
      <c r="I864" s="91">
        <f t="shared" si="69"/>
        <v>0.19</v>
      </c>
      <c r="J864" s="68">
        <v>126300</v>
      </c>
      <c r="K864" s="68">
        <f t="shared" si="65"/>
        <v>61931.983561643829</v>
      </c>
      <c r="L864" s="68">
        <f t="shared" si="66"/>
        <v>64368.016438356171</v>
      </c>
      <c r="M864" s="45">
        <v>0.05</v>
      </c>
      <c r="N864" s="68">
        <f t="shared" si="67"/>
        <v>61149.615616438357</v>
      </c>
    </row>
    <row r="865" spans="2:14" x14ac:dyDescent="0.25">
      <c r="B865" s="46">
        <v>862</v>
      </c>
      <c r="C865" s="130" t="s">
        <v>2087</v>
      </c>
      <c r="D865" s="127">
        <v>43482</v>
      </c>
      <c r="E865" s="98">
        <v>44424</v>
      </c>
      <c r="F865" s="117">
        <f t="shared" si="68"/>
        <v>2.580821917808219</v>
      </c>
      <c r="G865" s="46">
        <v>3</v>
      </c>
      <c r="H865" s="72">
        <v>0.05</v>
      </c>
      <c r="I865" s="91">
        <f t="shared" si="69"/>
        <v>0.31666666666666665</v>
      </c>
      <c r="J865" s="68">
        <v>64504</v>
      </c>
      <c r="K865" s="68">
        <f t="shared" si="65"/>
        <v>52716.556712328762</v>
      </c>
      <c r="L865" s="68">
        <f t="shared" si="66"/>
        <v>11787.443287671238</v>
      </c>
      <c r="M865" s="45">
        <v>0.05</v>
      </c>
      <c r="N865" s="68">
        <f t="shared" si="67"/>
        <v>11198.071123287677</v>
      </c>
    </row>
    <row r="866" spans="2:14" x14ac:dyDescent="0.25">
      <c r="B866" s="46">
        <v>863</v>
      </c>
      <c r="C866" s="130" t="s">
        <v>1143</v>
      </c>
      <c r="D866" s="127">
        <v>43481</v>
      </c>
      <c r="E866" s="98">
        <v>44424</v>
      </c>
      <c r="F866" s="117">
        <f t="shared" si="68"/>
        <v>2.5835616438356164</v>
      </c>
      <c r="G866" s="46">
        <v>5</v>
      </c>
      <c r="H866" s="72">
        <v>0.05</v>
      </c>
      <c r="I866" s="91">
        <f t="shared" si="69"/>
        <v>0.19</v>
      </c>
      <c r="J866" s="68">
        <v>13135.59</v>
      </c>
      <c r="K866" s="68">
        <f t="shared" si="65"/>
        <v>6447.9552336986299</v>
      </c>
      <c r="L866" s="68">
        <f t="shared" si="66"/>
        <v>6687.6347663013703</v>
      </c>
      <c r="M866" s="45">
        <v>0.05</v>
      </c>
      <c r="N866" s="68">
        <f t="shared" si="67"/>
        <v>6353.2530279863013</v>
      </c>
    </row>
    <row r="867" spans="2:14" x14ac:dyDescent="0.25">
      <c r="B867" s="46">
        <v>864</v>
      </c>
      <c r="C867" s="130" t="s">
        <v>2036</v>
      </c>
      <c r="D867" s="127">
        <v>43488</v>
      </c>
      <c r="E867" s="98">
        <v>44424</v>
      </c>
      <c r="F867" s="117">
        <f t="shared" si="68"/>
        <v>2.5643835616438357</v>
      </c>
      <c r="G867" s="46">
        <v>5</v>
      </c>
      <c r="H867" s="72">
        <v>0.05</v>
      </c>
      <c r="I867" s="91">
        <f t="shared" si="69"/>
        <v>0.19</v>
      </c>
      <c r="J867" s="68">
        <v>53000</v>
      </c>
      <c r="K867" s="68">
        <f t="shared" si="65"/>
        <v>25823.342465753427</v>
      </c>
      <c r="L867" s="68">
        <f t="shared" si="66"/>
        <v>27176.657534246573</v>
      </c>
      <c r="M867" s="45">
        <v>0.05</v>
      </c>
      <c r="N867" s="68">
        <f t="shared" si="67"/>
        <v>25817.824657534242</v>
      </c>
    </row>
    <row r="868" spans="2:14" x14ac:dyDescent="0.25">
      <c r="B868" s="46">
        <v>865</v>
      </c>
      <c r="C868" s="130" t="s">
        <v>2036</v>
      </c>
      <c r="D868" s="127">
        <v>43489</v>
      </c>
      <c r="E868" s="98">
        <v>44424</v>
      </c>
      <c r="F868" s="117">
        <f t="shared" si="68"/>
        <v>2.5616438356164384</v>
      </c>
      <c r="G868" s="46">
        <v>5</v>
      </c>
      <c r="H868" s="72">
        <v>0.05</v>
      </c>
      <c r="I868" s="91">
        <f t="shared" si="69"/>
        <v>0.19</v>
      </c>
      <c r="J868" s="68">
        <v>316200</v>
      </c>
      <c r="K868" s="68">
        <f t="shared" si="65"/>
        <v>153898.43835616438</v>
      </c>
      <c r="L868" s="68">
        <f t="shared" si="66"/>
        <v>162301.56164383562</v>
      </c>
      <c r="M868" s="45">
        <v>0.05</v>
      </c>
      <c r="N868" s="68">
        <f t="shared" si="67"/>
        <v>154186.48356164384</v>
      </c>
    </row>
    <row r="869" spans="2:14" x14ac:dyDescent="0.25">
      <c r="B869" s="46">
        <v>866</v>
      </c>
      <c r="C869" s="130" t="s">
        <v>2036</v>
      </c>
      <c r="D869" s="127">
        <v>43489</v>
      </c>
      <c r="E869" s="98">
        <v>44424</v>
      </c>
      <c r="F869" s="117">
        <f t="shared" si="68"/>
        <v>2.5616438356164384</v>
      </c>
      <c r="G869" s="46">
        <v>5</v>
      </c>
      <c r="H869" s="72">
        <v>0.05</v>
      </c>
      <c r="I869" s="91">
        <f t="shared" si="69"/>
        <v>0.19</v>
      </c>
      <c r="J869" s="68">
        <v>106000</v>
      </c>
      <c r="K869" s="68">
        <f t="shared" si="65"/>
        <v>51591.506849315068</v>
      </c>
      <c r="L869" s="68">
        <f t="shared" si="66"/>
        <v>54408.493150684932</v>
      </c>
      <c r="M869" s="45">
        <v>0.05</v>
      </c>
      <c r="N869" s="68">
        <f t="shared" si="67"/>
        <v>51688.068493150684</v>
      </c>
    </row>
    <row r="870" spans="2:14" x14ac:dyDescent="0.25">
      <c r="B870" s="46">
        <v>867</v>
      </c>
      <c r="C870" s="130" t="s">
        <v>2133</v>
      </c>
      <c r="D870" s="127">
        <v>43509</v>
      </c>
      <c r="E870" s="98">
        <v>44424</v>
      </c>
      <c r="F870" s="117">
        <f t="shared" si="68"/>
        <v>2.506849315068493</v>
      </c>
      <c r="G870" s="46">
        <v>3</v>
      </c>
      <c r="H870" s="72">
        <v>0.05</v>
      </c>
      <c r="I870" s="91">
        <f t="shared" si="69"/>
        <v>0.31666666666666665</v>
      </c>
      <c r="J870" s="68">
        <v>15593</v>
      </c>
      <c r="K870" s="68">
        <f t="shared" si="65"/>
        <v>12378.278767123287</v>
      </c>
      <c r="L870" s="68">
        <f t="shared" si="66"/>
        <v>3214.7212328767127</v>
      </c>
      <c r="M870" s="45">
        <v>0.05</v>
      </c>
      <c r="N870" s="68">
        <f t="shared" si="67"/>
        <v>3053.9851712328768</v>
      </c>
    </row>
    <row r="871" spans="2:14" x14ac:dyDescent="0.25">
      <c r="B871" s="46">
        <v>868</v>
      </c>
      <c r="C871" s="130" t="s">
        <v>2036</v>
      </c>
      <c r="D871" s="127">
        <v>43509</v>
      </c>
      <c r="E871" s="98">
        <v>44424</v>
      </c>
      <c r="F871" s="117">
        <f t="shared" si="68"/>
        <v>2.506849315068493</v>
      </c>
      <c r="G871" s="46">
        <v>5</v>
      </c>
      <c r="H871" s="72">
        <v>0.05</v>
      </c>
      <c r="I871" s="91">
        <f t="shared" si="69"/>
        <v>0.19</v>
      </c>
      <c r="J871" s="68">
        <v>52700</v>
      </c>
      <c r="K871" s="68">
        <f t="shared" si="65"/>
        <v>25101.082191780821</v>
      </c>
      <c r="L871" s="68">
        <f t="shared" si="66"/>
        <v>27598.917808219179</v>
      </c>
      <c r="M871" s="45">
        <v>0.05</v>
      </c>
      <c r="N871" s="68">
        <f t="shared" si="67"/>
        <v>26218.97191780822</v>
      </c>
    </row>
    <row r="872" spans="2:14" x14ac:dyDescent="0.25">
      <c r="B872" s="46">
        <v>869</v>
      </c>
      <c r="C872" s="130" t="s">
        <v>2036</v>
      </c>
      <c r="D872" s="127">
        <v>43517</v>
      </c>
      <c r="E872" s="98">
        <v>44424</v>
      </c>
      <c r="F872" s="117">
        <f t="shared" si="68"/>
        <v>2.484931506849315</v>
      </c>
      <c r="G872" s="46">
        <v>5</v>
      </c>
      <c r="H872" s="72">
        <v>0.05</v>
      </c>
      <c r="I872" s="91">
        <f t="shared" si="69"/>
        <v>0.19</v>
      </c>
      <c r="J872" s="68">
        <v>123400</v>
      </c>
      <c r="K872" s="68">
        <f t="shared" si="65"/>
        <v>58261.704109589038</v>
      </c>
      <c r="L872" s="68">
        <f t="shared" si="66"/>
        <v>65138.295890410962</v>
      </c>
      <c r="M872" s="45">
        <v>0.05</v>
      </c>
      <c r="N872" s="68">
        <f t="shared" si="67"/>
        <v>61881.381095890414</v>
      </c>
    </row>
    <row r="873" spans="2:14" x14ac:dyDescent="0.25">
      <c r="B873" s="46">
        <v>870</v>
      </c>
      <c r="C873" s="130" t="s">
        <v>1067</v>
      </c>
      <c r="D873" s="127">
        <v>43518</v>
      </c>
      <c r="E873" s="98">
        <v>44424</v>
      </c>
      <c r="F873" s="117">
        <f t="shared" si="68"/>
        <v>2.4821917808219176</v>
      </c>
      <c r="G873" s="46">
        <v>3</v>
      </c>
      <c r="H873" s="72">
        <v>0.05</v>
      </c>
      <c r="I873" s="91">
        <f t="shared" si="69"/>
        <v>0.31666666666666665</v>
      </c>
      <c r="J873" s="68">
        <v>296559</v>
      </c>
      <c r="K873" s="68">
        <f t="shared" si="65"/>
        <v>233103.49890410955</v>
      </c>
      <c r="L873" s="68">
        <f t="shared" si="66"/>
        <v>63455.501095890446</v>
      </c>
      <c r="M873" s="45">
        <v>0.05</v>
      </c>
      <c r="N873" s="68">
        <f t="shared" si="67"/>
        <v>60282.726041095921</v>
      </c>
    </row>
    <row r="874" spans="2:14" x14ac:dyDescent="0.25">
      <c r="B874" s="46">
        <v>871</v>
      </c>
      <c r="C874" s="130" t="s">
        <v>2056</v>
      </c>
      <c r="D874" s="127">
        <v>43518</v>
      </c>
      <c r="E874" s="98">
        <v>44424</v>
      </c>
      <c r="F874" s="117">
        <f t="shared" si="68"/>
        <v>2.4821917808219176</v>
      </c>
      <c r="G874" s="46">
        <v>8</v>
      </c>
      <c r="H874" s="72">
        <v>0.05</v>
      </c>
      <c r="I874" s="91">
        <f t="shared" si="69"/>
        <v>0.11874999999999999</v>
      </c>
      <c r="J874" s="68">
        <v>22300</v>
      </c>
      <c r="K874" s="68">
        <f t="shared" si="65"/>
        <v>6573.1541095890398</v>
      </c>
      <c r="L874" s="68">
        <f t="shared" si="66"/>
        <v>15726.845890410961</v>
      </c>
      <c r="M874" s="45">
        <v>0.05</v>
      </c>
      <c r="N874" s="68">
        <f t="shared" si="67"/>
        <v>14940.503595890412</v>
      </c>
    </row>
    <row r="875" spans="2:14" x14ac:dyDescent="0.25">
      <c r="B875" s="46">
        <v>872</v>
      </c>
      <c r="C875" s="130" t="s">
        <v>2142</v>
      </c>
      <c r="D875" s="127">
        <v>43518</v>
      </c>
      <c r="E875" s="98">
        <v>44424</v>
      </c>
      <c r="F875" s="117">
        <f t="shared" si="68"/>
        <v>2.4821917808219176</v>
      </c>
      <c r="G875" s="46">
        <v>8</v>
      </c>
      <c r="H875" s="72">
        <v>0.05</v>
      </c>
      <c r="I875" s="91">
        <f t="shared" si="69"/>
        <v>0.11874999999999999</v>
      </c>
      <c r="J875" s="68">
        <v>232751</v>
      </c>
      <c r="K875" s="68">
        <f t="shared" si="65"/>
        <v>68605.748527397242</v>
      </c>
      <c r="L875" s="68">
        <f t="shared" si="66"/>
        <v>164145.25147260277</v>
      </c>
      <c r="M875" s="45">
        <v>0.05</v>
      </c>
      <c r="N875" s="68">
        <f t="shared" si="67"/>
        <v>155937.98889897263</v>
      </c>
    </row>
    <row r="876" spans="2:14" x14ac:dyDescent="0.25">
      <c r="B876" s="46">
        <v>873</v>
      </c>
      <c r="C876" s="130" t="s">
        <v>994</v>
      </c>
      <c r="D876" s="127">
        <v>43524</v>
      </c>
      <c r="E876" s="98">
        <v>44424</v>
      </c>
      <c r="F876" s="117">
        <f t="shared" si="68"/>
        <v>2.4657534246575343</v>
      </c>
      <c r="G876" s="46">
        <v>3</v>
      </c>
      <c r="H876" s="72">
        <v>0.05</v>
      </c>
      <c r="I876" s="91">
        <f t="shared" si="69"/>
        <v>0.31666666666666665</v>
      </c>
      <c r="J876" s="68">
        <v>10500</v>
      </c>
      <c r="K876" s="68">
        <f t="shared" si="65"/>
        <v>8198.6301369863013</v>
      </c>
      <c r="L876" s="68">
        <f t="shared" si="66"/>
        <v>2301.3698630136987</v>
      </c>
      <c r="M876" s="45">
        <v>0.05</v>
      </c>
      <c r="N876" s="68">
        <f t="shared" si="67"/>
        <v>2186.3013698630139</v>
      </c>
    </row>
    <row r="877" spans="2:14" x14ac:dyDescent="0.25">
      <c r="B877" s="46">
        <v>874</v>
      </c>
      <c r="C877" s="130" t="s">
        <v>2040</v>
      </c>
      <c r="D877" s="127">
        <v>43526</v>
      </c>
      <c r="E877" s="98">
        <v>44424</v>
      </c>
      <c r="F877" s="117">
        <f t="shared" si="68"/>
        <v>2.4602739726027396</v>
      </c>
      <c r="G877" s="46">
        <v>5</v>
      </c>
      <c r="H877" s="72">
        <v>0.05</v>
      </c>
      <c r="I877" s="91">
        <f t="shared" si="69"/>
        <v>0.19</v>
      </c>
      <c r="J877" s="68">
        <v>154661</v>
      </c>
      <c r="K877" s="68">
        <f t="shared" si="65"/>
        <v>72296.602246575334</v>
      </c>
      <c r="L877" s="68">
        <f t="shared" si="66"/>
        <v>82364.397753424666</v>
      </c>
      <c r="M877" s="45">
        <v>0.05</v>
      </c>
      <c r="N877" s="68">
        <f t="shared" si="67"/>
        <v>78246.177865753431</v>
      </c>
    </row>
    <row r="878" spans="2:14" x14ac:dyDescent="0.25">
      <c r="B878" s="46">
        <v>875</v>
      </c>
      <c r="C878" s="130" t="s">
        <v>2036</v>
      </c>
      <c r="D878" s="127">
        <v>43542</v>
      </c>
      <c r="E878" s="98">
        <v>44424</v>
      </c>
      <c r="F878" s="117">
        <f t="shared" si="68"/>
        <v>2.4164383561643836</v>
      </c>
      <c r="G878" s="46">
        <v>5</v>
      </c>
      <c r="H878" s="72">
        <v>0.05</v>
      </c>
      <c r="I878" s="91">
        <f t="shared" si="69"/>
        <v>0.19</v>
      </c>
      <c r="J878" s="68">
        <v>316200</v>
      </c>
      <c r="K878" s="68">
        <f t="shared" si="65"/>
        <v>145174.78356164385</v>
      </c>
      <c r="L878" s="68">
        <f t="shared" si="66"/>
        <v>171025.21643835615</v>
      </c>
      <c r="M878" s="45">
        <v>0.05</v>
      </c>
      <c r="N878" s="68">
        <f t="shared" si="67"/>
        <v>162473.95561643832</v>
      </c>
    </row>
    <row r="879" spans="2:14" x14ac:dyDescent="0.25">
      <c r="B879" s="46">
        <v>876</v>
      </c>
      <c r="C879" s="130" t="s">
        <v>2036</v>
      </c>
      <c r="D879" s="127">
        <v>43531</v>
      </c>
      <c r="E879" s="98">
        <v>44424</v>
      </c>
      <c r="F879" s="117">
        <f t="shared" si="68"/>
        <v>2.4465753424657533</v>
      </c>
      <c r="G879" s="46">
        <v>5</v>
      </c>
      <c r="H879" s="72">
        <v>0.05</v>
      </c>
      <c r="I879" s="91">
        <f t="shared" si="69"/>
        <v>0.19</v>
      </c>
      <c r="J879" s="68">
        <v>52700</v>
      </c>
      <c r="K879" s="68">
        <f t="shared" si="65"/>
        <v>24497.558904109588</v>
      </c>
      <c r="L879" s="68">
        <f t="shared" si="66"/>
        <v>28202.441095890412</v>
      </c>
      <c r="M879" s="45">
        <v>0.05</v>
      </c>
      <c r="N879" s="68">
        <f t="shared" si="67"/>
        <v>26792.319041095889</v>
      </c>
    </row>
    <row r="880" spans="2:14" x14ac:dyDescent="0.25">
      <c r="B880" s="46">
        <v>877</v>
      </c>
      <c r="C880" s="130" t="s">
        <v>2143</v>
      </c>
      <c r="D880" s="127">
        <v>43532</v>
      </c>
      <c r="E880" s="98">
        <v>44424</v>
      </c>
      <c r="F880" s="117">
        <f t="shared" si="68"/>
        <v>2.4438356164383563</v>
      </c>
      <c r="G880" s="46">
        <v>5</v>
      </c>
      <c r="H880" s="72">
        <v>0.05</v>
      </c>
      <c r="I880" s="91">
        <f t="shared" si="69"/>
        <v>0.19</v>
      </c>
      <c r="J880" s="68">
        <v>165246</v>
      </c>
      <c r="K880" s="68">
        <f t="shared" si="65"/>
        <v>76728.4714520548</v>
      </c>
      <c r="L880" s="68">
        <f t="shared" si="66"/>
        <v>88517.5285479452</v>
      </c>
      <c r="M880" s="45">
        <v>0.05</v>
      </c>
      <c r="N880" s="68">
        <f t="shared" si="67"/>
        <v>84091.652120547937</v>
      </c>
    </row>
    <row r="881" spans="2:14" x14ac:dyDescent="0.25">
      <c r="B881" s="46">
        <v>878</v>
      </c>
      <c r="C881" s="130" t="s">
        <v>2144</v>
      </c>
      <c r="D881" s="127">
        <v>43538</v>
      </c>
      <c r="E881" s="98">
        <v>44424</v>
      </c>
      <c r="F881" s="117">
        <f t="shared" si="68"/>
        <v>2.4273972602739726</v>
      </c>
      <c r="G881" s="46">
        <v>3</v>
      </c>
      <c r="H881" s="72">
        <v>0.05</v>
      </c>
      <c r="I881" s="91">
        <f t="shared" si="69"/>
        <v>0.31666666666666665</v>
      </c>
      <c r="J881" s="68">
        <v>10500</v>
      </c>
      <c r="K881" s="68">
        <f t="shared" si="65"/>
        <v>8071.0958904109584</v>
      </c>
      <c r="L881" s="68">
        <f t="shared" si="66"/>
        <v>2428.9041095890416</v>
      </c>
      <c r="M881" s="45">
        <v>0.05</v>
      </c>
      <c r="N881" s="68">
        <f t="shared" si="67"/>
        <v>2307.4589041095892</v>
      </c>
    </row>
    <row r="882" spans="2:14" x14ac:dyDescent="0.25">
      <c r="B882" s="46">
        <v>879</v>
      </c>
      <c r="C882" s="130" t="s">
        <v>2145</v>
      </c>
      <c r="D882" s="127">
        <v>43538</v>
      </c>
      <c r="E882" s="98">
        <v>44424</v>
      </c>
      <c r="F882" s="117">
        <f t="shared" si="68"/>
        <v>2.4273972602739726</v>
      </c>
      <c r="G882" s="46">
        <v>3</v>
      </c>
      <c r="H882" s="72">
        <v>0.05</v>
      </c>
      <c r="I882" s="91">
        <f t="shared" si="69"/>
        <v>0.31666666666666665</v>
      </c>
      <c r="J882" s="68">
        <v>135000</v>
      </c>
      <c r="K882" s="68">
        <f t="shared" si="65"/>
        <v>103771.23287671233</v>
      </c>
      <c r="L882" s="68">
        <f t="shared" si="66"/>
        <v>31228.767123287675</v>
      </c>
      <c r="M882" s="45">
        <v>0.05</v>
      </c>
      <c r="N882" s="68">
        <f t="shared" si="67"/>
        <v>29667.32876712329</v>
      </c>
    </row>
    <row r="883" spans="2:14" x14ac:dyDescent="0.25">
      <c r="B883" s="46">
        <v>880</v>
      </c>
      <c r="C883" s="130" t="s">
        <v>2146</v>
      </c>
      <c r="D883" s="127">
        <v>43538</v>
      </c>
      <c r="E883" s="98">
        <v>44424</v>
      </c>
      <c r="F883" s="117">
        <f t="shared" si="68"/>
        <v>2.4273972602739726</v>
      </c>
      <c r="G883" s="46">
        <v>3</v>
      </c>
      <c r="H883" s="72">
        <v>0.05</v>
      </c>
      <c r="I883" s="91">
        <f t="shared" si="69"/>
        <v>0.31666666666666665</v>
      </c>
      <c r="J883" s="68">
        <v>102600</v>
      </c>
      <c r="K883" s="68">
        <f t="shared" si="65"/>
        <v>78866.136986301368</v>
      </c>
      <c r="L883" s="68">
        <f t="shared" si="66"/>
        <v>23733.863013698632</v>
      </c>
      <c r="M883" s="45">
        <v>0.05</v>
      </c>
      <c r="N883" s="68">
        <f t="shared" si="67"/>
        <v>22547.1698630137</v>
      </c>
    </row>
    <row r="884" spans="2:14" x14ac:dyDescent="0.25">
      <c r="B884" s="46">
        <v>881</v>
      </c>
      <c r="C884" s="130" t="s">
        <v>1143</v>
      </c>
      <c r="D884" s="127">
        <v>43542</v>
      </c>
      <c r="E884" s="98">
        <v>44424</v>
      </c>
      <c r="F884" s="117">
        <f t="shared" si="68"/>
        <v>2.4164383561643836</v>
      </c>
      <c r="G884" s="46">
        <v>5</v>
      </c>
      <c r="H884" s="72">
        <v>0.05</v>
      </c>
      <c r="I884" s="91">
        <f t="shared" si="69"/>
        <v>0.19</v>
      </c>
      <c r="J884" s="68">
        <v>13135.6</v>
      </c>
      <c r="K884" s="68">
        <f t="shared" si="65"/>
        <v>6030.8598575342467</v>
      </c>
      <c r="L884" s="68">
        <f t="shared" si="66"/>
        <v>7104.7401424657537</v>
      </c>
      <c r="M884" s="45">
        <v>0.05</v>
      </c>
      <c r="N884" s="68">
        <f t="shared" si="67"/>
        <v>6749.5031353424656</v>
      </c>
    </row>
    <row r="885" spans="2:14" x14ac:dyDescent="0.25">
      <c r="B885" s="46">
        <v>882</v>
      </c>
      <c r="C885" s="130" t="s">
        <v>2036</v>
      </c>
      <c r="D885" s="127">
        <v>43550</v>
      </c>
      <c r="E885" s="98">
        <v>44424</v>
      </c>
      <c r="F885" s="117">
        <f t="shared" si="68"/>
        <v>2.3945205479452056</v>
      </c>
      <c r="G885" s="46">
        <v>5</v>
      </c>
      <c r="H885" s="72">
        <v>0.05</v>
      </c>
      <c r="I885" s="91">
        <f t="shared" si="69"/>
        <v>0.19</v>
      </c>
      <c r="J885" s="68">
        <v>52700</v>
      </c>
      <c r="K885" s="68">
        <f t="shared" si="65"/>
        <v>23976.334246575345</v>
      </c>
      <c r="L885" s="68">
        <f t="shared" si="66"/>
        <v>28723.665753424655</v>
      </c>
      <c r="M885" s="45">
        <v>0.05</v>
      </c>
      <c r="N885" s="68">
        <f t="shared" si="67"/>
        <v>27287.482465753423</v>
      </c>
    </row>
    <row r="886" spans="2:14" x14ac:dyDescent="0.25">
      <c r="B886" s="46">
        <v>883</v>
      </c>
      <c r="C886" s="130" t="s">
        <v>2041</v>
      </c>
      <c r="D886" s="127">
        <v>43550</v>
      </c>
      <c r="E886" s="98">
        <v>44424</v>
      </c>
      <c r="F886" s="117">
        <f t="shared" si="68"/>
        <v>2.3945205479452056</v>
      </c>
      <c r="G886" s="46">
        <v>5</v>
      </c>
      <c r="H886" s="72">
        <v>0.05</v>
      </c>
      <c r="I886" s="91">
        <f t="shared" si="69"/>
        <v>0.19</v>
      </c>
      <c r="J886" s="68">
        <v>83800</v>
      </c>
      <c r="K886" s="68">
        <f t="shared" si="65"/>
        <v>38125.556164383561</v>
      </c>
      <c r="L886" s="68">
        <f t="shared" si="66"/>
        <v>45674.443835616439</v>
      </c>
      <c r="M886" s="45">
        <v>0.05</v>
      </c>
      <c r="N886" s="68">
        <f t="shared" si="67"/>
        <v>43390.721643835612</v>
      </c>
    </row>
    <row r="887" spans="2:14" x14ac:dyDescent="0.25">
      <c r="B887" s="46">
        <v>884</v>
      </c>
      <c r="C887" s="130" t="s">
        <v>2100</v>
      </c>
      <c r="D887" s="127">
        <v>43552</v>
      </c>
      <c r="E887" s="98">
        <v>44424</v>
      </c>
      <c r="F887" s="117">
        <f t="shared" si="68"/>
        <v>2.3890410958904109</v>
      </c>
      <c r="G887" s="46">
        <v>3</v>
      </c>
      <c r="H887" s="72">
        <v>0.05</v>
      </c>
      <c r="I887" s="91">
        <f t="shared" si="69"/>
        <v>0.31666666666666665</v>
      </c>
      <c r="J887" s="68">
        <v>86000</v>
      </c>
      <c r="K887" s="68">
        <f t="shared" si="65"/>
        <v>65061.552511415524</v>
      </c>
      <c r="L887" s="68">
        <f t="shared" si="66"/>
        <v>20938.447488584476</v>
      </c>
      <c r="M887" s="45">
        <v>0.05</v>
      </c>
      <c r="N887" s="68">
        <f t="shared" si="67"/>
        <v>19891.525114155251</v>
      </c>
    </row>
    <row r="888" spans="2:14" x14ac:dyDescent="0.25">
      <c r="B888" s="46">
        <v>885</v>
      </c>
      <c r="C888" s="130" t="s">
        <v>2036</v>
      </c>
      <c r="D888" s="127">
        <v>43552</v>
      </c>
      <c r="E888" s="98">
        <v>44424</v>
      </c>
      <c r="F888" s="117">
        <f t="shared" si="68"/>
        <v>2.3890410958904109</v>
      </c>
      <c r="G888" s="46">
        <v>5</v>
      </c>
      <c r="H888" s="72">
        <v>0.05</v>
      </c>
      <c r="I888" s="91">
        <f t="shared" si="69"/>
        <v>0.19</v>
      </c>
      <c r="J888" s="68">
        <v>263500</v>
      </c>
      <c r="K888" s="68">
        <f t="shared" si="65"/>
        <v>119607.34246575343</v>
      </c>
      <c r="L888" s="68">
        <f t="shared" si="66"/>
        <v>143892.65753424657</v>
      </c>
      <c r="M888" s="45">
        <v>0.05</v>
      </c>
      <c r="N888" s="68">
        <f t="shared" si="67"/>
        <v>136698.02465753423</v>
      </c>
    </row>
    <row r="889" spans="2:14" x14ac:dyDescent="0.25">
      <c r="B889" s="46">
        <v>886</v>
      </c>
      <c r="C889" s="130" t="s">
        <v>994</v>
      </c>
      <c r="D889" s="127">
        <v>43553</v>
      </c>
      <c r="E889" s="98">
        <v>44424</v>
      </c>
      <c r="F889" s="117">
        <f t="shared" si="68"/>
        <v>2.3863013698630136</v>
      </c>
      <c r="G889" s="46">
        <v>3</v>
      </c>
      <c r="H889" s="72">
        <v>0.05</v>
      </c>
      <c r="I889" s="91">
        <f t="shared" si="69"/>
        <v>0.31666666666666665</v>
      </c>
      <c r="J889" s="68">
        <v>32700</v>
      </c>
      <c r="K889" s="68">
        <f t="shared" si="65"/>
        <v>24710.150684931505</v>
      </c>
      <c r="L889" s="68">
        <f t="shared" si="66"/>
        <v>7989.8493150684953</v>
      </c>
      <c r="M889" s="45">
        <v>0.05</v>
      </c>
      <c r="N889" s="68">
        <f t="shared" si="67"/>
        <v>7590.3568493150706</v>
      </c>
    </row>
    <row r="890" spans="2:14" x14ac:dyDescent="0.25">
      <c r="B890" s="46">
        <v>887</v>
      </c>
      <c r="C890" s="130" t="s">
        <v>2036</v>
      </c>
      <c r="D890" s="127">
        <v>43554</v>
      </c>
      <c r="E890" s="98">
        <v>44424</v>
      </c>
      <c r="F890" s="117">
        <f t="shared" si="68"/>
        <v>2.3835616438356166</v>
      </c>
      <c r="G890" s="46">
        <v>5</v>
      </c>
      <c r="H890" s="72">
        <v>0.05</v>
      </c>
      <c r="I890" s="91">
        <f t="shared" si="69"/>
        <v>0.19</v>
      </c>
      <c r="J890" s="68">
        <v>105400</v>
      </c>
      <c r="K890" s="68">
        <f t="shared" si="65"/>
        <v>47733.205479452059</v>
      </c>
      <c r="L890" s="68">
        <f t="shared" si="66"/>
        <v>57666.794520547941</v>
      </c>
      <c r="M890" s="45">
        <v>0.05</v>
      </c>
      <c r="N890" s="68">
        <f t="shared" si="67"/>
        <v>54783.454794520541</v>
      </c>
    </row>
    <row r="891" spans="2:14" x14ac:dyDescent="0.25">
      <c r="B891" s="46">
        <v>888</v>
      </c>
      <c r="C891" s="130" t="s">
        <v>1126</v>
      </c>
      <c r="D891" s="127">
        <v>43554</v>
      </c>
      <c r="E891" s="98">
        <v>44424</v>
      </c>
      <c r="F891" s="117">
        <f t="shared" si="68"/>
        <v>2.3835616438356166</v>
      </c>
      <c r="G891" s="46">
        <v>3</v>
      </c>
      <c r="H891" s="72">
        <v>0.05</v>
      </c>
      <c r="I891" s="91">
        <f t="shared" si="69"/>
        <v>0.31666666666666665</v>
      </c>
      <c r="J891" s="68">
        <v>23200</v>
      </c>
      <c r="K891" s="68">
        <f t="shared" si="65"/>
        <v>17511.232876712329</v>
      </c>
      <c r="L891" s="68">
        <f t="shared" si="66"/>
        <v>5688.767123287671</v>
      </c>
      <c r="M891" s="45">
        <v>0.05</v>
      </c>
      <c r="N891" s="68">
        <f t="shared" si="67"/>
        <v>5404.3287671232874</v>
      </c>
    </row>
    <row r="892" spans="2:14" x14ac:dyDescent="0.25">
      <c r="B892" s="46">
        <v>889</v>
      </c>
      <c r="C892" s="130" t="s">
        <v>2147</v>
      </c>
      <c r="D892" s="127">
        <v>43372</v>
      </c>
      <c r="E892" s="98">
        <v>44424</v>
      </c>
      <c r="F892" s="117">
        <f t="shared" si="68"/>
        <v>2.882191780821918</v>
      </c>
      <c r="G892" s="46">
        <v>5</v>
      </c>
      <c r="H892" s="72">
        <v>0.05</v>
      </c>
      <c r="I892" s="91">
        <f t="shared" si="69"/>
        <v>0.19</v>
      </c>
      <c r="J892" s="68">
        <v>151470</v>
      </c>
      <c r="K892" s="68">
        <f t="shared" si="65"/>
        <v>82947.461917808236</v>
      </c>
      <c r="L892" s="68">
        <f t="shared" si="66"/>
        <v>68522.538082191764</v>
      </c>
      <c r="M892" s="45">
        <v>0.05</v>
      </c>
      <c r="N892" s="68">
        <f t="shared" si="67"/>
        <v>65096.411178082169</v>
      </c>
    </row>
    <row r="893" spans="2:14" x14ac:dyDescent="0.25">
      <c r="B893" s="46">
        <v>890</v>
      </c>
      <c r="C893" s="130" t="s">
        <v>2148</v>
      </c>
      <c r="D893" s="127">
        <v>43372</v>
      </c>
      <c r="E893" s="98">
        <v>44424</v>
      </c>
      <c r="F893" s="117">
        <f t="shared" si="68"/>
        <v>2.882191780821918</v>
      </c>
      <c r="G893" s="46">
        <v>5</v>
      </c>
      <c r="H893" s="72">
        <v>0.05</v>
      </c>
      <c r="I893" s="91">
        <f t="shared" si="69"/>
        <v>0.19</v>
      </c>
      <c r="J893" s="68">
        <v>34000</v>
      </c>
      <c r="K893" s="68">
        <f t="shared" si="65"/>
        <v>18618.958904109593</v>
      </c>
      <c r="L893" s="68">
        <f t="shared" si="66"/>
        <v>15381.041095890407</v>
      </c>
      <c r="M893" s="45">
        <v>0.05</v>
      </c>
      <c r="N893" s="68">
        <f t="shared" si="67"/>
        <v>14611.989041095885</v>
      </c>
    </row>
    <row r="894" spans="2:14" x14ac:dyDescent="0.25">
      <c r="B894" s="46">
        <v>891</v>
      </c>
      <c r="C894" s="130" t="s">
        <v>2036</v>
      </c>
      <c r="D894" s="127">
        <v>43616</v>
      </c>
      <c r="E894" s="98">
        <v>44424</v>
      </c>
      <c r="F894" s="117">
        <f t="shared" si="68"/>
        <v>2.2136986301369861</v>
      </c>
      <c r="G894" s="46">
        <v>5</v>
      </c>
      <c r="H894" s="72">
        <v>0.05</v>
      </c>
      <c r="I894" s="91">
        <f t="shared" si="69"/>
        <v>0.19</v>
      </c>
      <c r="J894" s="68">
        <v>52700</v>
      </c>
      <c r="K894" s="68">
        <f t="shared" si="65"/>
        <v>22165.76438356164</v>
      </c>
      <c r="L894" s="68">
        <f t="shared" si="66"/>
        <v>30534.23561643836</v>
      </c>
      <c r="M894" s="45">
        <v>0.05</v>
      </c>
      <c r="N894" s="68">
        <f t="shared" si="67"/>
        <v>29007.523835616441</v>
      </c>
    </row>
    <row r="895" spans="2:14" x14ac:dyDescent="0.25">
      <c r="B895" s="46">
        <v>892</v>
      </c>
      <c r="C895" s="130" t="s">
        <v>2033</v>
      </c>
      <c r="D895" s="127">
        <v>43637</v>
      </c>
      <c r="E895" s="98">
        <v>44424</v>
      </c>
      <c r="F895" s="117">
        <f t="shared" si="68"/>
        <v>2.1561643835616437</v>
      </c>
      <c r="G895" s="46">
        <v>5</v>
      </c>
      <c r="H895" s="72">
        <v>0.05</v>
      </c>
      <c r="I895" s="91">
        <f t="shared" si="69"/>
        <v>0.19</v>
      </c>
      <c r="J895" s="68">
        <v>76700</v>
      </c>
      <c r="K895" s="68">
        <f t="shared" si="65"/>
        <v>31421.783561643835</v>
      </c>
      <c r="L895" s="68">
        <f t="shared" si="66"/>
        <v>45278.216438356161</v>
      </c>
      <c r="M895" s="45">
        <v>0.05</v>
      </c>
      <c r="N895" s="68">
        <f t="shared" si="67"/>
        <v>43014.305616438352</v>
      </c>
    </row>
    <row r="896" spans="2:14" x14ac:dyDescent="0.25">
      <c r="B896" s="46">
        <v>893</v>
      </c>
      <c r="C896" s="130" t="s">
        <v>2036</v>
      </c>
      <c r="D896" s="127">
        <v>43657</v>
      </c>
      <c r="E896" s="98">
        <v>44424</v>
      </c>
      <c r="F896" s="117">
        <f t="shared" si="68"/>
        <v>2.1013698630136988</v>
      </c>
      <c r="G896" s="46">
        <v>5</v>
      </c>
      <c r="H896" s="72">
        <v>0.05</v>
      </c>
      <c r="I896" s="91">
        <f t="shared" si="69"/>
        <v>0.19</v>
      </c>
      <c r="J896" s="68">
        <v>52700</v>
      </c>
      <c r="K896" s="68">
        <f t="shared" si="65"/>
        <v>21041.016438356168</v>
      </c>
      <c r="L896" s="68">
        <f t="shared" si="66"/>
        <v>31658.983561643832</v>
      </c>
      <c r="M896" s="45">
        <v>0.05</v>
      </c>
      <c r="N896" s="68">
        <f t="shared" si="67"/>
        <v>30076.03438356164</v>
      </c>
    </row>
    <row r="897" spans="2:14" x14ac:dyDescent="0.25">
      <c r="B897" s="46">
        <v>894</v>
      </c>
      <c r="C897" s="130" t="s">
        <v>1128</v>
      </c>
      <c r="D897" s="127">
        <v>43662</v>
      </c>
      <c r="E897" s="98">
        <v>44424</v>
      </c>
      <c r="F897" s="117">
        <f t="shared" si="68"/>
        <v>2.0876712328767124</v>
      </c>
      <c r="G897" s="46">
        <v>8</v>
      </c>
      <c r="H897" s="72">
        <v>0.05</v>
      </c>
      <c r="I897" s="91">
        <f t="shared" si="69"/>
        <v>0.11874999999999999</v>
      </c>
      <c r="J897" s="68">
        <v>41400</v>
      </c>
      <c r="K897" s="68">
        <f t="shared" si="65"/>
        <v>10263.513698630137</v>
      </c>
      <c r="L897" s="68">
        <f t="shared" si="66"/>
        <v>31136.486301369863</v>
      </c>
      <c r="M897" s="45">
        <v>0.05</v>
      </c>
      <c r="N897" s="68">
        <f t="shared" si="67"/>
        <v>29579.661986301369</v>
      </c>
    </row>
    <row r="898" spans="2:14" x14ac:dyDescent="0.25">
      <c r="B898" s="46">
        <v>895</v>
      </c>
      <c r="C898" s="130" t="s">
        <v>2064</v>
      </c>
      <c r="D898" s="127">
        <v>43662</v>
      </c>
      <c r="E898" s="98">
        <v>44424</v>
      </c>
      <c r="F898" s="117">
        <f t="shared" si="68"/>
        <v>2.0876712328767124</v>
      </c>
      <c r="G898" s="46">
        <v>8</v>
      </c>
      <c r="H898" s="72">
        <v>0.05</v>
      </c>
      <c r="I898" s="91">
        <f t="shared" si="69"/>
        <v>0.11874999999999999</v>
      </c>
      <c r="J898" s="68">
        <v>37080</v>
      </c>
      <c r="K898" s="68">
        <f t="shared" si="65"/>
        <v>9192.538356164383</v>
      </c>
      <c r="L898" s="68">
        <f t="shared" si="66"/>
        <v>27887.461643835617</v>
      </c>
      <c r="M898" s="45">
        <v>0.05</v>
      </c>
      <c r="N898" s="68">
        <f t="shared" si="67"/>
        <v>26493.088561643835</v>
      </c>
    </row>
    <row r="899" spans="2:14" x14ac:dyDescent="0.25">
      <c r="B899" s="46">
        <v>896</v>
      </c>
      <c r="C899" s="130" t="s">
        <v>2036</v>
      </c>
      <c r="D899" s="127">
        <v>43693</v>
      </c>
      <c r="E899" s="98">
        <v>44424</v>
      </c>
      <c r="F899" s="117">
        <f t="shared" si="68"/>
        <v>2.0027397260273974</v>
      </c>
      <c r="G899" s="46">
        <v>5</v>
      </c>
      <c r="H899" s="72">
        <v>0.05</v>
      </c>
      <c r="I899" s="91">
        <f t="shared" si="69"/>
        <v>0.19</v>
      </c>
      <c r="J899" s="68">
        <v>50500</v>
      </c>
      <c r="K899" s="68">
        <f t="shared" si="65"/>
        <v>19216.28767123288</v>
      </c>
      <c r="L899" s="68">
        <f t="shared" si="66"/>
        <v>31283.71232876712</v>
      </c>
      <c r="M899" s="45">
        <v>0.05</v>
      </c>
      <c r="N899" s="68">
        <f t="shared" si="67"/>
        <v>29719.526712328763</v>
      </c>
    </row>
    <row r="900" spans="2:14" x14ac:dyDescent="0.25">
      <c r="B900" s="46">
        <v>897</v>
      </c>
      <c r="C900" s="130" t="s">
        <v>2041</v>
      </c>
      <c r="D900" s="127">
        <v>43699</v>
      </c>
      <c r="E900" s="98">
        <v>44424</v>
      </c>
      <c r="F900" s="117">
        <f t="shared" si="68"/>
        <v>1.9863013698630136</v>
      </c>
      <c r="G900" s="46">
        <v>5</v>
      </c>
      <c r="H900" s="72">
        <v>0.05</v>
      </c>
      <c r="I900" s="91">
        <f t="shared" si="69"/>
        <v>0.19</v>
      </c>
      <c r="J900" s="68">
        <v>40150</v>
      </c>
      <c r="K900" s="68">
        <f t="shared" ref="K900:K963" si="70">F900*I900*J900</f>
        <v>15152.499999999998</v>
      </c>
      <c r="L900" s="68">
        <f t="shared" ref="L900:L963" si="71">MAX(J900-K900,0)</f>
        <v>24997.5</v>
      </c>
      <c r="M900" s="45">
        <v>0.05</v>
      </c>
      <c r="N900" s="68">
        <f t="shared" ref="N900:N963" si="72">IF(J900&lt;=0,0,IF(L900&lt;=H900*J900,H900*J900,L900*(1-M900)))</f>
        <v>23747.625</v>
      </c>
    </row>
    <row r="901" spans="2:14" x14ac:dyDescent="0.25">
      <c r="B901" s="46">
        <v>898</v>
      </c>
      <c r="C901" s="130" t="s">
        <v>2114</v>
      </c>
      <c r="D901" s="127">
        <v>43599</v>
      </c>
      <c r="E901" s="98">
        <v>44424</v>
      </c>
      <c r="F901" s="117">
        <f t="shared" ref="F901:F964" si="73">(E901-D901)/365</f>
        <v>2.2602739726027399</v>
      </c>
      <c r="G901" s="46">
        <v>3</v>
      </c>
      <c r="H901" s="72">
        <v>0.05</v>
      </c>
      <c r="I901" s="91">
        <f t="shared" ref="I901:I964" si="74">(1-H901)/G901</f>
        <v>0.31666666666666665</v>
      </c>
      <c r="J901" s="68">
        <v>348000</v>
      </c>
      <c r="K901" s="68">
        <f t="shared" si="70"/>
        <v>249082.19178082192</v>
      </c>
      <c r="L901" s="68">
        <f t="shared" si="71"/>
        <v>98917.808219178085</v>
      </c>
      <c r="M901" s="45">
        <v>0.05</v>
      </c>
      <c r="N901" s="68">
        <f t="shared" si="72"/>
        <v>93971.917808219179</v>
      </c>
    </row>
    <row r="902" spans="2:14" x14ac:dyDescent="0.25">
      <c r="B902" s="46">
        <v>899</v>
      </c>
      <c r="C902" s="130" t="s">
        <v>2036</v>
      </c>
      <c r="D902" s="127">
        <v>43602</v>
      </c>
      <c r="E902" s="98">
        <v>44424</v>
      </c>
      <c r="F902" s="117">
        <f t="shared" si="73"/>
        <v>2.2520547945205478</v>
      </c>
      <c r="G902" s="46">
        <v>5</v>
      </c>
      <c r="H902" s="72">
        <v>0.05</v>
      </c>
      <c r="I902" s="91">
        <f t="shared" si="74"/>
        <v>0.19</v>
      </c>
      <c r="J902" s="68">
        <v>105400</v>
      </c>
      <c r="K902" s="68">
        <f t="shared" si="70"/>
        <v>45099.649315068491</v>
      </c>
      <c r="L902" s="68">
        <f t="shared" si="71"/>
        <v>60300.350684931509</v>
      </c>
      <c r="M902" s="45">
        <v>0.05</v>
      </c>
      <c r="N902" s="68">
        <f t="shared" si="72"/>
        <v>57285.333150684928</v>
      </c>
    </row>
    <row r="903" spans="2:14" x14ac:dyDescent="0.25">
      <c r="B903" s="46">
        <v>900</v>
      </c>
      <c r="C903" s="130" t="s">
        <v>2036</v>
      </c>
      <c r="D903" s="127">
        <v>43705</v>
      </c>
      <c r="E903" s="98">
        <v>44424</v>
      </c>
      <c r="F903" s="117">
        <f t="shared" si="73"/>
        <v>1.9698630136986301</v>
      </c>
      <c r="G903" s="46">
        <v>5</v>
      </c>
      <c r="H903" s="72">
        <v>0.05</v>
      </c>
      <c r="I903" s="91">
        <f t="shared" si="74"/>
        <v>0.19</v>
      </c>
      <c r="J903" s="68">
        <v>50500</v>
      </c>
      <c r="K903" s="68">
        <f t="shared" si="70"/>
        <v>18900.835616438359</v>
      </c>
      <c r="L903" s="68">
        <f t="shared" si="71"/>
        <v>31599.164383561641</v>
      </c>
      <c r="M903" s="45">
        <v>0.05</v>
      </c>
      <c r="N903" s="68">
        <f t="shared" si="72"/>
        <v>30019.206164383559</v>
      </c>
    </row>
    <row r="904" spans="2:14" x14ac:dyDescent="0.25">
      <c r="B904" s="46">
        <v>901</v>
      </c>
      <c r="C904" s="130" t="s">
        <v>2036</v>
      </c>
      <c r="D904" s="127">
        <v>43699</v>
      </c>
      <c r="E904" s="98">
        <v>44424</v>
      </c>
      <c r="F904" s="117">
        <f t="shared" si="73"/>
        <v>1.9863013698630136</v>
      </c>
      <c r="G904" s="46">
        <v>5</v>
      </c>
      <c r="H904" s="72">
        <v>0.05</v>
      </c>
      <c r="I904" s="91">
        <f t="shared" si="74"/>
        <v>0.19</v>
      </c>
      <c r="J904" s="68">
        <v>50500</v>
      </c>
      <c r="K904" s="68">
        <f t="shared" si="70"/>
        <v>19058.561643835616</v>
      </c>
      <c r="L904" s="68">
        <f t="shared" si="71"/>
        <v>31441.438356164384</v>
      </c>
      <c r="M904" s="45">
        <v>0.05</v>
      </c>
      <c r="N904" s="68">
        <f t="shared" si="72"/>
        <v>29869.366438356163</v>
      </c>
    </row>
    <row r="905" spans="2:14" x14ac:dyDescent="0.25">
      <c r="B905" s="46">
        <v>902</v>
      </c>
      <c r="C905" s="130" t="s">
        <v>2041</v>
      </c>
      <c r="D905" s="127">
        <v>43646</v>
      </c>
      <c r="E905" s="98">
        <v>44424</v>
      </c>
      <c r="F905" s="117">
        <f t="shared" si="73"/>
        <v>2.1315068493150684</v>
      </c>
      <c r="G905" s="46">
        <v>5</v>
      </c>
      <c r="H905" s="72">
        <v>0.05</v>
      </c>
      <c r="I905" s="91">
        <f t="shared" si="74"/>
        <v>0.19</v>
      </c>
      <c r="J905" s="68">
        <v>55000</v>
      </c>
      <c r="K905" s="68">
        <f t="shared" si="70"/>
        <v>22274.246575342466</v>
      </c>
      <c r="L905" s="68">
        <f t="shared" si="71"/>
        <v>32725.753424657534</v>
      </c>
      <c r="M905" s="45">
        <v>0.05</v>
      </c>
      <c r="N905" s="68">
        <f t="shared" si="72"/>
        <v>31089.465753424654</v>
      </c>
    </row>
    <row r="906" spans="2:14" x14ac:dyDescent="0.25">
      <c r="B906" s="46">
        <v>903</v>
      </c>
      <c r="C906" s="130" t="s">
        <v>2036</v>
      </c>
      <c r="D906" s="127">
        <v>43717</v>
      </c>
      <c r="E906" s="98">
        <v>44424</v>
      </c>
      <c r="F906" s="117">
        <f t="shared" si="73"/>
        <v>1.9369863013698629</v>
      </c>
      <c r="G906" s="46">
        <v>5</v>
      </c>
      <c r="H906" s="72">
        <v>0.05</v>
      </c>
      <c r="I906" s="91">
        <f t="shared" si="74"/>
        <v>0.19</v>
      </c>
      <c r="J906" s="68">
        <v>50500</v>
      </c>
      <c r="K906" s="68">
        <f t="shared" si="70"/>
        <v>18585.383561643834</v>
      </c>
      <c r="L906" s="68">
        <f t="shared" si="71"/>
        <v>31914.616438356166</v>
      </c>
      <c r="M906" s="45">
        <v>0.05</v>
      </c>
      <c r="N906" s="68">
        <f t="shared" si="72"/>
        <v>30318.885616438358</v>
      </c>
    </row>
    <row r="907" spans="2:14" x14ac:dyDescent="0.25">
      <c r="B907" s="46">
        <v>904</v>
      </c>
      <c r="C907" s="130" t="s">
        <v>2041</v>
      </c>
      <c r="D907" s="127">
        <v>43725</v>
      </c>
      <c r="E907" s="98">
        <v>44424</v>
      </c>
      <c r="F907" s="117">
        <f t="shared" si="73"/>
        <v>1.9150684931506849</v>
      </c>
      <c r="G907" s="46">
        <v>5</v>
      </c>
      <c r="H907" s="72">
        <v>0.05</v>
      </c>
      <c r="I907" s="91">
        <f t="shared" si="74"/>
        <v>0.19</v>
      </c>
      <c r="J907" s="68">
        <v>40150</v>
      </c>
      <c r="K907" s="68">
        <f t="shared" si="70"/>
        <v>14609.1</v>
      </c>
      <c r="L907" s="68">
        <f t="shared" si="71"/>
        <v>25540.9</v>
      </c>
      <c r="M907" s="45">
        <v>0.05</v>
      </c>
      <c r="N907" s="68">
        <f t="shared" si="72"/>
        <v>24263.855</v>
      </c>
    </row>
    <row r="908" spans="2:14" x14ac:dyDescent="0.25">
      <c r="B908" s="46">
        <v>905</v>
      </c>
      <c r="C908" s="130" t="s">
        <v>2041</v>
      </c>
      <c r="D908" s="127">
        <v>43725</v>
      </c>
      <c r="E908" s="98">
        <v>44424</v>
      </c>
      <c r="F908" s="117">
        <f t="shared" si="73"/>
        <v>1.9150684931506849</v>
      </c>
      <c r="G908" s="46">
        <v>5</v>
      </c>
      <c r="H908" s="72">
        <v>0.05</v>
      </c>
      <c r="I908" s="91">
        <f t="shared" si="74"/>
        <v>0.19</v>
      </c>
      <c r="J908" s="68">
        <v>240900.12</v>
      </c>
      <c r="K908" s="68">
        <f t="shared" si="70"/>
        <v>87654.643663561656</v>
      </c>
      <c r="L908" s="68">
        <f t="shared" si="71"/>
        <v>153245.47633643833</v>
      </c>
      <c r="M908" s="45">
        <v>0.05</v>
      </c>
      <c r="N908" s="68">
        <f t="shared" si="72"/>
        <v>145583.2025196164</v>
      </c>
    </row>
    <row r="909" spans="2:14" x14ac:dyDescent="0.25">
      <c r="B909" s="46">
        <v>906</v>
      </c>
      <c r="C909" s="130" t="s">
        <v>2041</v>
      </c>
      <c r="D909" s="127">
        <v>43724</v>
      </c>
      <c r="E909" s="98">
        <v>44424</v>
      </c>
      <c r="F909" s="117">
        <f t="shared" si="73"/>
        <v>1.9178082191780821</v>
      </c>
      <c r="G909" s="46">
        <v>5</v>
      </c>
      <c r="H909" s="72">
        <v>0.05</v>
      </c>
      <c r="I909" s="91">
        <f t="shared" si="74"/>
        <v>0.19</v>
      </c>
      <c r="J909" s="68">
        <v>80300</v>
      </c>
      <c r="K909" s="68">
        <f t="shared" si="70"/>
        <v>29260</v>
      </c>
      <c r="L909" s="68">
        <f t="shared" si="71"/>
        <v>51040</v>
      </c>
      <c r="M909" s="45">
        <v>0.05</v>
      </c>
      <c r="N909" s="68">
        <f t="shared" si="72"/>
        <v>48488</v>
      </c>
    </row>
    <row r="910" spans="2:14" x14ac:dyDescent="0.25">
      <c r="B910" s="46">
        <v>907</v>
      </c>
      <c r="C910" s="130" t="s">
        <v>2145</v>
      </c>
      <c r="D910" s="127">
        <v>43734</v>
      </c>
      <c r="E910" s="98">
        <v>44424</v>
      </c>
      <c r="F910" s="117">
        <f t="shared" si="73"/>
        <v>1.8904109589041096</v>
      </c>
      <c r="G910" s="46">
        <v>3</v>
      </c>
      <c r="H910" s="72">
        <v>0.05</v>
      </c>
      <c r="I910" s="91">
        <f t="shared" si="74"/>
        <v>0.31666666666666665</v>
      </c>
      <c r="J910" s="68">
        <v>67500</v>
      </c>
      <c r="K910" s="68">
        <f t="shared" si="70"/>
        <v>40407.534246575335</v>
      </c>
      <c r="L910" s="68">
        <f t="shared" si="71"/>
        <v>27092.465753424665</v>
      </c>
      <c r="M910" s="45">
        <v>0.05</v>
      </c>
      <c r="N910" s="68">
        <f t="shared" si="72"/>
        <v>25737.842465753431</v>
      </c>
    </row>
    <row r="911" spans="2:14" x14ac:dyDescent="0.25">
      <c r="B911" s="46">
        <v>908</v>
      </c>
      <c r="C911" s="130" t="s">
        <v>2149</v>
      </c>
      <c r="D911" s="127">
        <v>43734</v>
      </c>
      <c r="E911" s="98">
        <v>44424</v>
      </c>
      <c r="F911" s="117">
        <f t="shared" si="73"/>
        <v>1.8904109589041096</v>
      </c>
      <c r="G911" s="46">
        <v>3</v>
      </c>
      <c r="H911" s="72">
        <v>0.05</v>
      </c>
      <c r="I911" s="91">
        <f t="shared" si="74"/>
        <v>0.31666666666666665</v>
      </c>
      <c r="J911" s="68">
        <v>80158</v>
      </c>
      <c r="K911" s="68">
        <f t="shared" si="70"/>
        <v>47984.994520547938</v>
      </c>
      <c r="L911" s="68">
        <f t="shared" si="71"/>
        <v>32173.005479452062</v>
      </c>
      <c r="M911" s="45">
        <v>0.05</v>
      </c>
      <c r="N911" s="68">
        <f t="shared" si="72"/>
        <v>30564.355205479456</v>
      </c>
    </row>
    <row r="912" spans="2:14" x14ac:dyDescent="0.25">
      <c r="B912" s="46">
        <v>909</v>
      </c>
      <c r="C912" s="130" t="s">
        <v>2041</v>
      </c>
      <c r="D912" s="127">
        <v>43734</v>
      </c>
      <c r="E912" s="98">
        <v>44424</v>
      </c>
      <c r="F912" s="117">
        <f t="shared" si="73"/>
        <v>1.8904109589041096</v>
      </c>
      <c r="G912" s="46">
        <v>5</v>
      </c>
      <c r="H912" s="72">
        <v>0.05</v>
      </c>
      <c r="I912" s="91">
        <f t="shared" si="74"/>
        <v>0.19</v>
      </c>
      <c r="J912" s="68">
        <v>120450</v>
      </c>
      <c r="K912" s="68">
        <f t="shared" si="70"/>
        <v>43263</v>
      </c>
      <c r="L912" s="68">
        <f t="shared" si="71"/>
        <v>77187</v>
      </c>
      <c r="M912" s="45">
        <v>0.05</v>
      </c>
      <c r="N912" s="68">
        <f t="shared" si="72"/>
        <v>73327.649999999994</v>
      </c>
    </row>
    <row r="913" spans="2:14" x14ac:dyDescent="0.25">
      <c r="B913" s="46">
        <v>910</v>
      </c>
      <c r="C913" s="130" t="s">
        <v>2041</v>
      </c>
      <c r="D913" s="127">
        <v>43738</v>
      </c>
      <c r="E913" s="98">
        <v>44424</v>
      </c>
      <c r="F913" s="117">
        <f t="shared" si="73"/>
        <v>1.8794520547945206</v>
      </c>
      <c r="G913" s="46">
        <v>5</v>
      </c>
      <c r="H913" s="72">
        <v>0.05</v>
      </c>
      <c r="I913" s="91">
        <f t="shared" si="74"/>
        <v>0.19</v>
      </c>
      <c r="J913" s="68">
        <v>120450</v>
      </c>
      <c r="K913" s="68">
        <f t="shared" si="70"/>
        <v>43012.2</v>
      </c>
      <c r="L913" s="68">
        <f t="shared" si="71"/>
        <v>77437.8</v>
      </c>
      <c r="M913" s="45">
        <v>0.05</v>
      </c>
      <c r="N913" s="68">
        <f t="shared" si="72"/>
        <v>73565.91</v>
      </c>
    </row>
    <row r="914" spans="2:14" x14ac:dyDescent="0.25">
      <c r="B914" s="46">
        <v>911</v>
      </c>
      <c r="C914" s="130" t="s">
        <v>1128</v>
      </c>
      <c r="D914" s="127">
        <v>43738</v>
      </c>
      <c r="E914" s="98">
        <v>44424</v>
      </c>
      <c r="F914" s="117">
        <f t="shared" si="73"/>
        <v>1.8794520547945206</v>
      </c>
      <c r="G914" s="46">
        <v>8</v>
      </c>
      <c r="H914" s="72">
        <v>0.05</v>
      </c>
      <c r="I914" s="91">
        <f t="shared" si="74"/>
        <v>0.11874999999999999</v>
      </c>
      <c r="J914" s="68">
        <v>36600</v>
      </c>
      <c r="K914" s="68">
        <f t="shared" si="70"/>
        <v>8168.5684931506848</v>
      </c>
      <c r="L914" s="68">
        <f t="shared" si="71"/>
        <v>28431.431506849316</v>
      </c>
      <c r="M914" s="45">
        <v>0.05</v>
      </c>
      <c r="N914" s="68">
        <f t="shared" si="72"/>
        <v>27009.85993150685</v>
      </c>
    </row>
    <row r="915" spans="2:14" x14ac:dyDescent="0.25">
      <c r="B915" s="46">
        <v>912</v>
      </c>
      <c r="C915" s="130" t="s">
        <v>2064</v>
      </c>
      <c r="D915" s="127">
        <v>43738</v>
      </c>
      <c r="E915" s="98">
        <v>44424</v>
      </c>
      <c r="F915" s="117">
        <f t="shared" si="73"/>
        <v>1.8794520547945206</v>
      </c>
      <c r="G915" s="46">
        <v>8</v>
      </c>
      <c r="H915" s="72">
        <v>0.05</v>
      </c>
      <c r="I915" s="91">
        <f t="shared" si="74"/>
        <v>0.11874999999999999</v>
      </c>
      <c r="J915" s="68">
        <v>32000</v>
      </c>
      <c r="K915" s="68">
        <f t="shared" si="70"/>
        <v>7141.9178082191784</v>
      </c>
      <c r="L915" s="68">
        <f t="shared" si="71"/>
        <v>24858.082191780821</v>
      </c>
      <c r="M915" s="45">
        <v>0.05</v>
      </c>
      <c r="N915" s="68">
        <f t="shared" si="72"/>
        <v>23615.178082191778</v>
      </c>
    </row>
    <row r="916" spans="2:14" x14ac:dyDescent="0.25">
      <c r="B916" s="46">
        <v>913</v>
      </c>
      <c r="C916" s="130" t="s">
        <v>2033</v>
      </c>
      <c r="D916" s="127">
        <v>43776</v>
      </c>
      <c r="E916" s="98">
        <v>44424</v>
      </c>
      <c r="F916" s="117">
        <f t="shared" si="73"/>
        <v>1.7753424657534247</v>
      </c>
      <c r="G916" s="46">
        <v>5</v>
      </c>
      <c r="H916" s="72">
        <v>0.05</v>
      </c>
      <c r="I916" s="91">
        <f t="shared" si="74"/>
        <v>0.19</v>
      </c>
      <c r="J916" s="68">
        <v>91800</v>
      </c>
      <c r="K916" s="68">
        <f t="shared" si="70"/>
        <v>30965.523287671233</v>
      </c>
      <c r="L916" s="68">
        <f t="shared" si="71"/>
        <v>60834.476712328767</v>
      </c>
      <c r="M916" s="45">
        <v>0.05</v>
      </c>
      <c r="N916" s="68">
        <f t="shared" si="72"/>
        <v>57792.752876712329</v>
      </c>
    </row>
    <row r="917" spans="2:14" x14ac:dyDescent="0.25">
      <c r="B917" s="46">
        <v>914</v>
      </c>
      <c r="C917" s="130" t="s">
        <v>2041</v>
      </c>
      <c r="D917" s="127">
        <v>43776</v>
      </c>
      <c r="E917" s="98">
        <v>44424</v>
      </c>
      <c r="F917" s="117">
        <f t="shared" si="73"/>
        <v>1.7753424657534247</v>
      </c>
      <c r="G917" s="46">
        <v>5</v>
      </c>
      <c r="H917" s="72">
        <v>0.05</v>
      </c>
      <c r="I917" s="91">
        <f t="shared" si="74"/>
        <v>0.19</v>
      </c>
      <c r="J917" s="68">
        <v>80300</v>
      </c>
      <c r="K917" s="68">
        <f t="shared" si="70"/>
        <v>27086.400000000001</v>
      </c>
      <c r="L917" s="68">
        <f t="shared" si="71"/>
        <v>53213.599999999999</v>
      </c>
      <c r="M917" s="45">
        <v>0.05</v>
      </c>
      <c r="N917" s="68">
        <f t="shared" si="72"/>
        <v>50552.92</v>
      </c>
    </row>
    <row r="918" spans="2:14" x14ac:dyDescent="0.25">
      <c r="B918" s="46">
        <v>915</v>
      </c>
      <c r="C918" s="130" t="s">
        <v>2036</v>
      </c>
      <c r="D918" s="127">
        <v>43808</v>
      </c>
      <c r="E918" s="98">
        <v>44424</v>
      </c>
      <c r="F918" s="117">
        <f t="shared" si="73"/>
        <v>1.6876712328767123</v>
      </c>
      <c r="G918" s="46">
        <v>5</v>
      </c>
      <c r="H918" s="72">
        <v>0.05</v>
      </c>
      <c r="I918" s="91">
        <f t="shared" si="74"/>
        <v>0.19</v>
      </c>
      <c r="J918" s="68">
        <v>50500</v>
      </c>
      <c r="K918" s="68">
        <f t="shared" si="70"/>
        <v>16193.205479452055</v>
      </c>
      <c r="L918" s="68">
        <f t="shared" si="71"/>
        <v>34306.794520547948</v>
      </c>
      <c r="M918" s="45">
        <v>0.05</v>
      </c>
      <c r="N918" s="68">
        <f t="shared" si="72"/>
        <v>32591.454794520549</v>
      </c>
    </row>
    <row r="919" spans="2:14" x14ac:dyDescent="0.25">
      <c r="B919" s="46">
        <v>916</v>
      </c>
      <c r="C919" s="130" t="s">
        <v>2146</v>
      </c>
      <c r="D919" s="127">
        <v>43812</v>
      </c>
      <c r="E919" s="98">
        <v>44424</v>
      </c>
      <c r="F919" s="117">
        <f t="shared" si="73"/>
        <v>1.6767123287671233</v>
      </c>
      <c r="G919" s="46">
        <v>3</v>
      </c>
      <c r="H919" s="72">
        <v>0.05</v>
      </c>
      <c r="I919" s="91">
        <f t="shared" si="74"/>
        <v>0.31666666666666665</v>
      </c>
      <c r="J919" s="68">
        <v>76950</v>
      </c>
      <c r="K919" s="68">
        <f t="shared" si="70"/>
        <v>40857.287671232873</v>
      </c>
      <c r="L919" s="68">
        <f t="shared" si="71"/>
        <v>36092.712328767127</v>
      </c>
      <c r="M919" s="45">
        <v>0.05</v>
      </c>
      <c r="N919" s="68">
        <f t="shared" si="72"/>
        <v>34288.076712328766</v>
      </c>
    </row>
    <row r="920" spans="2:14" x14ac:dyDescent="0.25">
      <c r="B920" s="46">
        <v>917</v>
      </c>
      <c r="C920" s="130" t="s">
        <v>2145</v>
      </c>
      <c r="D920" s="127">
        <v>43812</v>
      </c>
      <c r="E920" s="98">
        <v>44424</v>
      </c>
      <c r="F920" s="117">
        <f t="shared" si="73"/>
        <v>1.6767123287671233</v>
      </c>
      <c r="G920" s="46">
        <v>3</v>
      </c>
      <c r="H920" s="72">
        <v>0.05</v>
      </c>
      <c r="I920" s="91">
        <f t="shared" si="74"/>
        <v>0.31666666666666665</v>
      </c>
      <c r="J920" s="68">
        <v>33750</v>
      </c>
      <c r="K920" s="68">
        <f t="shared" si="70"/>
        <v>17919.863013698628</v>
      </c>
      <c r="L920" s="68">
        <f t="shared" si="71"/>
        <v>15830.136986301372</v>
      </c>
      <c r="M920" s="45">
        <v>0.05</v>
      </c>
      <c r="N920" s="68">
        <f t="shared" si="72"/>
        <v>15038.630136986303</v>
      </c>
    </row>
    <row r="921" spans="2:14" x14ac:dyDescent="0.25">
      <c r="B921" s="46">
        <v>918</v>
      </c>
      <c r="C921" s="130" t="s">
        <v>2033</v>
      </c>
      <c r="D921" s="127">
        <v>43817</v>
      </c>
      <c r="E921" s="98">
        <v>44424</v>
      </c>
      <c r="F921" s="117">
        <f t="shared" si="73"/>
        <v>1.6630136986301369</v>
      </c>
      <c r="G921" s="46">
        <v>5</v>
      </c>
      <c r="H921" s="72">
        <v>0.05</v>
      </c>
      <c r="I921" s="91">
        <f t="shared" si="74"/>
        <v>0.19</v>
      </c>
      <c r="J921" s="68">
        <v>61200</v>
      </c>
      <c r="K921" s="68">
        <f t="shared" si="70"/>
        <v>19337.523287671233</v>
      </c>
      <c r="L921" s="68">
        <f t="shared" si="71"/>
        <v>41862.476712328767</v>
      </c>
      <c r="M921" s="45">
        <v>0.05</v>
      </c>
      <c r="N921" s="68">
        <f t="shared" si="72"/>
        <v>39769.352876712328</v>
      </c>
    </row>
    <row r="922" spans="2:14" x14ac:dyDescent="0.25">
      <c r="B922" s="46">
        <v>919</v>
      </c>
      <c r="C922" s="130" t="s">
        <v>2033</v>
      </c>
      <c r="D922" s="127">
        <v>43829</v>
      </c>
      <c r="E922" s="98">
        <v>44424</v>
      </c>
      <c r="F922" s="117">
        <f t="shared" si="73"/>
        <v>1.6301369863013699</v>
      </c>
      <c r="G922" s="46">
        <v>5</v>
      </c>
      <c r="H922" s="72">
        <v>0.05</v>
      </c>
      <c r="I922" s="91">
        <f t="shared" si="74"/>
        <v>0.19</v>
      </c>
      <c r="J922" s="68">
        <v>153000</v>
      </c>
      <c r="K922" s="68">
        <f t="shared" si="70"/>
        <v>47388.082191780828</v>
      </c>
      <c r="L922" s="68">
        <f t="shared" si="71"/>
        <v>105611.91780821918</v>
      </c>
      <c r="M922" s="45">
        <v>0.05</v>
      </c>
      <c r="N922" s="68">
        <f t="shared" si="72"/>
        <v>100331.32191780822</v>
      </c>
    </row>
    <row r="923" spans="2:14" x14ac:dyDescent="0.25">
      <c r="B923" s="46">
        <v>920</v>
      </c>
      <c r="C923" s="130" t="s">
        <v>2049</v>
      </c>
      <c r="D923" s="127">
        <v>43623</v>
      </c>
      <c r="E923" s="98">
        <v>44424</v>
      </c>
      <c r="F923" s="117">
        <f t="shared" si="73"/>
        <v>2.1945205479452055</v>
      </c>
      <c r="G923" s="46">
        <v>5</v>
      </c>
      <c r="H923" s="72">
        <v>0.05</v>
      </c>
      <c r="I923" s="91">
        <f t="shared" si="74"/>
        <v>0.19</v>
      </c>
      <c r="J923" s="68">
        <v>52700</v>
      </c>
      <c r="K923" s="68">
        <f t="shared" si="70"/>
        <v>21973.734246575343</v>
      </c>
      <c r="L923" s="68">
        <f t="shared" si="71"/>
        <v>30726.265753424657</v>
      </c>
      <c r="M923" s="45">
        <v>0.05</v>
      </c>
      <c r="N923" s="68">
        <f t="shared" si="72"/>
        <v>29189.952465753424</v>
      </c>
    </row>
    <row r="924" spans="2:14" x14ac:dyDescent="0.25">
      <c r="B924" s="46">
        <v>921</v>
      </c>
      <c r="C924" s="130" t="s">
        <v>2036</v>
      </c>
      <c r="D924" s="127">
        <v>43631</v>
      </c>
      <c r="E924" s="98">
        <v>44424</v>
      </c>
      <c r="F924" s="117">
        <f t="shared" si="73"/>
        <v>2.1726027397260275</v>
      </c>
      <c r="G924" s="46">
        <v>5</v>
      </c>
      <c r="H924" s="72">
        <v>0.05</v>
      </c>
      <c r="I924" s="91">
        <f t="shared" si="74"/>
        <v>0.19</v>
      </c>
      <c r="J924" s="68">
        <v>52700</v>
      </c>
      <c r="K924" s="68">
        <f t="shared" si="70"/>
        <v>21754.271232876716</v>
      </c>
      <c r="L924" s="68">
        <f t="shared" si="71"/>
        <v>30945.728767123284</v>
      </c>
      <c r="M924" s="45">
        <v>0.05</v>
      </c>
      <c r="N924" s="68">
        <f t="shared" si="72"/>
        <v>29398.44232876712</v>
      </c>
    </row>
    <row r="925" spans="2:14" x14ac:dyDescent="0.25">
      <c r="B925" s="46">
        <v>922</v>
      </c>
      <c r="C925" s="130" t="s">
        <v>2036</v>
      </c>
      <c r="D925" s="127">
        <v>43631</v>
      </c>
      <c r="E925" s="98">
        <v>44424</v>
      </c>
      <c r="F925" s="117">
        <f t="shared" si="73"/>
        <v>2.1726027397260275</v>
      </c>
      <c r="G925" s="46">
        <v>5</v>
      </c>
      <c r="H925" s="72">
        <v>0.05</v>
      </c>
      <c r="I925" s="91">
        <f t="shared" si="74"/>
        <v>0.19</v>
      </c>
      <c r="J925" s="68">
        <v>52700</v>
      </c>
      <c r="K925" s="68">
        <f t="shared" si="70"/>
        <v>21754.271232876716</v>
      </c>
      <c r="L925" s="68">
        <f t="shared" si="71"/>
        <v>30945.728767123284</v>
      </c>
      <c r="M925" s="45">
        <v>0.05</v>
      </c>
      <c r="N925" s="68">
        <f t="shared" si="72"/>
        <v>29398.44232876712</v>
      </c>
    </row>
    <row r="926" spans="2:14" x14ac:dyDescent="0.25">
      <c r="B926" s="46">
        <v>923</v>
      </c>
      <c r="C926" s="130" t="s">
        <v>2036</v>
      </c>
      <c r="D926" s="127">
        <v>43631</v>
      </c>
      <c r="E926" s="98">
        <v>44424</v>
      </c>
      <c r="F926" s="117">
        <f t="shared" si="73"/>
        <v>2.1726027397260275</v>
      </c>
      <c r="G926" s="46">
        <v>5</v>
      </c>
      <c r="H926" s="72">
        <v>0.05</v>
      </c>
      <c r="I926" s="91">
        <f t="shared" si="74"/>
        <v>0.19</v>
      </c>
      <c r="J926" s="68">
        <v>52700</v>
      </c>
      <c r="K926" s="68">
        <f t="shared" si="70"/>
        <v>21754.271232876716</v>
      </c>
      <c r="L926" s="68">
        <f t="shared" si="71"/>
        <v>30945.728767123284</v>
      </c>
      <c r="M926" s="45">
        <v>0.05</v>
      </c>
      <c r="N926" s="68">
        <f t="shared" si="72"/>
        <v>29398.44232876712</v>
      </c>
    </row>
    <row r="927" spans="2:14" x14ac:dyDescent="0.25">
      <c r="B927" s="46">
        <v>924</v>
      </c>
      <c r="C927" s="130" t="s">
        <v>2041</v>
      </c>
      <c r="D927" s="127">
        <v>43631</v>
      </c>
      <c r="E927" s="98">
        <v>44424</v>
      </c>
      <c r="F927" s="117">
        <f t="shared" si="73"/>
        <v>2.1726027397260275</v>
      </c>
      <c r="G927" s="46">
        <v>5</v>
      </c>
      <c r="H927" s="72">
        <v>0.05</v>
      </c>
      <c r="I927" s="91">
        <f t="shared" si="74"/>
        <v>0.19</v>
      </c>
      <c r="J927" s="68">
        <v>42800</v>
      </c>
      <c r="K927" s="68">
        <f t="shared" si="70"/>
        <v>17667.605479452057</v>
      </c>
      <c r="L927" s="68">
        <f t="shared" si="71"/>
        <v>25132.394520547943</v>
      </c>
      <c r="M927" s="45">
        <v>0.05</v>
      </c>
      <c r="N927" s="68">
        <f t="shared" si="72"/>
        <v>23875.774794520545</v>
      </c>
    </row>
    <row r="928" spans="2:14" x14ac:dyDescent="0.25">
      <c r="B928" s="46">
        <v>925</v>
      </c>
      <c r="C928" s="130" t="s">
        <v>2039</v>
      </c>
      <c r="D928" s="127">
        <v>43631</v>
      </c>
      <c r="E928" s="98">
        <v>44424</v>
      </c>
      <c r="F928" s="117">
        <f t="shared" si="73"/>
        <v>2.1726027397260275</v>
      </c>
      <c r="G928" s="46">
        <v>3</v>
      </c>
      <c r="H928" s="72">
        <v>0.05</v>
      </c>
      <c r="I928" s="91">
        <f t="shared" si="74"/>
        <v>0.31666666666666665</v>
      </c>
      <c r="J928" s="68">
        <v>12350</v>
      </c>
      <c r="K928" s="68">
        <f t="shared" si="70"/>
        <v>8496.6872146118731</v>
      </c>
      <c r="L928" s="68">
        <f t="shared" si="71"/>
        <v>3853.3127853881269</v>
      </c>
      <c r="M928" s="45">
        <v>0.05</v>
      </c>
      <c r="N928" s="68">
        <f t="shared" si="72"/>
        <v>3660.6471461187202</v>
      </c>
    </row>
    <row r="929" spans="2:14" x14ac:dyDescent="0.25">
      <c r="B929" s="46">
        <v>926</v>
      </c>
      <c r="C929" s="130" t="s">
        <v>2039</v>
      </c>
      <c r="D929" s="127">
        <v>43615</v>
      </c>
      <c r="E929" s="98">
        <v>44424</v>
      </c>
      <c r="F929" s="117">
        <f t="shared" si="73"/>
        <v>2.2164383561643834</v>
      </c>
      <c r="G929" s="46">
        <v>3</v>
      </c>
      <c r="H929" s="72">
        <v>0.05</v>
      </c>
      <c r="I929" s="91">
        <f t="shared" si="74"/>
        <v>0.31666666666666665</v>
      </c>
      <c r="J929" s="68">
        <v>17796</v>
      </c>
      <c r="K929" s="68">
        <f t="shared" si="70"/>
        <v>12490.516712328767</v>
      </c>
      <c r="L929" s="68">
        <f t="shared" si="71"/>
        <v>5305.4832876712335</v>
      </c>
      <c r="M929" s="45">
        <v>0.05</v>
      </c>
      <c r="N929" s="68">
        <f t="shared" si="72"/>
        <v>5040.2091232876719</v>
      </c>
    </row>
    <row r="930" spans="2:14" x14ac:dyDescent="0.25">
      <c r="B930" s="46">
        <v>927</v>
      </c>
      <c r="C930" s="130" t="s">
        <v>2049</v>
      </c>
      <c r="D930" s="127">
        <v>43615</v>
      </c>
      <c r="E930" s="98">
        <v>44424</v>
      </c>
      <c r="F930" s="117">
        <f t="shared" si="73"/>
        <v>2.2164383561643834</v>
      </c>
      <c r="G930" s="46">
        <v>5</v>
      </c>
      <c r="H930" s="72">
        <v>0.05</v>
      </c>
      <c r="I930" s="91">
        <f t="shared" si="74"/>
        <v>0.19</v>
      </c>
      <c r="J930" s="68">
        <v>56500</v>
      </c>
      <c r="K930" s="68">
        <f t="shared" si="70"/>
        <v>23793.465753424658</v>
      </c>
      <c r="L930" s="68">
        <f t="shared" si="71"/>
        <v>32706.534246575342</v>
      </c>
      <c r="M930" s="45">
        <v>0.05</v>
      </c>
      <c r="N930" s="68">
        <f t="shared" si="72"/>
        <v>31071.207534246572</v>
      </c>
    </row>
    <row r="931" spans="2:14" x14ac:dyDescent="0.25">
      <c r="B931" s="46">
        <v>928</v>
      </c>
      <c r="C931" s="130" t="s">
        <v>2036</v>
      </c>
      <c r="D931" s="127">
        <v>43615</v>
      </c>
      <c r="E931" s="98">
        <v>44424</v>
      </c>
      <c r="F931" s="117">
        <f t="shared" si="73"/>
        <v>2.2164383561643834</v>
      </c>
      <c r="G931" s="46">
        <v>5</v>
      </c>
      <c r="H931" s="72">
        <v>0.05</v>
      </c>
      <c r="I931" s="91">
        <f t="shared" si="74"/>
        <v>0.19</v>
      </c>
      <c r="J931" s="68">
        <v>52700</v>
      </c>
      <c r="K931" s="68">
        <f t="shared" si="70"/>
        <v>22193.197260273973</v>
      </c>
      <c r="L931" s="68">
        <f t="shared" si="71"/>
        <v>30506.802739726027</v>
      </c>
      <c r="M931" s="45">
        <v>0.05</v>
      </c>
      <c r="N931" s="68">
        <f t="shared" si="72"/>
        <v>28981.462602739724</v>
      </c>
    </row>
    <row r="932" spans="2:14" x14ac:dyDescent="0.25">
      <c r="B932" s="46">
        <v>929</v>
      </c>
      <c r="C932" s="130" t="s">
        <v>2036</v>
      </c>
      <c r="D932" s="127">
        <v>43615</v>
      </c>
      <c r="E932" s="98">
        <v>44424</v>
      </c>
      <c r="F932" s="117">
        <f t="shared" si="73"/>
        <v>2.2164383561643834</v>
      </c>
      <c r="G932" s="46">
        <v>5</v>
      </c>
      <c r="H932" s="72">
        <v>0.05</v>
      </c>
      <c r="I932" s="91">
        <f t="shared" si="74"/>
        <v>0.19</v>
      </c>
      <c r="J932" s="68">
        <v>52700</v>
      </c>
      <c r="K932" s="68">
        <f t="shared" si="70"/>
        <v>22193.197260273973</v>
      </c>
      <c r="L932" s="68">
        <f t="shared" si="71"/>
        <v>30506.802739726027</v>
      </c>
      <c r="M932" s="45">
        <v>0.05</v>
      </c>
      <c r="N932" s="68">
        <f t="shared" si="72"/>
        <v>28981.462602739724</v>
      </c>
    </row>
    <row r="933" spans="2:14" x14ac:dyDescent="0.25">
      <c r="B933" s="46">
        <v>930</v>
      </c>
      <c r="C933" s="130" t="s">
        <v>2041</v>
      </c>
      <c r="D933" s="127">
        <v>43654</v>
      </c>
      <c r="E933" s="98">
        <v>44424</v>
      </c>
      <c r="F933" s="117">
        <f t="shared" si="73"/>
        <v>2.1095890410958904</v>
      </c>
      <c r="G933" s="46">
        <v>5</v>
      </c>
      <c r="H933" s="72">
        <v>0.05</v>
      </c>
      <c r="I933" s="91">
        <f t="shared" si="74"/>
        <v>0.19</v>
      </c>
      <c r="J933" s="68">
        <v>85600</v>
      </c>
      <c r="K933" s="68">
        <f t="shared" si="70"/>
        <v>34310.356164383564</v>
      </c>
      <c r="L933" s="68">
        <f t="shared" si="71"/>
        <v>51289.643835616436</v>
      </c>
      <c r="M933" s="45">
        <v>0.05</v>
      </c>
      <c r="N933" s="68">
        <f t="shared" si="72"/>
        <v>48725.161643835614</v>
      </c>
    </row>
    <row r="934" spans="2:14" x14ac:dyDescent="0.25">
      <c r="B934" s="46">
        <v>931</v>
      </c>
      <c r="C934" s="130" t="s">
        <v>1216</v>
      </c>
      <c r="D934" s="127">
        <v>43654</v>
      </c>
      <c r="E934" s="98">
        <v>44424</v>
      </c>
      <c r="F934" s="117">
        <f t="shared" si="73"/>
        <v>2.1095890410958904</v>
      </c>
      <c r="G934" s="46">
        <v>3</v>
      </c>
      <c r="H934" s="72">
        <v>0.05</v>
      </c>
      <c r="I934" s="91">
        <f t="shared" si="74"/>
        <v>0.31666666666666665</v>
      </c>
      <c r="J934" s="68">
        <v>1991</v>
      </c>
      <c r="K934" s="68">
        <f t="shared" si="70"/>
        <v>1330.0607305936073</v>
      </c>
      <c r="L934" s="68">
        <f t="shared" si="71"/>
        <v>660.93926940639267</v>
      </c>
      <c r="M934" s="45">
        <v>0.05</v>
      </c>
      <c r="N934" s="68">
        <f t="shared" si="72"/>
        <v>627.89230593607306</v>
      </c>
    </row>
    <row r="935" spans="2:14" x14ac:dyDescent="0.25">
      <c r="B935" s="46">
        <v>932</v>
      </c>
      <c r="C935" s="130" t="s">
        <v>2039</v>
      </c>
      <c r="D935" s="127">
        <v>43654</v>
      </c>
      <c r="E935" s="98">
        <v>44424</v>
      </c>
      <c r="F935" s="117">
        <f t="shared" si="73"/>
        <v>2.1095890410958904</v>
      </c>
      <c r="G935" s="46">
        <v>3</v>
      </c>
      <c r="H935" s="72">
        <v>0.05</v>
      </c>
      <c r="I935" s="91">
        <f t="shared" si="74"/>
        <v>0.31666666666666665</v>
      </c>
      <c r="J935" s="68">
        <v>12350</v>
      </c>
      <c r="K935" s="68">
        <f t="shared" si="70"/>
        <v>8250.2511415525114</v>
      </c>
      <c r="L935" s="68">
        <f t="shared" si="71"/>
        <v>4099.7488584474886</v>
      </c>
      <c r="M935" s="45">
        <v>0.05</v>
      </c>
      <c r="N935" s="68">
        <f t="shared" si="72"/>
        <v>3894.761415525114</v>
      </c>
    </row>
    <row r="936" spans="2:14" x14ac:dyDescent="0.25">
      <c r="B936" s="46">
        <v>933</v>
      </c>
      <c r="C936" s="130" t="s">
        <v>2036</v>
      </c>
      <c r="D936" s="127">
        <v>43655</v>
      </c>
      <c r="E936" s="98">
        <v>44424</v>
      </c>
      <c r="F936" s="117">
        <f t="shared" si="73"/>
        <v>2.106849315068493</v>
      </c>
      <c r="G936" s="46">
        <v>5</v>
      </c>
      <c r="H936" s="72">
        <v>0.05</v>
      </c>
      <c r="I936" s="91">
        <f t="shared" si="74"/>
        <v>0.19</v>
      </c>
      <c r="J936" s="68">
        <v>52700</v>
      </c>
      <c r="K936" s="68">
        <f t="shared" si="70"/>
        <v>21095.88219178082</v>
      </c>
      <c r="L936" s="68">
        <f t="shared" si="71"/>
        <v>31604.11780821918</v>
      </c>
      <c r="M936" s="45">
        <v>0.05</v>
      </c>
      <c r="N936" s="68">
        <f t="shared" si="72"/>
        <v>30023.911917808218</v>
      </c>
    </row>
    <row r="937" spans="2:14" x14ac:dyDescent="0.25">
      <c r="B937" s="46">
        <v>934</v>
      </c>
      <c r="C937" s="130" t="s">
        <v>1099</v>
      </c>
      <c r="D937" s="127">
        <v>43656</v>
      </c>
      <c r="E937" s="98">
        <v>44424</v>
      </c>
      <c r="F937" s="117">
        <f t="shared" si="73"/>
        <v>2.1041095890410957</v>
      </c>
      <c r="G937" s="46">
        <v>8</v>
      </c>
      <c r="H937" s="72">
        <v>0.05</v>
      </c>
      <c r="I937" s="91">
        <f t="shared" si="74"/>
        <v>0.11874999999999999</v>
      </c>
      <c r="J937" s="68">
        <v>18520</v>
      </c>
      <c r="K937" s="68">
        <f t="shared" si="70"/>
        <v>4627.4630136986298</v>
      </c>
      <c r="L937" s="68">
        <f t="shared" si="71"/>
        <v>13892.536986301369</v>
      </c>
      <c r="M937" s="45">
        <v>0.05</v>
      </c>
      <c r="N937" s="68">
        <f t="shared" si="72"/>
        <v>13197.9101369863</v>
      </c>
    </row>
    <row r="938" spans="2:14" x14ac:dyDescent="0.25">
      <c r="B938" s="46">
        <v>935</v>
      </c>
      <c r="C938" s="130" t="s">
        <v>1216</v>
      </c>
      <c r="D938" s="127">
        <v>43658</v>
      </c>
      <c r="E938" s="98">
        <v>44424</v>
      </c>
      <c r="F938" s="117">
        <f t="shared" si="73"/>
        <v>2.0986301369863014</v>
      </c>
      <c r="G938" s="46">
        <v>3</v>
      </c>
      <c r="H938" s="72">
        <v>0.05</v>
      </c>
      <c r="I938" s="91">
        <f t="shared" si="74"/>
        <v>0.31666666666666665</v>
      </c>
      <c r="J938" s="68">
        <v>1992</v>
      </c>
      <c r="K938" s="68">
        <f t="shared" si="70"/>
        <v>1323.8158904109589</v>
      </c>
      <c r="L938" s="68">
        <f t="shared" si="71"/>
        <v>668.1841095890411</v>
      </c>
      <c r="M938" s="45">
        <v>0.05</v>
      </c>
      <c r="N938" s="68">
        <f t="shared" si="72"/>
        <v>634.77490410958899</v>
      </c>
    </row>
    <row r="939" spans="2:14" x14ac:dyDescent="0.25">
      <c r="B939" s="46">
        <v>936</v>
      </c>
      <c r="C939" s="130" t="s">
        <v>2041</v>
      </c>
      <c r="D939" s="127">
        <v>43658</v>
      </c>
      <c r="E939" s="98">
        <v>44424</v>
      </c>
      <c r="F939" s="117">
        <f t="shared" si="73"/>
        <v>2.0986301369863014</v>
      </c>
      <c r="G939" s="46">
        <v>5</v>
      </c>
      <c r="H939" s="72">
        <v>0.05</v>
      </c>
      <c r="I939" s="91">
        <f t="shared" si="74"/>
        <v>0.19</v>
      </c>
      <c r="J939" s="68">
        <v>42800</v>
      </c>
      <c r="K939" s="68">
        <f t="shared" si="70"/>
        <v>17066.060273972602</v>
      </c>
      <c r="L939" s="68">
        <f t="shared" si="71"/>
        <v>25733.939726027398</v>
      </c>
      <c r="M939" s="45">
        <v>0.05</v>
      </c>
      <c r="N939" s="68">
        <f t="shared" si="72"/>
        <v>24447.242739726025</v>
      </c>
    </row>
    <row r="940" spans="2:14" x14ac:dyDescent="0.25">
      <c r="B940" s="46">
        <v>937</v>
      </c>
      <c r="C940" s="130" t="s">
        <v>2039</v>
      </c>
      <c r="D940" s="127">
        <v>43658</v>
      </c>
      <c r="E940" s="98">
        <v>44424</v>
      </c>
      <c r="F940" s="117">
        <f t="shared" si="73"/>
        <v>2.0986301369863014</v>
      </c>
      <c r="G940" s="46">
        <v>3</v>
      </c>
      <c r="H940" s="72">
        <v>0.05</v>
      </c>
      <c r="I940" s="91">
        <f t="shared" si="74"/>
        <v>0.31666666666666665</v>
      </c>
      <c r="J940" s="68">
        <v>12950</v>
      </c>
      <c r="K940" s="68">
        <f t="shared" si="70"/>
        <v>8606.1324200913241</v>
      </c>
      <c r="L940" s="68">
        <f t="shared" si="71"/>
        <v>4343.8675799086759</v>
      </c>
      <c r="M940" s="45">
        <v>0.05</v>
      </c>
      <c r="N940" s="68">
        <f t="shared" si="72"/>
        <v>4126.6742009132422</v>
      </c>
    </row>
    <row r="941" spans="2:14" x14ac:dyDescent="0.25">
      <c r="B941" s="46">
        <v>938</v>
      </c>
      <c r="C941" s="130" t="s">
        <v>2036</v>
      </c>
      <c r="D941" s="127">
        <v>43654</v>
      </c>
      <c r="E941" s="98">
        <v>44424</v>
      </c>
      <c r="F941" s="117">
        <f t="shared" si="73"/>
        <v>2.1095890410958904</v>
      </c>
      <c r="G941" s="46">
        <v>5</v>
      </c>
      <c r="H941" s="72">
        <v>0.05</v>
      </c>
      <c r="I941" s="91">
        <f t="shared" si="74"/>
        <v>0.19</v>
      </c>
      <c r="J941" s="68">
        <v>158100</v>
      </c>
      <c r="K941" s="68">
        <f t="shared" si="70"/>
        <v>63369.945205479453</v>
      </c>
      <c r="L941" s="68">
        <f t="shared" si="71"/>
        <v>94730.054794520547</v>
      </c>
      <c r="M941" s="45">
        <v>0.05</v>
      </c>
      <c r="N941" s="68">
        <f t="shared" si="72"/>
        <v>89993.55205479452</v>
      </c>
    </row>
    <row r="942" spans="2:14" x14ac:dyDescent="0.25">
      <c r="B942" s="46">
        <v>939</v>
      </c>
      <c r="C942" s="130" t="s">
        <v>2150</v>
      </c>
      <c r="D942" s="127">
        <v>43700</v>
      </c>
      <c r="E942" s="98">
        <v>44424</v>
      </c>
      <c r="F942" s="117">
        <f t="shared" si="73"/>
        <v>1.9835616438356165</v>
      </c>
      <c r="G942" s="46">
        <v>3</v>
      </c>
      <c r="H942" s="72">
        <v>0.05</v>
      </c>
      <c r="I942" s="91">
        <f t="shared" si="74"/>
        <v>0.31666666666666665</v>
      </c>
      <c r="J942" s="68">
        <v>29200</v>
      </c>
      <c r="K942" s="68">
        <f t="shared" si="70"/>
        <v>18341.333333333336</v>
      </c>
      <c r="L942" s="68">
        <f t="shared" si="71"/>
        <v>10858.666666666664</v>
      </c>
      <c r="M942" s="45">
        <v>0.05</v>
      </c>
      <c r="N942" s="68">
        <f t="shared" si="72"/>
        <v>10315.73333333333</v>
      </c>
    </row>
    <row r="943" spans="2:14" x14ac:dyDescent="0.25">
      <c r="B943" s="46">
        <v>940</v>
      </c>
      <c r="C943" s="130" t="s">
        <v>2036</v>
      </c>
      <c r="D943" s="127">
        <v>43623</v>
      </c>
      <c r="E943" s="98">
        <v>44424</v>
      </c>
      <c r="F943" s="117">
        <f t="shared" si="73"/>
        <v>2.1945205479452055</v>
      </c>
      <c r="G943" s="46">
        <v>5</v>
      </c>
      <c r="H943" s="72">
        <v>0.05</v>
      </c>
      <c r="I943" s="91">
        <f t="shared" si="74"/>
        <v>0.19</v>
      </c>
      <c r="J943" s="68">
        <v>52700</v>
      </c>
      <c r="K943" s="68">
        <f t="shared" si="70"/>
        <v>21973.734246575343</v>
      </c>
      <c r="L943" s="68">
        <f t="shared" si="71"/>
        <v>30726.265753424657</v>
      </c>
      <c r="M943" s="45">
        <v>0.05</v>
      </c>
      <c r="N943" s="68">
        <f t="shared" si="72"/>
        <v>29189.952465753424</v>
      </c>
    </row>
    <row r="944" spans="2:14" x14ac:dyDescent="0.25">
      <c r="B944" s="46">
        <v>941</v>
      </c>
      <c r="C944" s="130" t="s">
        <v>2036</v>
      </c>
      <c r="D944" s="127">
        <v>43623</v>
      </c>
      <c r="E944" s="98">
        <v>44424</v>
      </c>
      <c r="F944" s="117">
        <f t="shared" si="73"/>
        <v>2.1945205479452055</v>
      </c>
      <c r="G944" s="46">
        <v>5</v>
      </c>
      <c r="H944" s="72">
        <v>0.05</v>
      </c>
      <c r="I944" s="91">
        <f t="shared" si="74"/>
        <v>0.19</v>
      </c>
      <c r="J944" s="68">
        <v>52700</v>
      </c>
      <c r="K944" s="68">
        <f t="shared" si="70"/>
        <v>21973.734246575343</v>
      </c>
      <c r="L944" s="68">
        <f t="shared" si="71"/>
        <v>30726.265753424657</v>
      </c>
      <c r="M944" s="45">
        <v>0.05</v>
      </c>
      <c r="N944" s="68">
        <f t="shared" si="72"/>
        <v>29189.952465753424</v>
      </c>
    </row>
    <row r="945" spans="2:14" x14ac:dyDescent="0.25">
      <c r="B945" s="46">
        <v>942</v>
      </c>
      <c r="C945" s="130" t="s">
        <v>2049</v>
      </c>
      <c r="D945" s="127">
        <v>43684</v>
      </c>
      <c r="E945" s="98">
        <v>44424</v>
      </c>
      <c r="F945" s="117">
        <f t="shared" si="73"/>
        <v>2.0273972602739727</v>
      </c>
      <c r="G945" s="46">
        <v>5</v>
      </c>
      <c r="H945" s="72">
        <v>0.05</v>
      </c>
      <c r="I945" s="91">
        <f t="shared" si="74"/>
        <v>0.19</v>
      </c>
      <c r="J945" s="68">
        <v>52700</v>
      </c>
      <c r="K945" s="68">
        <f t="shared" si="70"/>
        <v>20300.328767123287</v>
      </c>
      <c r="L945" s="68">
        <f t="shared" si="71"/>
        <v>32399.671232876713</v>
      </c>
      <c r="M945" s="45">
        <v>0.05</v>
      </c>
      <c r="N945" s="68">
        <f t="shared" si="72"/>
        <v>30779.687671232878</v>
      </c>
    </row>
    <row r="946" spans="2:14" x14ac:dyDescent="0.25">
      <c r="B946" s="46">
        <v>943</v>
      </c>
      <c r="C946" s="130" t="s">
        <v>2049</v>
      </c>
      <c r="D946" s="127">
        <v>43696</v>
      </c>
      <c r="E946" s="98">
        <v>44424</v>
      </c>
      <c r="F946" s="117">
        <f t="shared" si="73"/>
        <v>1.9945205479452055</v>
      </c>
      <c r="G946" s="46">
        <v>5</v>
      </c>
      <c r="H946" s="72">
        <v>0.05</v>
      </c>
      <c r="I946" s="91">
        <f t="shared" si="74"/>
        <v>0.19</v>
      </c>
      <c r="J946" s="68">
        <v>56500</v>
      </c>
      <c r="K946" s="68">
        <f t="shared" si="70"/>
        <v>21411.178082191782</v>
      </c>
      <c r="L946" s="68">
        <f t="shared" si="71"/>
        <v>35088.821917808222</v>
      </c>
      <c r="M946" s="45">
        <v>0.05</v>
      </c>
      <c r="N946" s="68">
        <f t="shared" si="72"/>
        <v>33334.38082191781</v>
      </c>
    </row>
    <row r="947" spans="2:14" x14ac:dyDescent="0.25">
      <c r="B947" s="46">
        <v>944</v>
      </c>
      <c r="C947" s="130" t="s">
        <v>2036</v>
      </c>
      <c r="D947" s="127">
        <v>43696</v>
      </c>
      <c r="E947" s="98">
        <v>44424</v>
      </c>
      <c r="F947" s="117">
        <f t="shared" si="73"/>
        <v>1.9945205479452055</v>
      </c>
      <c r="G947" s="46">
        <v>5</v>
      </c>
      <c r="H947" s="72">
        <v>0.05</v>
      </c>
      <c r="I947" s="91">
        <f t="shared" si="74"/>
        <v>0.19</v>
      </c>
      <c r="J947" s="68">
        <v>202000</v>
      </c>
      <c r="K947" s="68">
        <f t="shared" si="70"/>
        <v>76549.698630136991</v>
      </c>
      <c r="L947" s="68">
        <f t="shared" si="71"/>
        <v>125450.30136986301</v>
      </c>
      <c r="M947" s="45">
        <v>0.05</v>
      </c>
      <c r="N947" s="68">
        <f t="shared" si="72"/>
        <v>119177.78630136985</v>
      </c>
    </row>
    <row r="948" spans="2:14" x14ac:dyDescent="0.25">
      <c r="B948" s="46">
        <v>945</v>
      </c>
      <c r="C948" s="130" t="s">
        <v>2036</v>
      </c>
      <c r="D948" s="127">
        <v>43714</v>
      </c>
      <c r="E948" s="98">
        <v>44424</v>
      </c>
      <c r="F948" s="117">
        <f t="shared" si="73"/>
        <v>1.9452054794520548</v>
      </c>
      <c r="G948" s="46">
        <v>5</v>
      </c>
      <c r="H948" s="72">
        <v>0.05</v>
      </c>
      <c r="I948" s="91">
        <f t="shared" si="74"/>
        <v>0.19</v>
      </c>
      <c r="J948" s="68">
        <v>505000</v>
      </c>
      <c r="K948" s="68">
        <f t="shared" si="70"/>
        <v>186642.46575342465</v>
      </c>
      <c r="L948" s="68">
        <f t="shared" si="71"/>
        <v>318357.53424657532</v>
      </c>
      <c r="M948" s="45">
        <v>0.05</v>
      </c>
      <c r="N948" s="68">
        <f t="shared" si="72"/>
        <v>302439.65753424657</v>
      </c>
    </row>
    <row r="949" spans="2:14" x14ac:dyDescent="0.25">
      <c r="B949" s="46">
        <v>946</v>
      </c>
      <c r="C949" s="130" t="s">
        <v>2041</v>
      </c>
      <c r="D949" s="127">
        <v>43732</v>
      </c>
      <c r="E949" s="98">
        <v>44424</v>
      </c>
      <c r="F949" s="117">
        <f t="shared" si="73"/>
        <v>1.8958904109589041</v>
      </c>
      <c r="G949" s="46">
        <v>5</v>
      </c>
      <c r="H949" s="72">
        <v>0.05</v>
      </c>
      <c r="I949" s="91">
        <f t="shared" si="74"/>
        <v>0.19</v>
      </c>
      <c r="J949" s="68">
        <v>41900</v>
      </c>
      <c r="K949" s="68">
        <f t="shared" si="70"/>
        <v>15093.183561643835</v>
      </c>
      <c r="L949" s="68">
        <f t="shared" si="71"/>
        <v>26806.816438356167</v>
      </c>
      <c r="M949" s="45">
        <v>0.05</v>
      </c>
      <c r="N949" s="68">
        <f t="shared" si="72"/>
        <v>25466.475616438358</v>
      </c>
    </row>
    <row r="950" spans="2:14" x14ac:dyDescent="0.25">
      <c r="B950" s="46">
        <v>947</v>
      </c>
      <c r="C950" s="130" t="s">
        <v>2039</v>
      </c>
      <c r="D950" s="127">
        <v>43748</v>
      </c>
      <c r="E950" s="98">
        <v>44424</v>
      </c>
      <c r="F950" s="117">
        <f t="shared" si="73"/>
        <v>1.8520547945205479</v>
      </c>
      <c r="G950" s="46">
        <v>3</v>
      </c>
      <c r="H950" s="72">
        <v>0.05</v>
      </c>
      <c r="I950" s="91">
        <f t="shared" si="74"/>
        <v>0.31666666666666665</v>
      </c>
      <c r="J950" s="68">
        <v>11864</v>
      </c>
      <c r="K950" s="68">
        <f t="shared" si="70"/>
        <v>6958.0463926940629</v>
      </c>
      <c r="L950" s="68">
        <f t="shared" si="71"/>
        <v>4905.9536073059371</v>
      </c>
      <c r="M950" s="45">
        <v>0.05</v>
      </c>
      <c r="N950" s="68">
        <f t="shared" si="72"/>
        <v>4660.6559269406398</v>
      </c>
    </row>
    <row r="951" spans="2:14" x14ac:dyDescent="0.25">
      <c r="B951" s="46">
        <v>948</v>
      </c>
      <c r="C951" s="130" t="s">
        <v>2049</v>
      </c>
      <c r="D951" s="127">
        <v>43769</v>
      </c>
      <c r="E951" s="98">
        <v>44424</v>
      </c>
      <c r="F951" s="117">
        <f t="shared" si="73"/>
        <v>1.7945205479452055</v>
      </c>
      <c r="G951" s="46">
        <v>5</v>
      </c>
      <c r="H951" s="72">
        <v>0.05</v>
      </c>
      <c r="I951" s="91">
        <f t="shared" si="74"/>
        <v>0.19</v>
      </c>
      <c r="J951" s="68">
        <v>50500</v>
      </c>
      <c r="K951" s="68">
        <f t="shared" si="70"/>
        <v>17218.424657534248</v>
      </c>
      <c r="L951" s="68">
        <f t="shared" si="71"/>
        <v>33281.575342465752</v>
      </c>
      <c r="M951" s="45">
        <v>0.05</v>
      </c>
      <c r="N951" s="68">
        <f t="shared" si="72"/>
        <v>31617.496575342462</v>
      </c>
    </row>
    <row r="952" spans="2:14" x14ac:dyDescent="0.25">
      <c r="B952" s="46">
        <v>949</v>
      </c>
      <c r="C952" s="130" t="s">
        <v>2049</v>
      </c>
      <c r="D952" s="127">
        <v>43769</v>
      </c>
      <c r="E952" s="98">
        <v>44424</v>
      </c>
      <c r="F952" s="117">
        <f t="shared" si="73"/>
        <v>1.7945205479452055</v>
      </c>
      <c r="G952" s="46">
        <v>5</v>
      </c>
      <c r="H952" s="72">
        <v>0.05</v>
      </c>
      <c r="I952" s="91">
        <f t="shared" si="74"/>
        <v>0.19</v>
      </c>
      <c r="J952" s="68">
        <v>50500</v>
      </c>
      <c r="K952" s="68">
        <f t="shared" si="70"/>
        <v>17218.424657534248</v>
      </c>
      <c r="L952" s="68">
        <f t="shared" si="71"/>
        <v>33281.575342465752</v>
      </c>
      <c r="M952" s="45">
        <v>0.05</v>
      </c>
      <c r="N952" s="68">
        <f t="shared" si="72"/>
        <v>31617.496575342462</v>
      </c>
    </row>
    <row r="953" spans="2:14" x14ac:dyDescent="0.25">
      <c r="B953" s="46">
        <v>950</v>
      </c>
      <c r="C953" s="130" t="s">
        <v>2036</v>
      </c>
      <c r="D953" s="127">
        <v>43769</v>
      </c>
      <c r="E953" s="98">
        <v>44424</v>
      </c>
      <c r="F953" s="117">
        <f t="shared" si="73"/>
        <v>1.7945205479452055</v>
      </c>
      <c r="G953" s="46">
        <v>5</v>
      </c>
      <c r="H953" s="72">
        <v>0.05</v>
      </c>
      <c r="I953" s="91">
        <f t="shared" si="74"/>
        <v>0.19</v>
      </c>
      <c r="J953" s="68">
        <v>50500</v>
      </c>
      <c r="K953" s="68">
        <f t="shared" si="70"/>
        <v>17218.424657534248</v>
      </c>
      <c r="L953" s="68">
        <f t="shared" si="71"/>
        <v>33281.575342465752</v>
      </c>
      <c r="M953" s="45">
        <v>0.05</v>
      </c>
      <c r="N953" s="68">
        <f t="shared" si="72"/>
        <v>31617.496575342462</v>
      </c>
    </row>
    <row r="954" spans="2:14" x14ac:dyDescent="0.25">
      <c r="B954" s="46">
        <v>951</v>
      </c>
      <c r="C954" s="130" t="s">
        <v>1143</v>
      </c>
      <c r="D954" s="127">
        <v>43787</v>
      </c>
      <c r="E954" s="98">
        <v>44424</v>
      </c>
      <c r="F954" s="117">
        <f t="shared" si="73"/>
        <v>1.7452054794520548</v>
      </c>
      <c r="G954" s="46">
        <v>5</v>
      </c>
      <c r="H954" s="72">
        <v>0.05</v>
      </c>
      <c r="I954" s="91">
        <f t="shared" si="74"/>
        <v>0.19</v>
      </c>
      <c r="J954" s="68">
        <v>14661</v>
      </c>
      <c r="K954" s="68">
        <f t="shared" si="70"/>
        <v>4861.4269315068495</v>
      </c>
      <c r="L954" s="68">
        <f t="shared" si="71"/>
        <v>9799.5730684931514</v>
      </c>
      <c r="M954" s="45">
        <v>0.05</v>
      </c>
      <c r="N954" s="68">
        <f t="shared" si="72"/>
        <v>9309.5944150684936</v>
      </c>
    </row>
    <row r="955" spans="2:14" x14ac:dyDescent="0.25">
      <c r="B955" s="46">
        <v>952</v>
      </c>
      <c r="C955" s="130" t="s">
        <v>2036</v>
      </c>
      <c r="D955" s="127">
        <v>43804</v>
      </c>
      <c r="E955" s="98">
        <v>44424</v>
      </c>
      <c r="F955" s="117">
        <f t="shared" si="73"/>
        <v>1.6986301369863013</v>
      </c>
      <c r="G955" s="46">
        <v>5</v>
      </c>
      <c r="H955" s="72">
        <v>0.05</v>
      </c>
      <c r="I955" s="91">
        <f t="shared" si="74"/>
        <v>0.19</v>
      </c>
      <c r="J955" s="68">
        <v>50500</v>
      </c>
      <c r="K955" s="68">
        <f t="shared" si="70"/>
        <v>16298.356164383562</v>
      </c>
      <c r="L955" s="68">
        <f t="shared" si="71"/>
        <v>34201.643835616436</v>
      </c>
      <c r="M955" s="45">
        <v>0.05</v>
      </c>
      <c r="N955" s="68">
        <f t="shared" si="72"/>
        <v>32491.561643835612</v>
      </c>
    </row>
    <row r="956" spans="2:14" x14ac:dyDescent="0.25">
      <c r="B956" s="46">
        <v>953</v>
      </c>
      <c r="C956" s="130" t="s">
        <v>2036</v>
      </c>
      <c r="D956" s="127">
        <v>43812</v>
      </c>
      <c r="E956" s="98">
        <v>44424</v>
      </c>
      <c r="F956" s="117">
        <f t="shared" si="73"/>
        <v>1.6767123287671233</v>
      </c>
      <c r="G956" s="46">
        <v>5</v>
      </c>
      <c r="H956" s="72">
        <v>0.05</v>
      </c>
      <c r="I956" s="91">
        <f t="shared" si="74"/>
        <v>0.19</v>
      </c>
      <c r="J956" s="68">
        <v>50500</v>
      </c>
      <c r="K956" s="68">
        <f t="shared" si="70"/>
        <v>16088.054794520547</v>
      </c>
      <c r="L956" s="68">
        <f t="shared" si="71"/>
        <v>34411.945205479453</v>
      </c>
      <c r="M956" s="45">
        <v>0.05</v>
      </c>
      <c r="N956" s="68">
        <f t="shared" si="72"/>
        <v>32691.347945205478</v>
      </c>
    </row>
    <row r="957" spans="2:14" x14ac:dyDescent="0.25">
      <c r="B957" s="46">
        <v>954</v>
      </c>
      <c r="C957" s="130" t="s">
        <v>2049</v>
      </c>
      <c r="D957" s="127">
        <v>43804</v>
      </c>
      <c r="E957" s="98">
        <v>44424</v>
      </c>
      <c r="F957" s="117">
        <f t="shared" si="73"/>
        <v>1.6986301369863013</v>
      </c>
      <c r="G957" s="46">
        <v>5</v>
      </c>
      <c r="H957" s="72">
        <v>0.05</v>
      </c>
      <c r="I957" s="91">
        <f t="shared" si="74"/>
        <v>0.19</v>
      </c>
      <c r="J957" s="68">
        <v>101000</v>
      </c>
      <c r="K957" s="68">
        <f t="shared" si="70"/>
        <v>32596.712328767124</v>
      </c>
      <c r="L957" s="68">
        <f t="shared" si="71"/>
        <v>68403.287671232873</v>
      </c>
      <c r="M957" s="45">
        <v>0.05</v>
      </c>
      <c r="N957" s="68">
        <f t="shared" si="72"/>
        <v>64983.123287671224</v>
      </c>
    </row>
    <row r="958" spans="2:14" x14ac:dyDescent="0.25">
      <c r="B958" s="46">
        <v>955</v>
      </c>
      <c r="C958" s="130" t="s">
        <v>2151</v>
      </c>
      <c r="D958" s="127">
        <v>43804</v>
      </c>
      <c r="E958" s="98">
        <v>44424</v>
      </c>
      <c r="F958" s="117">
        <f t="shared" si="73"/>
        <v>1.6986301369863013</v>
      </c>
      <c r="G958" s="46">
        <v>5</v>
      </c>
      <c r="H958" s="72">
        <v>0.05</v>
      </c>
      <c r="I958" s="91">
        <f t="shared" si="74"/>
        <v>0.19</v>
      </c>
      <c r="J958" s="68">
        <v>71800</v>
      </c>
      <c r="K958" s="68">
        <f t="shared" si="70"/>
        <v>23172.712328767124</v>
      </c>
      <c r="L958" s="68">
        <f t="shared" si="71"/>
        <v>48627.287671232873</v>
      </c>
      <c r="M958" s="45">
        <v>0.05</v>
      </c>
      <c r="N958" s="68">
        <f t="shared" si="72"/>
        <v>46195.923287671227</v>
      </c>
    </row>
    <row r="959" spans="2:14" x14ac:dyDescent="0.25">
      <c r="B959" s="46">
        <v>956</v>
      </c>
      <c r="C959" s="130" t="s">
        <v>2036</v>
      </c>
      <c r="D959" s="127">
        <v>43810</v>
      </c>
      <c r="E959" s="98">
        <v>44424</v>
      </c>
      <c r="F959" s="117">
        <f t="shared" si="73"/>
        <v>1.6821917808219178</v>
      </c>
      <c r="G959" s="46">
        <v>5</v>
      </c>
      <c r="H959" s="72">
        <v>0.05</v>
      </c>
      <c r="I959" s="91">
        <f t="shared" si="74"/>
        <v>0.19</v>
      </c>
      <c r="J959" s="68">
        <v>151500</v>
      </c>
      <c r="K959" s="68">
        <f t="shared" si="70"/>
        <v>48421.890410958906</v>
      </c>
      <c r="L959" s="68">
        <f t="shared" si="71"/>
        <v>103078.10958904109</v>
      </c>
      <c r="M959" s="45">
        <v>0.05</v>
      </c>
      <c r="N959" s="68">
        <f t="shared" si="72"/>
        <v>97924.204109589031</v>
      </c>
    </row>
    <row r="960" spans="2:14" x14ac:dyDescent="0.25">
      <c r="B960" s="46">
        <v>957</v>
      </c>
      <c r="C960" s="130" t="s">
        <v>2036</v>
      </c>
      <c r="D960" s="127">
        <v>43853</v>
      </c>
      <c r="E960" s="98">
        <v>44424</v>
      </c>
      <c r="F960" s="117">
        <f t="shared" si="73"/>
        <v>1.5643835616438355</v>
      </c>
      <c r="G960" s="46">
        <v>5</v>
      </c>
      <c r="H960" s="72">
        <v>0.05</v>
      </c>
      <c r="I960" s="91">
        <f t="shared" si="74"/>
        <v>0.19</v>
      </c>
      <c r="J960" s="68">
        <v>101000</v>
      </c>
      <c r="K960" s="68">
        <f t="shared" si="70"/>
        <v>30020.520547945202</v>
      </c>
      <c r="L960" s="68">
        <f t="shared" si="71"/>
        <v>70979.479452054802</v>
      </c>
      <c r="M960" s="45">
        <v>0.05</v>
      </c>
      <c r="N960" s="68">
        <f t="shared" si="72"/>
        <v>67430.505479452055</v>
      </c>
    </row>
    <row r="961" spans="2:14" x14ac:dyDescent="0.25">
      <c r="B961" s="46">
        <v>958</v>
      </c>
      <c r="C961" s="130" t="s">
        <v>2152</v>
      </c>
      <c r="D961" s="127">
        <v>43783</v>
      </c>
      <c r="E961" s="98">
        <v>44424</v>
      </c>
      <c r="F961" s="117">
        <f t="shared" si="73"/>
        <v>1.7561643835616438</v>
      </c>
      <c r="G961" s="46">
        <v>8</v>
      </c>
      <c r="H961" s="72">
        <v>0.05</v>
      </c>
      <c r="I961" s="91">
        <f t="shared" si="74"/>
        <v>0.11874999999999999</v>
      </c>
      <c r="J961" s="68">
        <v>17500</v>
      </c>
      <c r="K961" s="68">
        <f t="shared" si="70"/>
        <v>3649.5291095890411</v>
      </c>
      <c r="L961" s="68">
        <f t="shared" si="71"/>
        <v>13850.470890410959</v>
      </c>
      <c r="M961" s="45">
        <v>0.05</v>
      </c>
      <c r="N961" s="68">
        <f t="shared" si="72"/>
        <v>13157.94734589041</v>
      </c>
    </row>
    <row r="962" spans="2:14" x14ac:dyDescent="0.25">
      <c r="B962" s="46">
        <v>959</v>
      </c>
      <c r="C962" s="130" t="s">
        <v>2153</v>
      </c>
      <c r="D962" s="127">
        <v>43783</v>
      </c>
      <c r="E962" s="98">
        <v>44424</v>
      </c>
      <c r="F962" s="117">
        <f t="shared" si="73"/>
        <v>1.7561643835616438</v>
      </c>
      <c r="G962" s="46">
        <v>3</v>
      </c>
      <c r="H962" s="72">
        <v>0.05</v>
      </c>
      <c r="I962" s="91">
        <f t="shared" si="74"/>
        <v>0.31666666666666665</v>
      </c>
      <c r="J962" s="68">
        <v>130000</v>
      </c>
      <c r="K962" s="68">
        <f t="shared" si="70"/>
        <v>72295.433789954346</v>
      </c>
      <c r="L962" s="68">
        <f t="shared" si="71"/>
        <v>57704.566210045654</v>
      </c>
      <c r="M962" s="45">
        <v>0.05</v>
      </c>
      <c r="N962" s="68">
        <f t="shared" si="72"/>
        <v>54819.337899543367</v>
      </c>
    </row>
    <row r="963" spans="2:14" x14ac:dyDescent="0.25">
      <c r="B963" s="46">
        <v>960</v>
      </c>
      <c r="C963" s="130" t="s">
        <v>1181</v>
      </c>
      <c r="D963" s="127">
        <v>43783</v>
      </c>
      <c r="E963" s="98">
        <v>44424</v>
      </c>
      <c r="F963" s="117">
        <f t="shared" si="73"/>
        <v>1.7561643835616438</v>
      </c>
      <c r="G963" s="46">
        <v>8</v>
      </c>
      <c r="H963" s="72">
        <v>0.05</v>
      </c>
      <c r="I963" s="91">
        <f t="shared" si="74"/>
        <v>0.11874999999999999</v>
      </c>
      <c r="J963" s="68">
        <v>75000</v>
      </c>
      <c r="K963" s="68">
        <f t="shared" si="70"/>
        <v>15640.839041095889</v>
      </c>
      <c r="L963" s="68">
        <f t="shared" si="71"/>
        <v>59359.160958904111</v>
      </c>
      <c r="M963" s="45">
        <v>0.05</v>
      </c>
      <c r="N963" s="68">
        <f t="shared" si="72"/>
        <v>56391.202910958906</v>
      </c>
    </row>
    <row r="964" spans="2:14" x14ac:dyDescent="0.25">
      <c r="B964" s="46">
        <v>961</v>
      </c>
      <c r="C964" s="130" t="s">
        <v>2154</v>
      </c>
      <c r="D964" s="127">
        <v>43783</v>
      </c>
      <c r="E964" s="98">
        <v>44424</v>
      </c>
      <c r="F964" s="117">
        <f t="shared" si="73"/>
        <v>1.7561643835616438</v>
      </c>
      <c r="G964" s="46">
        <v>3</v>
      </c>
      <c r="H964" s="72">
        <v>0.05</v>
      </c>
      <c r="I964" s="91">
        <f t="shared" si="74"/>
        <v>0.31666666666666665</v>
      </c>
      <c r="J964" s="68">
        <v>12700</v>
      </c>
      <c r="K964" s="68">
        <f t="shared" ref="K964:K1027" si="75">F964*I964*J964</f>
        <v>7062.7077625570782</v>
      </c>
      <c r="L964" s="68">
        <f t="shared" ref="L964:L1027" si="76">MAX(J964-K964,0)</f>
        <v>5637.2922374429218</v>
      </c>
      <c r="M964" s="45">
        <v>0.05</v>
      </c>
      <c r="N964" s="68">
        <f t="shared" ref="N964:N1027" si="77">IF(J964&lt;=0,0,IF(L964&lt;=H964*J964,H964*J964,L964*(1-M964)))</f>
        <v>5355.4276255707755</v>
      </c>
    </row>
    <row r="965" spans="2:14" x14ac:dyDescent="0.25">
      <c r="B965" s="46">
        <v>962</v>
      </c>
      <c r="C965" s="130" t="s">
        <v>1216</v>
      </c>
      <c r="D965" s="127">
        <v>43783</v>
      </c>
      <c r="E965" s="98">
        <v>44424</v>
      </c>
      <c r="F965" s="117">
        <f t="shared" ref="F965:F1028" si="78">(E965-D965)/365</f>
        <v>1.7561643835616438</v>
      </c>
      <c r="G965" s="46">
        <v>3</v>
      </c>
      <c r="H965" s="72">
        <v>0.05</v>
      </c>
      <c r="I965" s="91">
        <f t="shared" ref="I965:I1028" si="79">(1-H965)/G965</f>
        <v>0.31666666666666665</v>
      </c>
      <c r="J965" s="68">
        <v>3675</v>
      </c>
      <c r="K965" s="68">
        <f t="shared" si="75"/>
        <v>2043.736301369863</v>
      </c>
      <c r="L965" s="68">
        <f t="shared" si="76"/>
        <v>1631.263698630137</v>
      </c>
      <c r="M965" s="45">
        <v>0.05</v>
      </c>
      <c r="N965" s="68">
        <f t="shared" si="77"/>
        <v>1549.7005136986302</v>
      </c>
    </row>
    <row r="966" spans="2:14" x14ac:dyDescent="0.25">
      <c r="B966" s="46">
        <v>963</v>
      </c>
      <c r="C966" s="130" t="s">
        <v>2155</v>
      </c>
      <c r="D966" s="127">
        <v>43783</v>
      </c>
      <c r="E966" s="98">
        <v>44424</v>
      </c>
      <c r="F966" s="117">
        <f t="shared" si="78"/>
        <v>1.7561643835616438</v>
      </c>
      <c r="G966" s="46">
        <v>3</v>
      </c>
      <c r="H966" s="72">
        <v>0.05</v>
      </c>
      <c r="I966" s="91">
        <f t="shared" si="79"/>
        <v>0.31666666666666665</v>
      </c>
      <c r="J966" s="68">
        <v>98400</v>
      </c>
      <c r="K966" s="68">
        <f t="shared" si="75"/>
        <v>54722.082191780821</v>
      </c>
      <c r="L966" s="68">
        <f t="shared" si="76"/>
        <v>43677.917808219179</v>
      </c>
      <c r="M966" s="45">
        <v>0.05</v>
      </c>
      <c r="N966" s="68">
        <f t="shared" si="77"/>
        <v>41494.021917808219</v>
      </c>
    </row>
    <row r="967" spans="2:14" x14ac:dyDescent="0.25">
      <c r="B967" s="46">
        <v>964</v>
      </c>
      <c r="C967" s="130" t="s">
        <v>2156</v>
      </c>
      <c r="D967" s="127">
        <v>43783</v>
      </c>
      <c r="E967" s="98">
        <v>44424</v>
      </c>
      <c r="F967" s="117">
        <f t="shared" si="78"/>
        <v>1.7561643835616438</v>
      </c>
      <c r="G967" s="46">
        <v>3</v>
      </c>
      <c r="H967" s="72">
        <v>0.05</v>
      </c>
      <c r="I967" s="91">
        <f t="shared" si="79"/>
        <v>0.31666666666666665</v>
      </c>
      <c r="J967" s="68">
        <v>36500</v>
      </c>
      <c r="K967" s="68">
        <f t="shared" si="75"/>
        <v>20298.333333333336</v>
      </c>
      <c r="L967" s="68">
        <f t="shared" si="76"/>
        <v>16201.666666666664</v>
      </c>
      <c r="M967" s="45">
        <v>0.05</v>
      </c>
      <c r="N967" s="68">
        <f t="shared" si="77"/>
        <v>15391.58333333333</v>
      </c>
    </row>
    <row r="968" spans="2:14" x14ac:dyDescent="0.25">
      <c r="B968" s="46">
        <v>965</v>
      </c>
      <c r="C968" s="130" t="s">
        <v>2157</v>
      </c>
      <c r="D968" s="127">
        <v>43783</v>
      </c>
      <c r="E968" s="98">
        <v>44424</v>
      </c>
      <c r="F968" s="117">
        <f t="shared" si="78"/>
        <v>1.7561643835616438</v>
      </c>
      <c r="G968" s="46">
        <v>3</v>
      </c>
      <c r="H968" s="72">
        <v>0.05</v>
      </c>
      <c r="I968" s="91">
        <f t="shared" si="79"/>
        <v>0.31666666666666665</v>
      </c>
      <c r="J968" s="68">
        <v>59508</v>
      </c>
      <c r="K968" s="68">
        <f t="shared" si="75"/>
        <v>33093.512876712331</v>
      </c>
      <c r="L968" s="68">
        <f t="shared" si="76"/>
        <v>26414.487123287669</v>
      </c>
      <c r="M968" s="45">
        <v>0.05</v>
      </c>
      <c r="N968" s="68">
        <f t="shared" si="77"/>
        <v>25093.762767123284</v>
      </c>
    </row>
    <row r="969" spans="2:14" x14ac:dyDescent="0.25">
      <c r="B969" s="46">
        <v>966</v>
      </c>
      <c r="C969" s="130" t="s">
        <v>2101</v>
      </c>
      <c r="D969" s="127">
        <v>43783</v>
      </c>
      <c r="E969" s="98">
        <v>44424</v>
      </c>
      <c r="F969" s="117">
        <f t="shared" si="78"/>
        <v>1.7561643835616438</v>
      </c>
      <c r="G969" s="46">
        <v>3</v>
      </c>
      <c r="H969" s="72">
        <v>0.05</v>
      </c>
      <c r="I969" s="91">
        <f t="shared" si="79"/>
        <v>0.31666666666666665</v>
      </c>
      <c r="J969" s="68">
        <v>16850</v>
      </c>
      <c r="K969" s="68">
        <f t="shared" si="75"/>
        <v>9370.6004566210049</v>
      </c>
      <c r="L969" s="68">
        <f t="shared" si="76"/>
        <v>7479.3995433789951</v>
      </c>
      <c r="M969" s="45">
        <v>0.05</v>
      </c>
      <c r="N969" s="68">
        <f t="shared" si="77"/>
        <v>7105.4295662100449</v>
      </c>
    </row>
    <row r="970" spans="2:14" x14ac:dyDescent="0.25">
      <c r="B970" s="46">
        <v>967</v>
      </c>
      <c r="C970" s="130" t="s">
        <v>1181</v>
      </c>
      <c r="D970" s="127">
        <v>43783</v>
      </c>
      <c r="E970" s="98">
        <v>44424</v>
      </c>
      <c r="F970" s="117">
        <f t="shared" si="78"/>
        <v>1.7561643835616438</v>
      </c>
      <c r="G970" s="46">
        <v>8</v>
      </c>
      <c r="H970" s="72">
        <v>0.05</v>
      </c>
      <c r="I970" s="91">
        <f t="shared" si="79"/>
        <v>0.11874999999999999</v>
      </c>
      <c r="J970" s="68">
        <v>17600</v>
      </c>
      <c r="K970" s="68">
        <f t="shared" si="75"/>
        <v>3670.3835616438355</v>
      </c>
      <c r="L970" s="68">
        <f t="shared" si="76"/>
        <v>13929.616438356165</v>
      </c>
      <c r="M970" s="45">
        <v>0.05</v>
      </c>
      <c r="N970" s="68">
        <f t="shared" si="77"/>
        <v>13233.135616438356</v>
      </c>
    </row>
    <row r="971" spans="2:14" x14ac:dyDescent="0.25">
      <c r="B971" s="46">
        <v>968</v>
      </c>
      <c r="C971" s="130" t="s">
        <v>2033</v>
      </c>
      <c r="D971" s="127">
        <v>43861</v>
      </c>
      <c r="E971" s="98">
        <v>44424</v>
      </c>
      <c r="F971" s="117">
        <f t="shared" si="78"/>
        <v>1.5424657534246575</v>
      </c>
      <c r="G971" s="46">
        <v>5</v>
      </c>
      <c r="H971" s="72">
        <v>0.05</v>
      </c>
      <c r="I971" s="91">
        <f t="shared" si="79"/>
        <v>0.19</v>
      </c>
      <c r="J971" s="68">
        <v>30600</v>
      </c>
      <c r="K971" s="68">
        <f t="shared" si="75"/>
        <v>8967.8958904109586</v>
      </c>
      <c r="L971" s="68">
        <f t="shared" si="76"/>
        <v>21632.10410958904</v>
      </c>
      <c r="M971" s="45">
        <v>0.05</v>
      </c>
      <c r="N971" s="68">
        <f t="shared" si="77"/>
        <v>20550.498904109587</v>
      </c>
    </row>
    <row r="972" spans="2:14" x14ac:dyDescent="0.25">
      <c r="B972" s="46">
        <v>969</v>
      </c>
      <c r="C972" s="130" t="s">
        <v>2033</v>
      </c>
      <c r="D972" s="127">
        <v>43881</v>
      </c>
      <c r="E972" s="98">
        <v>44424</v>
      </c>
      <c r="F972" s="117">
        <f t="shared" si="78"/>
        <v>1.4876712328767123</v>
      </c>
      <c r="G972" s="46">
        <v>5</v>
      </c>
      <c r="H972" s="72">
        <v>0.05</v>
      </c>
      <c r="I972" s="91">
        <f t="shared" si="79"/>
        <v>0.19</v>
      </c>
      <c r="J972" s="68">
        <v>28750</v>
      </c>
      <c r="K972" s="68">
        <f t="shared" si="75"/>
        <v>8126.4041095890416</v>
      </c>
      <c r="L972" s="68">
        <f t="shared" si="76"/>
        <v>20623.595890410958</v>
      </c>
      <c r="M972" s="45">
        <v>0.05</v>
      </c>
      <c r="N972" s="68">
        <f t="shared" si="77"/>
        <v>19592.41609589041</v>
      </c>
    </row>
    <row r="973" spans="2:14" x14ac:dyDescent="0.25">
      <c r="B973" s="46">
        <v>970</v>
      </c>
      <c r="C973" s="130" t="s">
        <v>2158</v>
      </c>
      <c r="D973" s="127">
        <v>43876</v>
      </c>
      <c r="E973" s="98">
        <v>44424</v>
      </c>
      <c r="F973" s="117">
        <f t="shared" si="78"/>
        <v>1.5013698630136987</v>
      </c>
      <c r="G973" s="46">
        <v>5</v>
      </c>
      <c r="H973" s="72">
        <v>0.05</v>
      </c>
      <c r="I973" s="91">
        <f t="shared" si="79"/>
        <v>0.19</v>
      </c>
      <c r="J973" s="68">
        <v>72500</v>
      </c>
      <c r="K973" s="68">
        <f t="shared" si="75"/>
        <v>20681.369863013697</v>
      </c>
      <c r="L973" s="68">
        <f t="shared" si="76"/>
        <v>51818.630136986307</v>
      </c>
      <c r="M973" s="45">
        <v>0.05</v>
      </c>
      <c r="N973" s="68">
        <f t="shared" si="77"/>
        <v>49227.698630136991</v>
      </c>
    </row>
    <row r="974" spans="2:14" x14ac:dyDescent="0.25">
      <c r="B974" s="46">
        <v>971</v>
      </c>
      <c r="C974" s="130" t="s">
        <v>2036</v>
      </c>
      <c r="D974" s="127">
        <v>43876</v>
      </c>
      <c r="E974" s="98">
        <v>44424</v>
      </c>
      <c r="F974" s="117">
        <f t="shared" si="78"/>
        <v>1.5013698630136987</v>
      </c>
      <c r="G974" s="46">
        <v>5</v>
      </c>
      <c r="H974" s="72">
        <v>0.05</v>
      </c>
      <c r="I974" s="91">
        <f t="shared" si="79"/>
        <v>0.19</v>
      </c>
      <c r="J974" s="68">
        <v>50500</v>
      </c>
      <c r="K974" s="68">
        <f t="shared" si="75"/>
        <v>14405.643835616438</v>
      </c>
      <c r="L974" s="68">
        <f t="shared" si="76"/>
        <v>36094.356164383564</v>
      </c>
      <c r="M974" s="45">
        <v>0.05</v>
      </c>
      <c r="N974" s="68">
        <f t="shared" si="77"/>
        <v>34289.638356164382</v>
      </c>
    </row>
    <row r="975" spans="2:14" x14ac:dyDescent="0.25">
      <c r="B975" s="46">
        <v>972</v>
      </c>
      <c r="C975" s="130" t="s">
        <v>2049</v>
      </c>
      <c r="D975" s="127">
        <v>43886</v>
      </c>
      <c r="E975" s="98">
        <v>44424</v>
      </c>
      <c r="F975" s="117">
        <f t="shared" si="78"/>
        <v>1.473972602739726</v>
      </c>
      <c r="G975" s="46">
        <v>5</v>
      </c>
      <c r="H975" s="72">
        <v>0.05</v>
      </c>
      <c r="I975" s="91">
        <f t="shared" si="79"/>
        <v>0.19</v>
      </c>
      <c r="J975" s="68">
        <v>50500</v>
      </c>
      <c r="K975" s="68">
        <f t="shared" si="75"/>
        <v>14142.767123287671</v>
      </c>
      <c r="L975" s="68">
        <f t="shared" si="76"/>
        <v>36357.232876712325</v>
      </c>
      <c r="M975" s="45">
        <v>0.05</v>
      </c>
      <c r="N975" s="68">
        <f t="shared" si="77"/>
        <v>34539.371232876707</v>
      </c>
    </row>
    <row r="976" spans="2:14" x14ac:dyDescent="0.25">
      <c r="B976" s="46">
        <v>973</v>
      </c>
      <c r="C976" s="130" t="s">
        <v>2036</v>
      </c>
      <c r="D976" s="127">
        <v>43886</v>
      </c>
      <c r="E976" s="98">
        <v>44424</v>
      </c>
      <c r="F976" s="117">
        <f t="shared" si="78"/>
        <v>1.473972602739726</v>
      </c>
      <c r="G976" s="46">
        <v>5</v>
      </c>
      <c r="H976" s="72">
        <v>0.05</v>
      </c>
      <c r="I976" s="91">
        <f t="shared" si="79"/>
        <v>0.19</v>
      </c>
      <c r="J976" s="68">
        <v>50500</v>
      </c>
      <c r="K976" s="68">
        <f t="shared" si="75"/>
        <v>14142.767123287671</v>
      </c>
      <c r="L976" s="68">
        <f t="shared" si="76"/>
        <v>36357.232876712325</v>
      </c>
      <c r="M976" s="45">
        <v>0.05</v>
      </c>
      <c r="N976" s="68">
        <f t="shared" si="77"/>
        <v>34539.371232876707</v>
      </c>
    </row>
    <row r="977" spans="2:14" x14ac:dyDescent="0.25">
      <c r="B977" s="46">
        <v>974</v>
      </c>
      <c r="C977" s="130" t="s">
        <v>2049</v>
      </c>
      <c r="D977" s="127">
        <v>43886</v>
      </c>
      <c r="E977" s="98">
        <v>44424</v>
      </c>
      <c r="F977" s="117">
        <f t="shared" si="78"/>
        <v>1.473972602739726</v>
      </c>
      <c r="G977" s="46">
        <v>5</v>
      </c>
      <c r="H977" s="72">
        <v>0.05</v>
      </c>
      <c r="I977" s="91">
        <f t="shared" si="79"/>
        <v>0.19</v>
      </c>
      <c r="J977" s="68">
        <v>202000</v>
      </c>
      <c r="K977" s="68">
        <f t="shared" si="75"/>
        <v>56571.068493150684</v>
      </c>
      <c r="L977" s="68">
        <f t="shared" si="76"/>
        <v>145428.9315068493</v>
      </c>
      <c r="M977" s="45">
        <v>0.05</v>
      </c>
      <c r="N977" s="68">
        <f t="shared" si="77"/>
        <v>138157.48493150683</v>
      </c>
    </row>
    <row r="978" spans="2:14" x14ac:dyDescent="0.25">
      <c r="B978" s="46">
        <v>975</v>
      </c>
      <c r="C978" s="130" t="s">
        <v>2033</v>
      </c>
      <c r="D978" s="127">
        <v>43886</v>
      </c>
      <c r="E978" s="98">
        <v>44424</v>
      </c>
      <c r="F978" s="117">
        <f t="shared" si="78"/>
        <v>1.473972602739726</v>
      </c>
      <c r="G978" s="46">
        <v>5</v>
      </c>
      <c r="H978" s="72">
        <v>0.05</v>
      </c>
      <c r="I978" s="91">
        <f t="shared" si="79"/>
        <v>0.19</v>
      </c>
      <c r="J978" s="68">
        <v>86250</v>
      </c>
      <c r="K978" s="68">
        <f t="shared" si="75"/>
        <v>24154.726027397261</v>
      </c>
      <c r="L978" s="68">
        <f t="shared" si="76"/>
        <v>62095.273972602736</v>
      </c>
      <c r="M978" s="45">
        <v>0.05</v>
      </c>
      <c r="N978" s="68">
        <f t="shared" si="77"/>
        <v>58990.510273972599</v>
      </c>
    </row>
    <row r="979" spans="2:14" x14ac:dyDescent="0.25">
      <c r="B979" s="46">
        <v>976</v>
      </c>
      <c r="C979" s="130" t="s">
        <v>2149</v>
      </c>
      <c r="D979" s="127">
        <v>43886</v>
      </c>
      <c r="E979" s="98">
        <v>44424</v>
      </c>
      <c r="F979" s="117">
        <f t="shared" si="78"/>
        <v>1.473972602739726</v>
      </c>
      <c r="G979" s="46">
        <v>3</v>
      </c>
      <c r="H979" s="72">
        <v>0.05</v>
      </c>
      <c r="I979" s="91">
        <f t="shared" si="79"/>
        <v>0.31666666666666665</v>
      </c>
      <c r="J979" s="68">
        <v>120237</v>
      </c>
      <c r="K979" s="68">
        <f t="shared" si="75"/>
        <v>56121.580547945196</v>
      </c>
      <c r="L979" s="68">
        <f t="shared" si="76"/>
        <v>64115.419452054804</v>
      </c>
      <c r="M979" s="45">
        <v>0.05</v>
      </c>
      <c r="N979" s="68">
        <f t="shared" si="77"/>
        <v>60909.648479452058</v>
      </c>
    </row>
    <row r="980" spans="2:14" x14ac:dyDescent="0.25">
      <c r="B980" s="46">
        <v>977</v>
      </c>
      <c r="C980" s="130" t="s">
        <v>2033</v>
      </c>
      <c r="D980" s="127">
        <v>43890</v>
      </c>
      <c r="E980" s="98">
        <v>44424</v>
      </c>
      <c r="F980" s="117">
        <f t="shared" si="78"/>
        <v>1.463013698630137</v>
      </c>
      <c r="G980" s="46">
        <v>5</v>
      </c>
      <c r="H980" s="72">
        <v>0.05</v>
      </c>
      <c r="I980" s="91">
        <f t="shared" si="79"/>
        <v>0.19</v>
      </c>
      <c r="J980" s="68">
        <v>230000</v>
      </c>
      <c r="K980" s="68">
        <f t="shared" si="75"/>
        <v>63933.698630136983</v>
      </c>
      <c r="L980" s="68">
        <f t="shared" si="76"/>
        <v>166066.30136986301</v>
      </c>
      <c r="M980" s="45">
        <v>0.05</v>
      </c>
      <c r="N980" s="68">
        <f t="shared" si="77"/>
        <v>157762.98630136985</v>
      </c>
    </row>
    <row r="981" spans="2:14" x14ac:dyDescent="0.25">
      <c r="B981" s="46">
        <v>978</v>
      </c>
      <c r="C981" s="130" t="s">
        <v>2146</v>
      </c>
      <c r="D981" s="127">
        <v>43738</v>
      </c>
      <c r="E981" s="98">
        <v>44424</v>
      </c>
      <c r="F981" s="117">
        <f t="shared" si="78"/>
        <v>1.8794520547945206</v>
      </c>
      <c r="G981" s="46">
        <v>3</v>
      </c>
      <c r="H981" s="72">
        <v>0.05</v>
      </c>
      <c r="I981" s="91">
        <f t="shared" si="79"/>
        <v>0.31666666666666665</v>
      </c>
      <c r="J981" s="68">
        <v>51300</v>
      </c>
      <c r="K981" s="68">
        <f t="shared" si="75"/>
        <v>30531.698630136987</v>
      </c>
      <c r="L981" s="68">
        <f t="shared" si="76"/>
        <v>20768.301369863013</v>
      </c>
      <c r="M981" s="45">
        <v>0.05</v>
      </c>
      <c r="N981" s="68">
        <f t="shared" si="77"/>
        <v>19729.886301369861</v>
      </c>
    </row>
    <row r="982" spans="2:14" x14ac:dyDescent="0.25">
      <c r="B982" s="46">
        <v>979</v>
      </c>
      <c r="C982" s="130" t="s">
        <v>2159</v>
      </c>
      <c r="D982" s="127">
        <v>43832</v>
      </c>
      <c r="E982" s="98">
        <v>44424</v>
      </c>
      <c r="F982" s="117">
        <f t="shared" si="78"/>
        <v>1.6219178082191781</v>
      </c>
      <c r="G982" s="46">
        <v>3</v>
      </c>
      <c r="H982" s="72">
        <v>0.05</v>
      </c>
      <c r="I982" s="91">
        <f t="shared" si="79"/>
        <v>0.31666666666666665</v>
      </c>
      <c r="J982" s="68">
        <v>175000</v>
      </c>
      <c r="K982" s="68">
        <f t="shared" si="75"/>
        <v>89881.278538812781</v>
      </c>
      <c r="L982" s="68">
        <f t="shared" si="76"/>
        <v>85118.721461187219</v>
      </c>
      <c r="M982" s="45">
        <v>0.05</v>
      </c>
      <c r="N982" s="68">
        <f t="shared" si="77"/>
        <v>80862.785388127857</v>
      </c>
    </row>
    <row r="983" spans="2:14" x14ac:dyDescent="0.25">
      <c r="B983" s="46">
        <v>980</v>
      </c>
      <c r="C983" s="130" t="s">
        <v>2159</v>
      </c>
      <c r="D983" s="127">
        <v>43832</v>
      </c>
      <c r="E983" s="98">
        <v>44424</v>
      </c>
      <c r="F983" s="117">
        <f t="shared" si="78"/>
        <v>1.6219178082191781</v>
      </c>
      <c r="G983" s="46">
        <v>3</v>
      </c>
      <c r="H983" s="72">
        <v>0.05</v>
      </c>
      <c r="I983" s="91">
        <f t="shared" si="79"/>
        <v>0.31666666666666665</v>
      </c>
      <c r="J983" s="68">
        <v>175000</v>
      </c>
      <c r="K983" s="68">
        <f t="shared" si="75"/>
        <v>89881.278538812781</v>
      </c>
      <c r="L983" s="68">
        <f t="shared" si="76"/>
        <v>85118.721461187219</v>
      </c>
      <c r="M983" s="45">
        <v>0.05</v>
      </c>
      <c r="N983" s="68">
        <f t="shared" si="77"/>
        <v>80862.785388127857</v>
      </c>
    </row>
    <row r="984" spans="2:14" x14ac:dyDescent="0.25">
      <c r="B984" s="46">
        <v>981</v>
      </c>
      <c r="C984" s="130" t="s">
        <v>2034</v>
      </c>
      <c r="D984" s="127">
        <v>43859</v>
      </c>
      <c r="E984" s="98">
        <v>44424</v>
      </c>
      <c r="F984" s="117">
        <f t="shared" si="78"/>
        <v>1.547945205479452</v>
      </c>
      <c r="G984" s="46">
        <v>5</v>
      </c>
      <c r="H984" s="72">
        <v>0.05</v>
      </c>
      <c r="I984" s="91">
        <f t="shared" si="79"/>
        <v>0.19</v>
      </c>
      <c r="J984" s="68">
        <v>166400</v>
      </c>
      <c r="K984" s="68">
        <f t="shared" si="75"/>
        <v>48939.835616438359</v>
      </c>
      <c r="L984" s="68">
        <f t="shared" si="76"/>
        <v>117460.16438356164</v>
      </c>
      <c r="M984" s="45">
        <v>0.05</v>
      </c>
      <c r="N984" s="68">
        <f t="shared" si="77"/>
        <v>111587.15616438356</v>
      </c>
    </row>
    <row r="985" spans="2:14" x14ac:dyDescent="0.25">
      <c r="B985" s="46">
        <v>982</v>
      </c>
      <c r="C985" s="130" t="s">
        <v>2036</v>
      </c>
      <c r="D985" s="127">
        <v>43859</v>
      </c>
      <c r="E985" s="98">
        <v>44424</v>
      </c>
      <c r="F985" s="117">
        <f t="shared" si="78"/>
        <v>1.547945205479452</v>
      </c>
      <c r="G985" s="46">
        <v>5</v>
      </c>
      <c r="H985" s="72">
        <v>0.05</v>
      </c>
      <c r="I985" s="91">
        <f t="shared" si="79"/>
        <v>0.19</v>
      </c>
      <c r="J985" s="68">
        <v>454500</v>
      </c>
      <c r="K985" s="68">
        <f t="shared" si="75"/>
        <v>133672.80821917808</v>
      </c>
      <c r="L985" s="68">
        <f t="shared" si="76"/>
        <v>320827.19178082189</v>
      </c>
      <c r="M985" s="45">
        <v>0.05</v>
      </c>
      <c r="N985" s="68">
        <f t="shared" si="77"/>
        <v>304785.83219178079</v>
      </c>
    </row>
    <row r="986" spans="2:14" x14ac:dyDescent="0.25">
      <c r="B986" s="46">
        <v>983</v>
      </c>
      <c r="C986" s="130" t="s">
        <v>2049</v>
      </c>
      <c r="D986" s="127">
        <v>43859</v>
      </c>
      <c r="E986" s="98">
        <v>44424</v>
      </c>
      <c r="F986" s="117">
        <f t="shared" si="78"/>
        <v>1.547945205479452</v>
      </c>
      <c r="G986" s="46">
        <v>5</v>
      </c>
      <c r="H986" s="72">
        <v>0.05</v>
      </c>
      <c r="I986" s="91">
        <f t="shared" si="79"/>
        <v>0.19</v>
      </c>
      <c r="J986" s="68">
        <v>151500</v>
      </c>
      <c r="K986" s="68">
        <f t="shared" si="75"/>
        <v>44557.602739726033</v>
      </c>
      <c r="L986" s="68">
        <f t="shared" si="76"/>
        <v>106942.39726027397</v>
      </c>
      <c r="M986" s="45">
        <v>0.05</v>
      </c>
      <c r="N986" s="68">
        <f t="shared" si="77"/>
        <v>101595.27739726026</v>
      </c>
    </row>
    <row r="987" spans="2:14" x14ac:dyDescent="0.25">
      <c r="B987" s="46">
        <v>984</v>
      </c>
      <c r="C987" s="130" t="s">
        <v>2151</v>
      </c>
      <c r="D987" s="127">
        <v>43881</v>
      </c>
      <c r="E987" s="98">
        <v>44424</v>
      </c>
      <c r="F987" s="117">
        <f t="shared" si="78"/>
        <v>1.4876712328767123</v>
      </c>
      <c r="G987" s="46">
        <v>5</v>
      </c>
      <c r="H987" s="72">
        <v>0.05</v>
      </c>
      <c r="I987" s="91">
        <f t="shared" si="79"/>
        <v>0.19</v>
      </c>
      <c r="J987" s="68">
        <v>71800</v>
      </c>
      <c r="K987" s="68">
        <f t="shared" si="75"/>
        <v>20294.810958904112</v>
      </c>
      <c r="L987" s="68">
        <f t="shared" si="76"/>
        <v>51505.189041095888</v>
      </c>
      <c r="M987" s="45">
        <v>0.05</v>
      </c>
      <c r="N987" s="68">
        <f t="shared" si="77"/>
        <v>48929.929589041094</v>
      </c>
    </row>
    <row r="988" spans="2:14" x14ac:dyDescent="0.25">
      <c r="B988" s="46">
        <v>985</v>
      </c>
      <c r="C988" s="130" t="s">
        <v>2160</v>
      </c>
      <c r="D988" s="127">
        <v>43654</v>
      </c>
      <c r="E988" s="98">
        <v>44424</v>
      </c>
      <c r="F988" s="117">
        <f t="shared" si="78"/>
        <v>2.1095890410958904</v>
      </c>
      <c r="G988" s="46">
        <v>3</v>
      </c>
      <c r="H988" s="72">
        <v>0.05</v>
      </c>
      <c r="I988" s="91">
        <f t="shared" si="79"/>
        <v>0.31666666666666665</v>
      </c>
      <c r="J988" s="68">
        <v>3280</v>
      </c>
      <c r="K988" s="68">
        <f t="shared" si="75"/>
        <v>2191.1598173515981</v>
      </c>
      <c r="L988" s="68">
        <f t="shared" si="76"/>
        <v>1088.8401826484019</v>
      </c>
      <c r="M988" s="45">
        <v>0.05</v>
      </c>
      <c r="N988" s="68">
        <f t="shared" si="77"/>
        <v>1034.3981735159816</v>
      </c>
    </row>
    <row r="989" spans="2:14" x14ac:dyDescent="0.25">
      <c r="B989" s="46">
        <v>986</v>
      </c>
      <c r="C989" s="130" t="s">
        <v>2161</v>
      </c>
      <c r="D989" s="127">
        <v>43654</v>
      </c>
      <c r="E989" s="98">
        <v>44424</v>
      </c>
      <c r="F989" s="117">
        <f t="shared" si="78"/>
        <v>2.1095890410958904</v>
      </c>
      <c r="G989" s="46">
        <v>3</v>
      </c>
      <c r="H989" s="72">
        <v>0.05</v>
      </c>
      <c r="I989" s="91">
        <f t="shared" si="79"/>
        <v>0.31666666666666665</v>
      </c>
      <c r="J989" s="68">
        <v>4480</v>
      </c>
      <c r="K989" s="68">
        <f t="shared" si="75"/>
        <v>2992.8036529680367</v>
      </c>
      <c r="L989" s="68">
        <f t="shared" si="76"/>
        <v>1487.1963470319633</v>
      </c>
      <c r="M989" s="45">
        <v>0.05</v>
      </c>
      <c r="N989" s="68">
        <f t="shared" si="77"/>
        <v>1412.8365296803652</v>
      </c>
    </row>
    <row r="990" spans="2:14" x14ac:dyDescent="0.25">
      <c r="B990" s="46">
        <v>987</v>
      </c>
      <c r="C990" s="130" t="s">
        <v>2036</v>
      </c>
      <c r="D990" s="127">
        <v>43897</v>
      </c>
      <c r="E990" s="98">
        <v>44424</v>
      </c>
      <c r="F990" s="117">
        <f t="shared" si="78"/>
        <v>1.4438356164383561</v>
      </c>
      <c r="G990" s="46">
        <v>5</v>
      </c>
      <c r="H990" s="72">
        <v>0.05</v>
      </c>
      <c r="I990" s="91">
        <f t="shared" si="79"/>
        <v>0.19</v>
      </c>
      <c r="J990" s="68">
        <v>555500</v>
      </c>
      <c r="K990" s="68">
        <f t="shared" si="75"/>
        <v>152389.63013698632</v>
      </c>
      <c r="L990" s="68">
        <f t="shared" si="76"/>
        <v>403110.36986301368</v>
      </c>
      <c r="M990" s="45">
        <v>0.05</v>
      </c>
      <c r="N990" s="68">
        <f t="shared" si="77"/>
        <v>382954.85136986297</v>
      </c>
    </row>
    <row r="991" spans="2:14" x14ac:dyDescent="0.25">
      <c r="B991" s="46">
        <v>988</v>
      </c>
      <c r="C991" s="130" t="s">
        <v>2049</v>
      </c>
      <c r="D991" s="127">
        <v>43897</v>
      </c>
      <c r="E991" s="98">
        <v>44424</v>
      </c>
      <c r="F991" s="117">
        <f t="shared" si="78"/>
        <v>1.4438356164383561</v>
      </c>
      <c r="G991" s="46">
        <v>5</v>
      </c>
      <c r="H991" s="72">
        <v>0.05</v>
      </c>
      <c r="I991" s="91">
        <f t="shared" si="79"/>
        <v>0.19</v>
      </c>
      <c r="J991" s="68">
        <v>101000</v>
      </c>
      <c r="K991" s="68">
        <f t="shared" si="75"/>
        <v>27707.205479452055</v>
      </c>
      <c r="L991" s="68">
        <f t="shared" si="76"/>
        <v>73292.794520547948</v>
      </c>
      <c r="M991" s="45">
        <v>0.05</v>
      </c>
      <c r="N991" s="68">
        <f t="shared" si="77"/>
        <v>69628.154794520553</v>
      </c>
    </row>
    <row r="992" spans="2:14" x14ac:dyDescent="0.25">
      <c r="B992" s="46">
        <v>989</v>
      </c>
      <c r="C992" s="130" t="s">
        <v>2034</v>
      </c>
      <c r="D992" s="127">
        <v>43921</v>
      </c>
      <c r="E992" s="98">
        <v>44424</v>
      </c>
      <c r="F992" s="117">
        <f t="shared" si="78"/>
        <v>1.3780821917808219</v>
      </c>
      <c r="G992" s="46">
        <v>5</v>
      </c>
      <c r="H992" s="72">
        <v>0.05</v>
      </c>
      <c r="I992" s="91">
        <f t="shared" si="79"/>
        <v>0.19</v>
      </c>
      <c r="J992" s="68">
        <v>332800</v>
      </c>
      <c r="K992" s="68">
        <f t="shared" si="75"/>
        <v>87138.893150684933</v>
      </c>
      <c r="L992" s="68">
        <f t="shared" si="76"/>
        <v>245661.10684931505</v>
      </c>
      <c r="M992" s="45">
        <v>0.05</v>
      </c>
      <c r="N992" s="68">
        <f t="shared" si="77"/>
        <v>233378.0515068493</v>
      </c>
    </row>
    <row r="993" spans="2:14" x14ac:dyDescent="0.25">
      <c r="B993" s="46">
        <v>990</v>
      </c>
      <c r="C993" s="130" t="s">
        <v>2049</v>
      </c>
      <c r="D993" s="127">
        <v>43911</v>
      </c>
      <c r="E993" s="98">
        <v>44424</v>
      </c>
      <c r="F993" s="117">
        <f t="shared" si="78"/>
        <v>1.4054794520547946</v>
      </c>
      <c r="G993" s="46">
        <v>5</v>
      </c>
      <c r="H993" s="72">
        <v>0.05</v>
      </c>
      <c r="I993" s="91">
        <f t="shared" si="79"/>
        <v>0.19</v>
      </c>
      <c r="J993" s="68">
        <v>50500</v>
      </c>
      <c r="K993" s="68">
        <f t="shared" si="75"/>
        <v>13485.575342465754</v>
      </c>
      <c r="L993" s="68">
        <f t="shared" si="76"/>
        <v>37014.424657534248</v>
      </c>
      <c r="M993" s="45">
        <v>0.05</v>
      </c>
      <c r="N993" s="68">
        <f t="shared" si="77"/>
        <v>35163.703424657535</v>
      </c>
    </row>
    <row r="994" spans="2:14" x14ac:dyDescent="0.25">
      <c r="B994" s="46">
        <v>991</v>
      </c>
      <c r="C994" s="130" t="s">
        <v>2036</v>
      </c>
      <c r="D994" s="127">
        <v>43911</v>
      </c>
      <c r="E994" s="98">
        <v>44424</v>
      </c>
      <c r="F994" s="117">
        <f t="shared" si="78"/>
        <v>1.4054794520547946</v>
      </c>
      <c r="G994" s="46">
        <v>5</v>
      </c>
      <c r="H994" s="72">
        <v>0.05</v>
      </c>
      <c r="I994" s="91">
        <f t="shared" si="79"/>
        <v>0.19</v>
      </c>
      <c r="J994" s="68">
        <v>50500</v>
      </c>
      <c r="K994" s="68">
        <f t="shared" si="75"/>
        <v>13485.575342465754</v>
      </c>
      <c r="L994" s="68">
        <f t="shared" si="76"/>
        <v>37014.424657534248</v>
      </c>
      <c r="M994" s="45">
        <v>0.05</v>
      </c>
      <c r="N994" s="68">
        <f t="shared" si="77"/>
        <v>35163.703424657535</v>
      </c>
    </row>
    <row r="995" spans="2:14" x14ac:dyDescent="0.25">
      <c r="B995" s="46">
        <v>992</v>
      </c>
      <c r="C995" s="130" t="s">
        <v>2162</v>
      </c>
      <c r="D995" s="127">
        <v>43903</v>
      </c>
      <c r="E995" s="98">
        <v>44424</v>
      </c>
      <c r="F995" s="117">
        <f t="shared" si="78"/>
        <v>1.4273972602739726</v>
      </c>
      <c r="G995" s="46">
        <v>5</v>
      </c>
      <c r="H995" s="72">
        <v>0.05</v>
      </c>
      <c r="I995" s="91">
        <f t="shared" si="79"/>
        <v>0.19</v>
      </c>
      <c r="J995" s="68">
        <v>62300</v>
      </c>
      <c r="K995" s="68">
        <f t="shared" si="75"/>
        <v>16896.101369863016</v>
      </c>
      <c r="L995" s="68">
        <f t="shared" si="76"/>
        <v>45403.898630136988</v>
      </c>
      <c r="M995" s="45">
        <v>0.05</v>
      </c>
      <c r="N995" s="68">
        <f t="shared" si="77"/>
        <v>43133.703698630139</v>
      </c>
    </row>
    <row r="996" spans="2:14" x14ac:dyDescent="0.25">
      <c r="B996" s="46">
        <v>993</v>
      </c>
      <c r="C996" s="130" t="s">
        <v>2033</v>
      </c>
      <c r="D996" s="127">
        <v>43903</v>
      </c>
      <c r="E996" s="98">
        <v>44424</v>
      </c>
      <c r="F996" s="117">
        <f t="shared" si="78"/>
        <v>1.4273972602739726</v>
      </c>
      <c r="G996" s="46">
        <v>5</v>
      </c>
      <c r="H996" s="72">
        <v>0.05</v>
      </c>
      <c r="I996" s="91">
        <f t="shared" si="79"/>
        <v>0.19</v>
      </c>
      <c r="J996" s="68">
        <v>115000</v>
      </c>
      <c r="K996" s="68">
        <f t="shared" si="75"/>
        <v>31188.630136986303</v>
      </c>
      <c r="L996" s="68">
        <f t="shared" si="76"/>
        <v>83811.369863013693</v>
      </c>
      <c r="M996" s="45">
        <v>0.05</v>
      </c>
      <c r="N996" s="68">
        <f t="shared" si="77"/>
        <v>79620.801369863009</v>
      </c>
    </row>
    <row r="997" spans="2:14" x14ac:dyDescent="0.25">
      <c r="B997" s="46">
        <v>994</v>
      </c>
      <c r="C997" s="130" t="s">
        <v>1143</v>
      </c>
      <c r="D997" s="127">
        <v>43921</v>
      </c>
      <c r="E997" s="98">
        <v>44424</v>
      </c>
      <c r="F997" s="117">
        <f t="shared" si="78"/>
        <v>1.3780821917808219</v>
      </c>
      <c r="G997" s="46">
        <v>5</v>
      </c>
      <c r="H997" s="72">
        <v>0.05</v>
      </c>
      <c r="I997" s="91">
        <f t="shared" si="79"/>
        <v>0.19</v>
      </c>
      <c r="J997" s="68">
        <v>29322</v>
      </c>
      <c r="K997" s="68">
        <f t="shared" si="75"/>
        <v>7677.5439452054798</v>
      </c>
      <c r="L997" s="68">
        <f t="shared" si="76"/>
        <v>21644.456054794522</v>
      </c>
      <c r="M997" s="45">
        <v>0.05</v>
      </c>
      <c r="N997" s="68">
        <f t="shared" si="77"/>
        <v>20562.233252054793</v>
      </c>
    </row>
    <row r="998" spans="2:14" x14ac:dyDescent="0.25">
      <c r="B998" s="46">
        <v>995</v>
      </c>
      <c r="C998" s="130" t="s">
        <v>2041</v>
      </c>
      <c r="D998" s="127">
        <v>43699</v>
      </c>
      <c r="E998" s="98">
        <v>44424</v>
      </c>
      <c r="F998" s="117">
        <f t="shared" si="78"/>
        <v>1.9863013698630136</v>
      </c>
      <c r="G998" s="46">
        <v>5</v>
      </c>
      <c r="H998" s="72">
        <v>0.05</v>
      </c>
      <c r="I998" s="91">
        <f t="shared" si="79"/>
        <v>0.19</v>
      </c>
      <c r="J998" s="68">
        <v>281050</v>
      </c>
      <c r="K998" s="68">
        <f t="shared" si="75"/>
        <v>106067.5</v>
      </c>
      <c r="L998" s="68">
        <f t="shared" si="76"/>
        <v>174982.5</v>
      </c>
      <c r="M998" s="45">
        <v>0.05</v>
      </c>
      <c r="N998" s="68">
        <f t="shared" si="77"/>
        <v>166233.375</v>
      </c>
    </row>
    <row r="999" spans="2:14" x14ac:dyDescent="0.25">
      <c r="B999" s="46">
        <v>996</v>
      </c>
      <c r="C999" s="130" t="s">
        <v>2039</v>
      </c>
      <c r="D999" s="127">
        <v>43585</v>
      </c>
      <c r="E999" s="98">
        <v>44424</v>
      </c>
      <c r="F999" s="117">
        <f t="shared" si="78"/>
        <v>2.2986301369863016</v>
      </c>
      <c r="G999" s="46">
        <v>3</v>
      </c>
      <c r="H999" s="72">
        <v>0.05</v>
      </c>
      <c r="I999" s="91">
        <f t="shared" si="79"/>
        <v>0.31666666666666665</v>
      </c>
      <c r="J999" s="68">
        <v>12350</v>
      </c>
      <c r="K999" s="68">
        <f t="shared" si="75"/>
        <v>8989.5593607305927</v>
      </c>
      <c r="L999" s="68">
        <f t="shared" si="76"/>
        <v>3360.4406392694073</v>
      </c>
      <c r="M999" s="45">
        <v>0.05</v>
      </c>
      <c r="N999" s="68">
        <f t="shared" si="77"/>
        <v>3192.4186073059368</v>
      </c>
    </row>
    <row r="1000" spans="2:14" x14ac:dyDescent="0.25">
      <c r="B1000" s="46">
        <v>997</v>
      </c>
      <c r="C1000" s="130" t="s">
        <v>2163</v>
      </c>
      <c r="D1000" s="127">
        <v>43783</v>
      </c>
      <c r="E1000" s="98">
        <v>44424</v>
      </c>
      <c r="F1000" s="117">
        <f t="shared" si="78"/>
        <v>1.7561643835616438</v>
      </c>
      <c r="G1000" s="46">
        <v>8</v>
      </c>
      <c r="H1000" s="72">
        <v>0.05</v>
      </c>
      <c r="I1000" s="91">
        <f t="shared" si="79"/>
        <v>0.11874999999999999</v>
      </c>
      <c r="J1000" s="68">
        <v>1700</v>
      </c>
      <c r="K1000" s="68">
        <f t="shared" si="75"/>
        <v>354.52568493150682</v>
      </c>
      <c r="L1000" s="68">
        <f t="shared" si="76"/>
        <v>1345.4743150684931</v>
      </c>
      <c r="M1000" s="45">
        <v>0.05</v>
      </c>
      <c r="N1000" s="68">
        <f t="shared" si="77"/>
        <v>1278.2005993150683</v>
      </c>
    </row>
    <row r="1001" spans="2:14" x14ac:dyDescent="0.25">
      <c r="B1001" s="46">
        <v>998</v>
      </c>
      <c r="C1001" s="130" t="s">
        <v>2164</v>
      </c>
      <c r="D1001" s="127">
        <v>43836</v>
      </c>
      <c r="E1001" s="98">
        <v>44424</v>
      </c>
      <c r="F1001" s="117">
        <f t="shared" si="78"/>
        <v>1.6109589041095891</v>
      </c>
      <c r="G1001" s="46">
        <v>5</v>
      </c>
      <c r="H1001" s="72">
        <v>0.05</v>
      </c>
      <c r="I1001" s="91">
        <f t="shared" si="79"/>
        <v>0.19</v>
      </c>
      <c r="J1001" s="68">
        <v>1467159.0889896243</v>
      </c>
      <c r="K1001" s="68">
        <f t="shared" si="75"/>
        <v>449071.26964909816</v>
      </c>
      <c r="L1001" s="68">
        <f t="shared" si="76"/>
        <v>1018087.8193405261</v>
      </c>
      <c r="M1001" s="45">
        <v>0.05</v>
      </c>
      <c r="N1001" s="68">
        <f t="shared" si="77"/>
        <v>967183.42837349977</v>
      </c>
    </row>
    <row r="1002" spans="2:14" x14ac:dyDescent="0.25">
      <c r="B1002" s="46">
        <v>999</v>
      </c>
      <c r="C1002" s="130" t="s">
        <v>2165</v>
      </c>
      <c r="D1002" s="127">
        <v>44020</v>
      </c>
      <c r="E1002" s="98">
        <v>44424</v>
      </c>
      <c r="F1002" s="117">
        <f t="shared" si="78"/>
        <v>1.106849315068493</v>
      </c>
      <c r="G1002" s="46">
        <v>5</v>
      </c>
      <c r="H1002" s="72">
        <v>0.05</v>
      </c>
      <c r="I1002" s="91">
        <f t="shared" si="79"/>
        <v>0.19</v>
      </c>
      <c r="J1002" s="68">
        <v>31400</v>
      </c>
      <c r="K1002" s="68">
        <f t="shared" si="75"/>
        <v>6603.4630136986298</v>
      </c>
      <c r="L1002" s="68">
        <f t="shared" si="76"/>
        <v>24796.536986301369</v>
      </c>
      <c r="M1002" s="45">
        <v>0.05</v>
      </c>
      <c r="N1002" s="68">
        <f t="shared" si="77"/>
        <v>23556.710136986301</v>
      </c>
    </row>
    <row r="1003" spans="2:14" x14ac:dyDescent="0.25">
      <c r="B1003" s="46">
        <v>1000</v>
      </c>
      <c r="C1003" s="130" t="s">
        <v>2165</v>
      </c>
      <c r="D1003" s="127">
        <v>44020</v>
      </c>
      <c r="E1003" s="98">
        <v>44424</v>
      </c>
      <c r="F1003" s="117">
        <f t="shared" si="78"/>
        <v>1.106849315068493</v>
      </c>
      <c r="G1003" s="46">
        <v>5</v>
      </c>
      <c r="H1003" s="72">
        <v>0.05</v>
      </c>
      <c r="I1003" s="91">
        <f t="shared" si="79"/>
        <v>0.19</v>
      </c>
      <c r="J1003" s="68">
        <v>31400</v>
      </c>
      <c r="K1003" s="68">
        <f t="shared" si="75"/>
        <v>6603.4630136986298</v>
      </c>
      <c r="L1003" s="68">
        <f t="shared" si="76"/>
        <v>24796.536986301369</v>
      </c>
      <c r="M1003" s="45">
        <v>0.05</v>
      </c>
      <c r="N1003" s="68">
        <f t="shared" si="77"/>
        <v>23556.710136986301</v>
      </c>
    </row>
    <row r="1004" spans="2:14" x14ac:dyDescent="0.25">
      <c r="B1004" s="46">
        <v>1001</v>
      </c>
      <c r="C1004" s="130" t="s">
        <v>2036</v>
      </c>
      <c r="D1004" s="127">
        <v>44043</v>
      </c>
      <c r="E1004" s="98">
        <v>44424</v>
      </c>
      <c r="F1004" s="117">
        <f t="shared" si="78"/>
        <v>1.0438356164383562</v>
      </c>
      <c r="G1004" s="46">
        <v>5</v>
      </c>
      <c r="H1004" s="72">
        <v>0.05</v>
      </c>
      <c r="I1004" s="91">
        <f t="shared" si="79"/>
        <v>0.19</v>
      </c>
      <c r="J1004" s="68">
        <v>55500</v>
      </c>
      <c r="K1004" s="68">
        <f t="shared" si="75"/>
        <v>11007.246575342466</v>
      </c>
      <c r="L1004" s="68">
        <f t="shared" si="76"/>
        <v>44492.753424657538</v>
      </c>
      <c r="M1004" s="45">
        <v>0.05</v>
      </c>
      <c r="N1004" s="68">
        <f t="shared" si="77"/>
        <v>42268.115753424659</v>
      </c>
    </row>
    <row r="1005" spans="2:14" x14ac:dyDescent="0.25">
      <c r="B1005" s="46">
        <v>1002</v>
      </c>
      <c r="C1005" s="130" t="s">
        <v>2036</v>
      </c>
      <c r="D1005" s="127">
        <v>44043</v>
      </c>
      <c r="E1005" s="98">
        <v>44424</v>
      </c>
      <c r="F1005" s="117">
        <f t="shared" si="78"/>
        <v>1.0438356164383562</v>
      </c>
      <c r="G1005" s="46">
        <v>5</v>
      </c>
      <c r="H1005" s="72">
        <v>0.05</v>
      </c>
      <c r="I1005" s="91">
        <f t="shared" si="79"/>
        <v>0.19</v>
      </c>
      <c r="J1005" s="68">
        <v>55500</v>
      </c>
      <c r="K1005" s="68">
        <f t="shared" si="75"/>
        <v>11007.246575342466</v>
      </c>
      <c r="L1005" s="68">
        <f t="shared" si="76"/>
        <v>44492.753424657538</v>
      </c>
      <c r="M1005" s="45">
        <v>0.05</v>
      </c>
      <c r="N1005" s="68">
        <f t="shared" si="77"/>
        <v>42268.115753424659</v>
      </c>
    </row>
    <row r="1006" spans="2:14" x14ac:dyDescent="0.25">
      <c r="B1006" s="46">
        <v>1003</v>
      </c>
      <c r="C1006" s="130" t="s">
        <v>2036</v>
      </c>
      <c r="D1006" s="127">
        <v>44043</v>
      </c>
      <c r="E1006" s="98">
        <v>44424</v>
      </c>
      <c r="F1006" s="117">
        <f t="shared" si="78"/>
        <v>1.0438356164383562</v>
      </c>
      <c r="G1006" s="46">
        <v>5</v>
      </c>
      <c r="H1006" s="72">
        <v>0.05</v>
      </c>
      <c r="I1006" s="91">
        <f t="shared" si="79"/>
        <v>0.19</v>
      </c>
      <c r="J1006" s="68">
        <v>55500</v>
      </c>
      <c r="K1006" s="68">
        <f t="shared" si="75"/>
        <v>11007.246575342466</v>
      </c>
      <c r="L1006" s="68">
        <f t="shared" si="76"/>
        <v>44492.753424657538</v>
      </c>
      <c r="M1006" s="45">
        <v>0.05</v>
      </c>
      <c r="N1006" s="68">
        <f t="shared" si="77"/>
        <v>42268.115753424659</v>
      </c>
    </row>
    <row r="1007" spans="2:14" x14ac:dyDescent="0.25">
      <c r="B1007" s="46">
        <v>1004</v>
      </c>
      <c r="C1007" s="130" t="s">
        <v>2036</v>
      </c>
      <c r="D1007" s="127">
        <v>44043</v>
      </c>
      <c r="E1007" s="98">
        <v>44424</v>
      </c>
      <c r="F1007" s="117">
        <f t="shared" si="78"/>
        <v>1.0438356164383562</v>
      </c>
      <c r="G1007" s="46">
        <v>5</v>
      </c>
      <c r="H1007" s="72">
        <v>0.05</v>
      </c>
      <c r="I1007" s="91">
        <f t="shared" si="79"/>
        <v>0.19</v>
      </c>
      <c r="J1007" s="68">
        <v>55500</v>
      </c>
      <c r="K1007" s="68">
        <f t="shared" si="75"/>
        <v>11007.246575342466</v>
      </c>
      <c r="L1007" s="68">
        <f t="shared" si="76"/>
        <v>44492.753424657538</v>
      </c>
      <c r="M1007" s="45">
        <v>0.05</v>
      </c>
      <c r="N1007" s="68">
        <f t="shared" si="77"/>
        <v>42268.115753424659</v>
      </c>
    </row>
    <row r="1008" spans="2:14" x14ac:dyDescent="0.25">
      <c r="B1008" s="46">
        <v>1005</v>
      </c>
      <c r="C1008" s="130" t="s">
        <v>2036</v>
      </c>
      <c r="D1008" s="127">
        <v>44043</v>
      </c>
      <c r="E1008" s="98">
        <v>44424</v>
      </c>
      <c r="F1008" s="117">
        <f t="shared" si="78"/>
        <v>1.0438356164383562</v>
      </c>
      <c r="G1008" s="46">
        <v>5</v>
      </c>
      <c r="H1008" s="72">
        <v>0.05</v>
      </c>
      <c r="I1008" s="91">
        <f t="shared" si="79"/>
        <v>0.19</v>
      </c>
      <c r="J1008" s="68">
        <v>55500</v>
      </c>
      <c r="K1008" s="68">
        <f t="shared" si="75"/>
        <v>11007.246575342466</v>
      </c>
      <c r="L1008" s="68">
        <f t="shared" si="76"/>
        <v>44492.753424657538</v>
      </c>
      <c r="M1008" s="45">
        <v>0.05</v>
      </c>
      <c r="N1008" s="68">
        <f t="shared" si="77"/>
        <v>42268.115753424659</v>
      </c>
    </row>
    <row r="1009" spans="2:14" x14ac:dyDescent="0.25">
      <c r="B1009" s="46">
        <v>1006</v>
      </c>
      <c r="C1009" s="130" t="s">
        <v>2036</v>
      </c>
      <c r="D1009" s="127">
        <v>44043</v>
      </c>
      <c r="E1009" s="98">
        <v>44424</v>
      </c>
      <c r="F1009" s="117">
        <f t="shared" si="78"/>
        <v>1.0438356164383562</v>
      </c>
      <c r="G1009" s="46">
        <v>5</v>
      </c>
      <c r="H1009" s="72">
        <v>0.05</v>
      </c>
      <c r="I1009" s="91">
        <f t="shared" si="79"/>
        <v>0.19</v>
      </c>
      <c r="J1009" s="68">
        <v>55500</v>
      </c>
      <c r="K1009" s="68">
        <f t="shared" si="75"/>
        <v>11007.246575342466</v>
      </c>
      <c r="L1009" s="68">
        <f t="shared" si="76"/>
        <v>44492.753424657538</v>
      </c>
      <c r="M1009" s="45">
        <v>0.05</v>
      </c>
      <c r="N1009" s="68">
        <f t="shared" si="77"/>
        <v>42268.115753424659</v>
      </c>
    </row>
    <row r="1010" spans="2:14" x14ac:dyDescent="0.25">
      <c r="B1010" s="46">
        <v>1007</v>
      </c>
      <c r="C1010" s="130" t="s">
        <v>2036</v>
      </c>
      <c r="D1010" s="127">
        <v>44043</v>
      </c>
      <c r="E1010" s="98">
        <v>44424</v>
      </c>
      <c r="F1010" s="117">
        <f t="shared" si="78"/>
        <v>1.0438356164383562</v>
      </c>
      <c r="G1010" s="46">
        <v>5</v>
      </c>
      <c r="H1010" s="72">
        <v>0.05</v>
      </c>
      <c r="I1010" s="91">
        <f t="shared" si="79"/>
        <v>0.19</v>
      </c>
      <c r="J1010" s="68">
        <v>55500</v>
      </c>
      <c r="K1010" s="68">
        <f t="shared" si="75"/>
        <v>11007.246575342466</v>
      </c>
      <c r="L1010" s="68">
        <f t="shared" si="76"/>
        <v>44492.753424657538</v>
      </c>
      <c r="M1010" s="45">
        <v>0.05</v>
      </c>
      <c r="N1010" s="68">
        <f t="shared" si="77"/>
        <v>42268.115753424659</v>
      </c>
    </row>
    <row r="1011" spans="2:14" x14ac:dyDescent="0.25">
      <c r="B1011" s="46">
        <v>1008</v>
      </c>
      <c r="C1011" s="130" t="s">
        <v>2036</v>
      </c>
      <c r="D1011" s="127">
        <v>44043</v>
      </c>
      <c r="E1011" s="98">
        <v>44424</v>
      </c>
      <c r="F1011" s="117">
        <f t="shared" si="78"/>
        <v>1.0438356164383562</v>
      </c>
      <c r="G1011" s="46">
        <v>5</v>
      </c>
      <c r="H1011" s="72">
        <v>0.05</v>
      </c>
      <c r="I1011" s="91">
        <f t="shared" si="79"/>
        <v>0.19</v>
      </c>
      <c r="J1011" s="68">
        <v>55500</v>
      </c>
      <c r="K1011" s="68">
        <f t="shared" si="75"/>
        <v>11007.246575342466</v>
      </c>
      <c r="L1011" s="68">
        <f t="shared" si="76"/>
        <v>44492.753424657538</v>
      </c>
      <c r="M1011" s="45">
        <v>0.05</v>
      </c>
      <c r="N1011" s="68">
        <f t="shared" si="77"/>
        <v>42268.115753424659</v>
      </c>
    </row>
    <row r="1012" spans="2:14" x14ac:dyDescent="0.25">
      <c r="B1012" s="46">
        <v>1009</v>
      </c>
      <c r="C1012" s="130" t="s">
        <v>2036</v>
      </c>
      <c r="D1012" s="127">
        <v>44043</v>
      </c>
      <c r="E1012" s="98">
        <v>44424</v>
      </c>
      <c r="F1012" s="117">
        <f t="shared" si="78"/>
        <v>1.0438356164383562</v>
      </c>
      <c r="G1012" s="46">
        <v>5</v>
      </c>
      <c r="H1012" s="72">
        <v>0.05</v>
      </c>
      <c r="I1012" s="91">
        <f t="shared" si="79"/>
        <v>0.19</v>
      </c>
      <c r="J1012" s="68">
        <v>55500</v>
      </c>
      <c r="K1012" s="68">
        <f t="shared" si="75"/>
        <v>11007.246575342466</v>
      </c>
      <c r="L1012" s="68">
        <f t="shared" si="76"/>
        <v>44492.753424657538</v>
      </c>
      <c r="M1012" s="45">
        <v>0.05</v>
      </c>
      <c r="N1012" s="68">
        <f t="shared" si="77"/>
        <v>42268.115753424659</v>
      </c>
    </row>
    <row r="1013" spans="2:14" x14ac:dyDescent="0.25">
      <c r="B1013" s="46">
        <v>1010</v>
      </c>
      <c r="C1013" s="130" t="s">
        <v>2166</v>
      </c>
      <c r="D1013" s="127">
        <v>44056</v>
      </c>
      <c r="E1013" s="98">
        <v>44424</v>
      </c>
      <c r="F1013" s="117">
        <f t="shared" si="78"/>
        <v>1.0082191780821919</v>
      </c>
      <c r="G1013" s="46">
        <v>5</v>
      </c>
      <c r="H1013" s="72">
        <v>0.05</v>
      </c>
      <c r="I1013" s="91">
        <f t="shared" si="79"/>
        <v>0.19</v>
      </c>
      <c r="J1013" s="68">
        <v>53590</v>
      </c>
      <c r="K1013" s="68">
        <f t="shared" si="75"/>
        <v>10265.788493150687</v>
      </c>
      <c r="L1013" s="68">
        <f t="shared" si="76"/>
        <v>43324.211506849315</v>
      </c>
      <c r="M1013" s="45">
        <v>0.05</v>
      </c>
      <c r="N1013" s="68">
        <f t="shared" si="77"/>
        <v>41158.000931506846</v>
      </c>
    </row>
    <row r="1014" spans="2:14" x14ac:dyDescent="0.25">
      <c r="B1014" s="46">
        <v>1011</v>
      </c>
      <c r="C1014" s="130" t="s">
        <v>2166</v>
      </c>
      <c r="D1014" s="127">
        <v>44056</v>
      </c>
      <c r="E1014" s="98">
        <v>44424</v>
      </c>
      <c r="F1014" s="117">
        <f t="shared" si="78"/>
        <v>1.0082191780821919</v>
      </c>
      <c r="G1014" s="46">
        <v>5</v>
      </c>
      <c r="H1014" s="72">
        <v>0.05</v>
      </c>
      <c r="I1014" s="91">
        <f t="shared" si="79"/>
        <v>0.19</v>
      </c>
      <c r="J1014" s="68">
        <v>53590</v>
      </c>
      <c r="K1014" s="68">
        <f t="shared" si="75"/>
        <v>10265.788493150687</v>
      </c>
      <c r="L1014" s="68">
        <f t="shared" si="76"/>
        <v>43324.211506849315</v>
      </c>
      <c r="M1014" s="45">
        <v>0.05</v>
      </c>
      <c r="N1014" s="68">
        <f t="shared" si="77"/>
        <v>41158.000931506846</v>
      </c>
    </row>
    <row r="1015" spans="2:14" x14ac:dyDescent="0.25">
      <c r="B1015" s="46">
        <v>1012</v>
      </c>
      <c r="C1015" s="130" t="s">
        <v>2166</v>
      </c>
      <c r="D1015" s="127">
        <v>44056</v>
      </c>
      <c r="E1015" s="98">
        <v>44424</v>
      </c>
      <c r="F1015" s="117">
        <f t="shared" si="78"/>
        <v>1.0082191780821919</v>
      </c>
      <c r="G1015" s="46">
        <v>5</v>
      </c>
      <c r="H1015" s="72">
        <v>0.05</v>
      </c>
      <c r="I1015" s="91">
        <f t="shared" si="79"/>
        <v>0.19</v>
      </c>
      <c r="J1015" s="68">
        <v>53590</v>
      </c>
      <c r="K1015" s="68">
        <f t="shared" si="75"/>
        <v>10265.788493150687</v>
      </c>
      <c r="L1015" s="68">
        <f t="shared" si="76"/>
        <v>43324.211506849315</v>
      </c>
      <c r="M1015" s="45">
        <v>0.05</v>
      </c>
      <c r="N1015" s="68">
        <f t="shared" si="77"/>
        <v>41158.000931506846</v>
      </c>
    </row>
    <row r="1016" spans="2:14" x14ac:dyDescent="0.25">
      <c r="B1016" s="46">
        <v>1013</v>
      </c>
      <c r="C1016" s="130" t="s">
        <v>1272</v>
      </c>
      <c r="D1016" s="127">
        <v>44060</v>
      </c>
      <c r="E1016" s="98">
        <v>44424</v>
      </c>
      <c r="F1016" s="117">
        <f t="shared" si="78"/>
        <v>0.99726027397260275</v>
      </c>
      <c r="G1016" s="46">
        <v>3</v>
      </c>
      <c r="H1016" s="72">
        <v>0.05</v>
      </c>
      <c r="I1016" s="91">
        <f t="shared" si="79"/>
        <v>0.31666666666666665</v>
      </c>
      <c r="J1016" s="68">
        <v>23500</v>
      </c>
      <c r="K1016" s="68">
        <f t="shared" si="75"/>
        <v>7421.278538812785</v>
      </c>
      <c r="L1016" s="68">
        <f t="shared" si="76"/>
        <v>16078.721461187215</v>
      </c>
      <c r="M1016" s="45">
        <v>0.05</v>
      </c>
      <c r="N1016" s="68">
        <f t="shared" si="77"/>
        <v>15274.785388127853</v>
      </c>
    </row>
    <row r="1017" spans="2:14" x14ac:dyDescent="0.25">
      <c r="B1017" s="46">
        <v>1014</v>
      </c>
      <c r="C1017" s="130" t="s">
        <v>1272</v>
      </c>
      <c r="D1017" s="127">
        <v>44060</v>
      </c>
      <c r="E1017" s="98">
        <v>44424</v>
      </c>
      <c r="F1017" s="117">
        <f t="shared" si="78"/>
        <v>0.99726027397260275</v>
      </c>
      <c r="G1017" s="46">
        <v>3</v>
      </c>
      <c r="H1017" s="72">
        <v>0.05</v>
      </c>
      <c r="I1017" s="91">
        <f t="shared" si="79"/>
        <v>0.31666666666666665</v>
      </c>
      <c r="J1017" s="68">
        <v>23500</v>
      </c>
      <c r="K1017" s="68">
        <f t="shared" si="75"/>
        <v>7421.278538812785</v>
      </c>
      <c r="L1017" s="68">
        <f t="shared" si="76"/>
        <v>16078.721461187215</v>
      </c>
      <c r="M1017" s="45">
        <v>0.05</v>
      </c>
      <c r="N1017" s="68">
        <f t="shared" si="77"/>
        <v>15274.785388127853</v>
      </c>
    </row>
    <row r="1018" spans="2:14" x14ac:dyDescent="0.25">
      <c r="B1018" s="46">
        <v>1015</v>
      </c>
      <c r="C1018" s="130" t="s">
        <v>2167</v>
      </c>
      <c r="D1018" s="127">
        <v>44072</v>
      </c>
      <c r="E1018" s="98">
        <v>44424</v>
      </c>
      <c r="F1018" s="117">
        <f t="shared" si="78"/>
        <v>0.96438356164383565</v>
      </c>
      <c r="G1018" s="46">
        <v>3</v>
      </c>
      <c r="H1018" s="72">
        <v>0.05</v>
      </c>
      <c r="I1018" s="91">
        <f t="shared" si="79"/>
        <v>0.31666666666666665</v>
      </c>
      <c r="J1018" s="68">
        <v>12600</v>
      </c>
      <c r="K1018" s="68">
        <f t="shared" si="75"/>
        <v>3847.8904109589039</v>
      </c>
      <c r="L1018" s="68">
        <f t="shared" si="76"/>
        <v>8752.1095890410961</v>
      </c>
      <c r="M1018" s="45">
        <v>0.05</v>
      </c>
      <c r="N1018" s="68">
        <f t="shared" si="77"/>
        <v>8314.504109589041</v>
      </c>
    </row>
    <row r="1019" spans="2:14" x14ac:dyDescent="0.25">
      <c r="B1019" s="46">
        <v>1016</v>
      </c>
      <c r="C1019" s="130" t="s">
        <v>2167</v>
      </c>
      <c r="D1019" s="127">
        <v>44072</v>
      </c>
      <c r="E1019" s="98">
        <v>44424</v>
      </c>
      <c r="F1019" s="117">
        <f t="shared" si="78"/>
        <v>0.96438356164383565</v>
      </c>
      <c r="G1019" s="46">
        <v>3</v>
      </c>
      <c r="H1019" s="72">
        <v>0.05</v>
      </c>
      <c r="I1019" s="91">
        <f t="shared" si="79"/>
        <v>0.31666666666666665</v>
      </c>
      <c r="J1019" s="68">
        <v>12600</v>
      </c>
      <c r="K1019" s="68">
        <f t="shared" si="75"/>
        <v>3847.8904109589039</v>
      </c>
      <c r="L1019" s="68">
        <f t="shared" si="76"/>
        <v>8752.1095890410961</v>
      </c>
      <c r="M1019" s="45">
        <v>0.05</v>
      </c>
      <c r="N1019" s="68">
        <f t="shared" si="77"/>
        <v>8314.504109589041</v>
      </c>
    </row>
    <row r="1020" spans="2:14" x14ac:dyDescent="0.25">
      <c r="B1020" s="46">
        <v>1017</v>
      </c>
      <c r="C1020" s="130" t="s">
        <v>2166</v>
      </c>
      <c r="D1020" s="127">
        <v>44072</v>
      </c>
      <c r="E1020" s="98">
        <v>44424</v>
      </c>
      <c r="F1020" s="117">
        <f t="shared" si="78"/>
        <v>0.96438356164383565</v>
      </c>
      <c r="G1020" s="46">
        <v>5</v>
      </c>
      <c r="H1020" s="72">
        <v>0.05</v>
      </c>
      <c r="I1020" s="91">
        <f t="shared" si="79"/>
        <v>0.19</v>
      </c>
      <c r="J1020" s="68">
        <v>53590</v>
      </c>
      <c r="K1020" s="68">
        <f t="shared" si="75"/>
        <v>9819.4498630136986</v>
      </c>
      <c r="L1020" s="68">
        <f t="shared" si="76"/>
        <v>43770.550136986305</v>
      </c>
      <c r="M1020" s="45">
        <v>0.05</v>
      </c>
      <c r="N1020" s="68">
        <f t="shared" si="77"/>
        <v>41582.022630136991</v>
      </c>
    </row>
    <row r="1021" spans="2:14" x14ac:dyDescent="0.25">
      <c r="B1021" s="46">
        <v>1018</v>
      </c>
      <c r="C1021" s="130" t="s">
        <v>2036</v>
      </c>
      <c r="D1021" s="127">
        <v>44072</v>
      </c>
      <c r="E1021" s="98">
        <v>44424</v>
      </c>
      <c r="F1021" s="117">
        <f t="shared" si="78"/>
        <v>0.96438356164383565</v>
      </c>
      <c r="G1021" s="46">
        <v>5</v>
      </c>
      <c r="H1021" s="72">
        <v>0.05</v>
      </c>
      <c r="I1021" s="91">
        <f t="shared" si="79"/>
        <v>0.19</v>
      </c>
      <c r="J1021" s="68">
        <v>55500</v>
      </c>
      <c r="K1021" s="68">
        <f t="shared" si="75"/>
        <v>10169.424657534246</v>
      </c>
      <c r="L1021" s="68">
        <f t="shared" si="76"/>
        <v>45330.575342465752</v>
      </c>
      <c r="M1021" s="45">
        <v>0.05</v>
      </c>
      <c r="N1021" s="68">
        <f t="shared" si="77"/>
        <v>43064.046575342465</v>
      </c>
    </row>
    <row r="1022" spans="2:14" x14ac:dyDescent="0.25">
      <c r="B1022" s="46">
        <v>1019</v>
      </c>
      <c r="C1022" s="130" t="s">
        <v>2036</v>
      </c>
      <c r="D1022" s="127">
        <v>44072</v>
      </c>
      <c r="E1022" s="98">
        <v>44424</v>
      </c>
      <c r="F1022" s="117">
        <f t="shared" si="78"/>
        <v>0.96438356164383565</v>
      </c>
      <c r="G1022" s="46">
        <v>5</v>
      </c>
      <c r="H1022" s="72">
        <v>0.05</v>
      </c>
      <c r="I1022" s="91">
        <f t="shared" si="79"/>
        <v>0.19</v>
      </c>
      <c r="J1022" s="68">
        <v>55500</v>
      </c>
      <c r="K1022" s="68">
        <f t="shared" si="75"/>
        <v>10169.424657534246</v>
      </c>
      <c r="L1022" s="68">
        <f t="shared" si="76"/>
        <v>45330.575342465752</v>
      </c>
      <c r="M1022" s="45">
        <v>0.05</v>
      </c>
      <c r="N1022" s="68">
        <f t="shared" si="77"/>
        <v>43064.046575342465</v>
      </c>
    </row>
    <row r="1023" spans="2:14" x14ac:dyDescent="0.25">
      <c r="B1023" s="46">
        <v>1020</v>
      </c>
      <c r="C1023" s="130" t="s">
        <v>2168</v>
      </c>
      <c r="D1023" s="127">
        <v>44092</v>
      </c>
      <c r="E1023" s="98">
        <v>44424</v>
      </c>
      <c r="F1023" s="117">
        <f t="shared" si="78"/>
        <v>0.90958904109589045</v>
      </c>
      <c r="G1023" s="46">
        <v>3</v>
      </c>
      <c r="H1023" s="72">
        <v>0.05</v>
      </c>
      <c r="I1023" s="91">
        <f t="shared" si="79"/>
        <v>0.31666666666666665</v>
      </c>
      <c r="J1023" s="68">
        <v>326000</v>
      </c>
      <c r="K1023" s="68">
        <f t="shared" si="75"/>
        <v>93899.908675799088</v>
      </c>
      <c r="L1023" s="68">
        <f t="shared" si="76"/>
        <v>232100.09132420091</v>
      </c>
      <c r="M1023" s="45">
        <v>0.05</v>
      </c>
      <c r="N1023" s="68">
        <f t="shared" si="77"/>
        <v>220495.08675799085</v>
      </c>
    </row>
    <row r="1024" spans="2:14" x14ac:dyDescent="0.25">
      <c r="B1024" s="46">
        <v>1021</v>
      </c>
      <c r="C1024" s="130" t="s">
        <v>1272</v>
      </c>
      <c r="D1024" s="127">
        <v>44124</v>
      </c>
      <c r="E1024" s="98">
        <v>44424</v>
      </c>
      <c r="F1024" s="117">
        <f t="shared" si="78"/>
        <v>0.82191780821917804</v>
      </c>
      <c r="G1024" s="46">
        <v>3</v>
      </c>
      <c r="H1024" s="72">
        <v>0.05</v>
      </c>
      <c r="I1024" s="91">
        <f t="shared" si="79"/>
        <v>0.31666666666666665</v>
      </c>
      <c r="J1024" s="68">
        <v>47000</v>
      </c>
      <c r="K1024" s="68">
        <f t="shared" si="75"/>
        <v>12232.876712328767</v>
      </c>
      <c r="L1024" s="68">
        <f t="shared" si="76"/>
        <v>34767.123287671231</v>
      </c>
      <c r="M1024" s="45">
        <v>0.05</v>
      </c>
      <c r="N1024" s="68">
        <f t="shared" si="77"/>
        <v>33028.767123287667</v>
      </c>
    </row>
    <row r="1025" spans="2:14" x14ac:dyDescent="0.25">
      <c r="B1025" s="46">
        <v>1022</v>
      </c>
      <c r="C1025" s="130" t="s">
        <v>2036</v>
      </c>
      <c r="D1025" s="127">
        <v>44134</v>
      </c>
      <c r="E1025" s="98">
        <v>44424</v>
      </c>
      <c r="F1025" s="117">
        <f t="shared" si="78"/>
        <v>0.79452054794520544</v>
      </c>
      <c r="G1025" s="46">
        <v>5</v>
      </c>
      <c r="H1025" s="72">
        <v>0.05</v>
      </c>
      <c r="I1025" s="91">
        <f t="shared" si="79"/>
        <v>0.19</v>
      </c>
      <c r="J1025" s="68">
        <v>222000</v>
      </c>
      <c r="K1025" s="68">
        <f t="shared" si="75"/>
        <v>33512.876712328769</v>
      </c>
      <c r="L1025" s="68">
        <f t="shared" si="76"/>
        <v>188487.12328767125</v>
      </c>
      <c r="M1025" s="45">
        <v>0.05</v>
      </c>
      <c r="N1025" s="68">
        <f t="shared" si="77"/>
        <v>179062.76712328769</v>
      </c>
    </row>
    <row r="1026" spans="2:14" x14ac:dyDescent="0.25">
      <c r="B1026" s="46">
        <v>1023</v>
      </c>
      <c r="C1026" s="130" t="s">
        <v>2169</v>
      </c>
      <c r="D1026" s="127">
        <v>44134</v>
      </c>
      <c r="E1026" s="98">
        <v>44424</v>
      </c>
      <c r="F1026" s="117">
        <f t="shared" si="78"/>
        <v>0.79452054794520544</v>
      </c>
      <c r="G1026" s="46">
        <v>3</v>
      </c>
      <c r="H1026" s="72">
        <v>0.05</v>
      </c>
      <c r="I1026" s="91">
        <f t="shared" si="79"/>
        <v>0.31666666666666665</v>
      </c>
      <c r="J1026" s="68">
        <v>13550</v>
      </c>
      <c r="K1026" s="68">
        <f t="shared" si="75"/>
        <v>3409.1552511415516</v>
      </c>
      <c r="L1026" s="68">
        <f t="shared" si="76"/>
        <v>10140.844748858448</v>
      </c>
      <c r="M1026" s="45">
        <v>0.05</v>
      </c>
      <c r="N1026" s="68">
        <f t="shared" si="77"/>
        <v>9633.8025114155244</v>
      </c>
    </row>
    <row r="1027" spans="2:14" x14ac:dyDescent="0.25">
      <c r="B1027" s="46">
        <v>1024</v>
      </c>
      <c r="C1027" s="130" t="s">
        <v>2170</v>
      </c>
      <c r="D1027" s="127">
        <v>44147</v>
      </c>
      <c r="E1027" s="98">
        <v>44424</v>
      </c>
      <c r="F1027" s="117">
        <f t="shared" si="78"/>
        <v>0.75890410958904109</v>
      </c>
      <c r="G1027" s="46">
        <v>5</v>
      </c>
      <c r="H1027" s="72">
        <v>0.05</v>
      </c>
      <c r="I1027" s="91">
        <f t="shared" si="79"/>
        <v>0.19</v>
      </c>
      <c r="J1027" s="68">
        <v>35000</v>
      </c>
      <c r="K1027" s="68">
        <f t="shared" si="75"/>
        <v>5046.7123287671229</v>
      </c>
      <c r="L1027" s="68">
        <f t="shared" si="76"/>
        <v>29953.287671232876</v>
      </c>
      <c r="M1027" s="45">
        <v>0.05</v>
      </c>
      <c r="N1027" s="68">
        <f t="shared" si="77"/>
        <v>28455.623287671231</v>
      </c>
    </row>
    <row r="1028" spans="2:14" x14ac:dyDescent="0.25">
      <c r="B1028" s="46">
        <v>1025</v>
      </c>
      <c r="C1028" s="130" t="s">
        <v>2171</v>
      </c>
      <c r="D1028" s="127">
        <v>44159</v>
      </c>
      <c r="E1028" s="98">
        <v>44424</v>
      </c>
      <c r="F1028" s="117">
        <f t="shared" si="78"/>
        <v>0.72602739726027399</v>
      </c>
      <c r="G1028" s="46">
        <v>5</v>
      </c>
      <c r="H1028" s="72">
        <v>0.05</v>
      </c>
      <c r="I1028" s="91">
        <f t="shared" si="79"/>
        <v>0.19</v>
      </c>
      <c r="J1028" s="68">
        <v>224400</v>
      </c>
      <c r="K1028" s="68">
        <f t="shared" ref="K1028:K1091" si="80">F1028*I1028*J1028</f>
        <v>30954.904109589039</v>
      </c>
      <c r="L1028" s="68">
        <f t="shared" ref="L1028:L1091" si="81">MAX(J1028-K1028,0)</f>
        <v>193445.09589041097</v>
      </c>
      <c r="M1028" s="45">
        <v>0.05</v>
      </c>
      <c r="N1028" s="68">
        <f t="shared" ref="N1028:N1091" si="82">IF(J1028&lt;=0,0,IF(L1028&lt;=H1028*J1028,H1028*J1028,L1028*(1-M1028)))</f>
        <v>183772.84109589041</v>
      </c>
    </row>
    <row r="1029" spans="2:14" x14ac:dyDescent="0.25">
      <c r="B1029" s="46">
        <v>1026</v>
      </c>
      <c r="C1029" s="130" t="s">
        <v>2171</v>
      </c>
      <c r="D1029" s="127">
        <v>44159</v>
      </c>
      <c r="E1029" s="98">
        <v>44424</v>
      </c>
      <c r="F1029" s="117">
        <f t="shared" ref="F1029:F1092" si="83">(E1029-D1029)/365</f>
        <v>0.72602739726027399</v>
      </c>
      <c r="G1029" s="46">
        <v>5</v>
      </c>
      <c r="H1029" s="72">
        <v>0.05</v>
      </c>
      <c r="I1029" s="91">
        <f t="shared" ref="I1029:I1092" si="84">(1-H1029)/G1029</f>
        <v>0.19</v>
      </c>
      <c r="J1029" s="68">
        <v>74800</v>
      </c>
      <c r="K1029" s="68">
        <f t="shared" si="80"/>
        <v>10318.301369863013</v>
      </c>
      <c r="L1029" s="68">
        <f t="shared" si="81"/>
        <v>64481.698630136991</v>
      </c>
      <c r="M1029" s="45">
        <v>0.05</v>
      </c>
      <c r="N1029" s="68">
        <f t="shared" si="82"/>
        <v>61257.613698630135</v>
      </c>
    </row>
    <row r="1030" spans="2:14" x14ac:dyDescent="0.25">
      <c r="B1030" s="46">
        <v>1027</v>
      </c>
      <c r="C1030" s="130" t="s">
        <v>2036</v>
      </c>
      <c r="D1030" s="127">
        <v>44172</v>
      </c>
      <c r="E1030" s="98">
        <v>44424</v>
      </c>
      <c r="F1030" s="117">
        <f t="shared" si="83"/>
        <v>0.69041095890410964</v>
      </c>
      <c r="G1030" s="46">
        <v>5</v>
      </c>
      <c r="H1030" s="72">
        <v>0.05</v>
      </c>
      <c r="I1030" s="91">
        <f t="shared" si="84"/>
        <v>0.19</v>
      </c>
      <c r="J1030" s="68">
        <v>333000</v>
      </c>
      <c r="K1030" s="68">
        <f t="shared" si="80"/>
        <v>43682.301369863024</v>
      </c>
      <c r="L1030" s="68">
        <f t="shared" si="81"/>
        <v>289317.69863013696</v>
      </c>
      <c r="M1030" s="45">
        <v>0.05</v>
      </c>
      <c r="N1030" s="68">
        <f t="shared" si="82"/>
        <v>274851.81369863008</v>
      </c>
    </row>
    <row r="1031" spans="2:14" x14ac:dyDescent="0.25">
      <c r="B1031" s="46">
        <v>1028</v>
      </c>
      <c r="C1031" s="130" t="s">
        <v>2036</v>
      </c>
      <c r="D1031" s="127">
        <v>44174</v>
      </c>
      <c r="E1031" s="98">
        <v>44424</v>
      </c>
      <c r="F1031" s="117">
        <f t="shared" si="83"/>
        <v>0.68493150684931503</v>
      </c>
      <c r="G1031" s="46">
        <v>5</v>
      </c>
      <c r="H1031" s="72">
        <v>0.05</v>
      </c>
      <c r="I1031" s="91">
        <f t="shared" si="84"/>
        <v>0.19</v>
      </c>
      <c r="J1031" s="68">
        <v>277500</v>
      </c>
      <c r="K1031" s="68">
        <f t="shared" si="80"/>
        <v>36113.013698630137</v>
      </c>
      <c r="L1031" s="68">
        <f t="shared" si="81"/>
        <v>241386.98630136985</v>
      </c>
      <c r="M1031" s="45">
        <v>0.05</v>
      </c>
      <c r="N1031" s="68">
        <f t="shared" si="82"/>
        <v>229317.63698630134</v>
      </c>
    </row>
    <row r="1032" spans="2:14" x14ac:dyDescent="0.25">
      <c r="B1032" s="46">
        <v>1029</v>
      </c>
      <c r="C1032" s="130" t="s">
        <v>2165</v>
      </c>
      <c r="D1032" s="127">
        <v>44191</v>
      </c>
      <c r="E1032" s="98">
        <v>44424</v>
      </c>
      <c r="F1032" s="117">
        <f t="shared" si="83"/>
        <v>0.63835616438356169</v>
      </c>
      <c r="G1032" s="46">
        <v>5</v>
      </c>
      <c r="H1032" s="72">
        <v>0.05</v>
      </c>
      <c r="I1032" s="91">
        <f t="shared" si="84"/>
        <v>0.19</v>
      </c>
      <c r="J1032" s="68">
        <v>121920</v>
      </c>
      <c r="K1032" s="68">
        <f t="shared" si="80"/>
        <v>14787.392876712329</v>
      </c>
      <c r="L1032" s="68">
        <f t="shared" si="81"/>
        <v>107132.60712328767</v>
      </c>
      <c r="M1032" s="45">
        <v>0.05</v>
      </c>
      <c r="N1032" s="68">
        <f t="shared" si="82"/>
        <v>101775.97676712328</v>
      </c>
    </row>
    <row r="1033" spans="2:14" x14ac:dyDescent="0.25">
      <c r="B1033" s="46">
        <v>1030</v>
      </c>
      <c r="C1033" s="130" t="s">
        <v>2172</v>
      </c>
      <c r="D1033" s="127">
        <v>44193</v>
      </c>
      <c r="E1033" s="98">
        <v>44424</v>
      </c>
      <c r="F1033" s="117">
        <f t="shared" si="83"/>
        <v>0.63287671232876708</v>
      </c>
      <c r="G1033" s="46">
        <v>8</v>
      </c>
      <c r="H1033" s="72">
        <v>0.05</v>
      </c>
      <c r="I1033" s="91">
        <f t="shared" si="84"/>
        <v>0.11874999999999999</v>
      </c>
      <c r="J1033" s="68">
        <v>128000</v>
      </c>
      <c r="K1033" s="68">
        <f t="shared" si="80"/>
        <v>9619.7260273972588</v>
      </c>
      <c r="L1033" s="68">
        <f t="shared" si="81"/>
        <v>118380.27397260274</v>
      </c>
      <c r="M1033" s="45">
        <v>0.05</v>
      </c>
      <c r="N1033" s="68">
        <f t="shared" si="82"/>
        <v>112461.2602739726</v>
      </c>
    </row>
    <row r="1034" spans="2:14" x14ac:dyDescent="0.25">
      <c r="B1034" s="46">
        <v>1031</v>
      </c>
      <c r="C1034" s="130" t="s">
        <v>2036</v>
      </c>
      <c r="D1034" s="127">
        <v>44217</v>
      </c>
      <c r="E1034" s="98">
        <v>44424</v>
      </c>
      <c r="F1034" s="117">
        <f t="shared" si="83"/>
        <v>0.56712328767123288</v>
      </c>
      <c r="G1034" s="46">
        <v>5</v>
      </c>
      <c r="H1034" s="72">
        <v>0.05</v>
      </c>
      <c r="I1034" s="91">
        <f t="shared" si="84"/>
        <v>0.19</v>
      </c>
      <c r="J1034" s="68">
        <v>166500</v>
      </c>
      <c r="K1034" s="68">
        <f t="shared" si="80"/>
        <v>17940.945205479453</v>
      </c>
      <c r="L1034" s="68">
        <f t="shared" si="81"/>
        <v>148559.05479452055</v>
      </c>
      <c r="M1034" s="45">
        <v>0.05</v>
      </c>
      <c r="N1034" s="68">
        <f t="shared" si="82"/>
        <v>141131.10205479452</v>
      </c>
    </row>
    <row r="1035" spans="2:14" x14ac:dyDescent="0.25">
      <c r="B1035" s="46">
        <v>1032</v>
      </c>
      <c r="C1035" s="130" t="s">
        <v>2036</v>
      </c>
      <c r="D1035" s="127">
        <v>44217</v>
      </c>
      <c r="E1035" s="98">
        <v>44424</v>
      </c>
      <c r="F1035" s="117">
        <f t="shared" si="83"/>
        <v>0.56712328767123288</v>
      </c>
      <c r="G1035" s="46">
        <v>5</v>
      </c>
      <c r="H1035" s="72">
        <v>0.05</v>
      </c>
      <c r="I1035" s="91">
        <f t="shared" si="84"/>
        <v>0.19</v>
      </c>
      <c r="J1035" s="68">
        <v>333000</v>
      </c>
      <c r="K1035" s="68">
        <f t="shared" si="80"/>
        <v>35881.890410958906</v>
      </c>
      <c r="L1035" s="68">
        <f t="shared" si="81"/>
        <v>297118.10958904109</v>
      </c>
      <c r="M1035" s="45">
        <v>0.05</v>
      </c>
      <c r="N1035" s="68">
        <f t="shared" si="82"/>
        <v>282262.20410958905</v>
      </c>
    </row>
    <row r="1036" spans="2:14" x14ac:dyDescent="0.25">
      <c r="B1036" s="46">
        <v>1033</v>
      </c>
      <c r="C1036" s="130" t="s">
        <v>2036</v>
      </c>
      <c r="D1036" s="127">
        <v>44238</v>
      </c>
      <c r="E1036" s="98">
        <v>44424</v>
      </c>
      <c r="F1036" s="117">
        <f t="shared" si="83"/>
        <v>0.50958904109589043</v>
      </c>
      <c r="G1036" s="46">
        <v>5</v>
      </c>
      <c r="H1036" s="72">
        <v>0.05</v>
      </c>
      <c r="I1036" s="91">
        <f t="shared" si="84"/>
        <v>0.19</v>
      </c>
      <c r="J1036" s="68">
        <v>239200</v>
      </c>
      <c r="K1036" s="68">
        <f t="shared" si="80"/>
        <v>23159.802739726027</v>
      </c>
      <c r="L1036" s="68">
        <f t="shared" si="81"/>
        <v>216040.19726027397</v>
      </c>
      <c r="M1036" s="45">
        <v>0.05</v>
      </c>
      <c r="N1036" s="68">
        <f t="shared" si="82"/>
        <v>205238.18739726025</v>
      </c>
    </row>
    <row r="1037" spans="2:14" x14ac:dyDescent="0.25">
      <c r="B1037" s="46">
        <v>1034</v>
      </c>
      <c r="C1037" s="130" t="s">
        <v>2173</v>
      </c>
      <c r="D1037" s="127">
        <v>44253</v>
      </c>
      <c r="E1037" s="98">
        <v>44424</v>
      </c>
      <c r="F1037" s="117">
        <f t="shared" si="83"/>
        <v>0.46849315068493153</v>
      </c>
      <c r="G1037" s="46">
        <v>5</v>
      </c>
      <c r="H1037" s="72">
        <v>0.05</v>
      </c>
      <c r="I1037" s="91">
        <f t="shared" si="84"/>
        <v>0.19</v>
      </c>
      <c r="J1037" s="68">
        <v>91000</v>
      </c>
      <c r="K1037" s="68">
        <f t="shared" si="80"/>
        <v>8100.2465753424658</v>
      </c>
      <c r="L1037" s="68">
        <f t="shared" si="81"/>
        <v>82899.753424657538</v>
      </c>
      <c r="M1037" s="45">
        <v>0.05</v>
      </c>
      <c r="N1037" s="68">
        <f t="shared" si="82"/>
        <v>78754.765753424654</v>
      </c>
    </row>
    <row r="1038" spans="2:14" x14ac:dyDescent="0.25">
      <c r="B1038" s="46">
        <v>1035</v>
      </c>
      <c r="C1038" s="130" t="s">
        <v>2174</v>
      </c>
      <c r="D1038" s="127">
        <v>44265</v>
      </c>
      <c r="E1038" s="98">
        <v>44424</v>
      </c>
      <c r="F1038" s="117">
        <f t="shared" si="83"/>
        <v>0.43561643835616437</v>
      </c>
      <c r="G1038" s="46">
        <v>5</v>
      </c>
      <c r="H1038" s="72">
        <v>0.05</v>
      </c>
      <c r="I1038" s="91">
        <f t="shared" si="84"/>
        <v>0.19</v>
      </c>
      <c r="J1038" s="68">
        <v>299000</v>
      </c>
      <c r="K1038" s="68">
        <f t="shared" si="80"/>
        <v>24747.369863013697</v>
      </c>
      <c r="L1038" s="68">
        <f t="shared" si="81"/>
        <v>274252.63013698632</v>
      </c>
      <c r="M1038" s="45">
        <v>0.05</v>
      </c>
      <c r="N1038" s="68">
        <f t="shared" si="82"/>
        <v>260539.99863013698</v>
      </c>
    </row>
    <row r="1039" spans="2:14" x14ac:dyDescent="0.25">
      <c r="B1039" s="46">
        <v>1036</v>
      </c>
      <c r="C1039" s="130" t="s">
        <v>1272</v>
      </c>
      <c r="D1039" s="127">
        <v>44064</v>
      </c>
      <c r="E1039" s="98">
        <v>44424</v>
      </c>
      <c r="F1039" s="117">
        <f t="shared" si="83"/>
        <v>0.98630136986301364</v>
      </c>
      <c r="G1039" s="46">
        <v>3</v>
      </c>
      <c r="H1039" s="72">
        <v>0.05</v>
      </c>
      <c r="I1039" s="91">
        <f t="shared" si="84"/>
        <v>0.31666666666666665</v>
      </c>
      <c r="J1039" s="68">
        <v>11864</v>
      </c>
      <c r="K1039" s="68">
        <f t="shared" si="80"/>
        <v>3705.4684931506849</v>
      </c>
      <c r="L1039" s="68">
        <f t="shared" si="81"/>
        <v>8158.5315068493146</v>
      </c>
      <c r="M1039" s="45">
        <v>0.05</v>
      </c>
      <c r="N1039" s="68">
        <f t="shared" si="82"/>
        <v>7750.6049315068485</v>
      </c>
    </row>
    <row r="1040" spans="2:14" x14ac:dyDescent="0.25">
      <c r="B1040" s="46">
        <v>1037</v>
      </c>
      <c r="C1040" s="130" t="s">
        <v>2175</v>
      </c>
      <c r="D1040" s="127">
        <v>44028</v>
      </c>
      <c r="E1040" s="98">
        <v>44424</v>
      </c>
      <c r="F1040" s="117">
        <f t="shared" si="83"/>
        <v>1.0849315068493151</v>
      </c>
      <c r="G1040" s="46">
        <v>5</v>
      </c>
      <c r="H1040" s="72">
        <v>0.05</v>
      </c>
      <c r="I1040" s="91">
        <f t="shared" si="84"/>
        <v>0.19</v>
      </c>
      <c r="J1040" s="68">
        <v>193135</v>
      </c>
      <c r="K1040" s="68">
        <f t="shared" si="80"/>
        <v>39812.26684931507</v>
      </c>
      <c r="L1040" s="68">
        <f t="shared" si="81"/>
        <v>153322.73315068492</v>
      </c>
      <c r="M1040" s="45">
        <v>0.05</v>
      </c>
      <c r="N1040" s="68">
        <f t="shared" si="82"/>
        <v>145656.59649315066</v>
      </c>
    </row>
    <row r="1041" spans="2:14" x14ac:dyDescent="0.25">
      <c r="B1041" s="46">
        <v>1038</v>
      </c>
      <c r="C1041" s="130" t="s">
        <v>2176</v>
      </c>
      <c r="D1041" s="127">
        <v>44036</v>
      </c>
      <c r="E1041" s="98">
        <v>44424</v>
      </c>
      <c r="F1041" s="117">
        <f t="shared" si="83"/>
        <v>1.0630136986301371</v>
      </c>
      <c r="G1041" s="46">
        <v>5</v>
      </c>
      <c r="H1041" s="72">
        <v>0.05</v>
      </c>
      <c r="I1041" s="91">
        <f t="shared" si="84"/>
        <v>0.19</v>
      </c>
      <c r="J1041" s="68">
        <v>138200</v>
      </c>
      <c r="K1041" s="68">
        <f t="shared" si="80"/>
        <v>27912.613698630139</v>
      </c>
      <c r="L1041" s="68">
        <f t="shared" si="81"/>
        <v>110287.38630136986</v>
      </c>
      <c r="M1041" s="45">
        <v>0.05</v>
      </c>
      <c r="N1041" s="68">
        <f t="shared" si="82"/>
        <v>104773.01698630136</v>
      </c>
    </row>
    <row r="1042" spans="2:14" x14ac:dyDescent="0.25">
      <c r="B1042" s="46">
        <v>1039</v>
      </c>
      <c r="C1042" s="130" t="s">
        <v>2165</v>
      </c>
      <c r="D1042" s="127">
        <v>44034</v>
      </c>
      <c r="E1042" s="98">
        <v>44424</v>
      </c>
      <c r="F1042" s="117">
        <f t="shared" si="83"/>
        <v>1.0684931506849316</v>
      </c>
      <c r="G1042" s="46">
        <v>5</v>
      </c>
      <c r="H1042" s="72">
        <v>0.05</v>
      </c>
      <c r="I1042" s="91">
        <f t="shared" si="84"/>
        <v>0.19</v>
      </c>
      <c r="J1042" s="68">
        <v>31400</v>
      </c>
      <c r="K1042" s="68">
        <f t="shared" si="80"/>
        <v>6374.6301369863013</v>
      </c>
      <c r="L1042" s="68">
        <f t="shared" si="81"/>
        <v>25025.369863013701</v>
      </c>
      <c r="M1042" s="45">
        <v>0.05</v>
      </c>
      <c r="N1042" s="68">
        <f t="shared" si="82"/>
        <v>23774.101369863016</v>
      </c>
    </row>
    <row r="1043" spans="2:14" x14ac:dyDescent="0.25">
      <c r="B1043" s="46">
        <v>1040</v>
      </c>
      <c r="C1043" s="130" t="s">
        <v>2036</v>
      </c>
      <c r="D1043" s="127">
        <v>44042</v>
      </c>
      <c r="E1043" s="98">
        <v>44424</v>
      </c>
      <c r="F1043" s="117">
        <f t="shared" si="83"/>
        <v>1.0465753424657533</v>
      </c>
      <c r="G1043" s="46">
        <v>5</v>
      </c>
      <c r="H1043" s="72">
        <v>0.05</v>
      </c>
      <c r="I1043" s="91">
        <f t="shared" si="84"/>
        <v>0.19</v>
      </c>
      <c r="J1043" s="68">
        <v>50960</v>
      </c>
      <c r="K1043" s="68">
        <f t="shared" si="80"/>
        <v>10133.36109589041</v>
      </c>
      <c r="L1043" s="68">
        <f t="shared" si="81"/>
        <v>40826.63890410959</v>
      </c>
      <c r="M1043" s="45">
        <v>0.05</v>
      </c>
      <c r="N1043" s="68">
        <f t="shared" si="82"/>
        <v>38785.306958904112</v>
      </c>
    </row>
    <row r="1044" spans="2:14" x14ac:dyDescent="0.25">
      <c r="B1044" s="46">
        <v>1041</v>
      </c>
      <c r="C1044" s="130" t="s">
        <v>2036</v>
      </c>
      <c r="D1044" s="127">
        <v>44059</v>
      </c>
      <c r="E1044" s="98">
        <v>44424</v>
      </c>
      <c r="F1044" s="117">
        <f t="shared" si="83"/>
        <v>1</v>
      </c>
      <c r="G1044" s="46">
        <v>5</v>
      </c>
      <c r="H1044" s="72">
        <v>0.05</v>
      </c>
      <c r="I1044" s="91">
        <f t="shared" si="84"/>
        <v>0.19</v>
      </c>
      <c r="J1044" s="68">
        <v>55500</v>
      </c>
      <c r="K1044" s="68">
        <f t="shared" si="80"/>
        <v>10545</v>
      </c>
      <c r="L1044" s="68">
        <f t="shared" si="81"/>
        <v>44955</v>
      </c>
      <c r="M1044" s="45">
        <v>0.05</v>
      </c>
      <c r="N1044" s="68">
        <f t="shared" si="82"/>
        <v>42707.25</v>
      </c>
    </row>
    <row r="1045" spans="2:14" x14ac:dyDescent="0.25">
      <c r="B1045" s="46">
        <v>1042</v>
      </c>
      <c r="C1045" s="130" t="s">
        <v>2036</v>
      </c>
      <c r="D1045" s="127">
        <v>44059</v>
      </c>
      <c r="E1045" s="98">
        <v>44424</v>
      </c>
      <c r="F1045" s="117">
        <f t="shared" si="83"/>
        <v>1</v>
      </c>
      <c r="G1045" s="46">
        <v>5</v>
      </c>
      <c r="H1045" s="72">
        <v>0.05</v>
      </c>
      <c r="I1045" s="91">
        <f t="shared" si="84"/>
        <v>0.19</v>
      </c>
      <c r="J1045" s="68">
        <v>55500</v>
      </c>
      <c r="K1045" s="68">
        <f t="shared" si="80"/>
        <v>10545</v>
      </c>
      <c r="L1045" s="68">
        <f t="shared" si="81"/>
        <v>44955</v>
      </c>
      <c r="M1045" s="45">
        <v>0.05</v>
      </c>
      <c r="N1045" s="68">
        <f t="shared" si="82"/>
        <v>42707.25</v>
      </c>
    </row>
    <row r="1046" spans="2:14" x14ac:dyDescent="0.25">
      <c r="B1046" s="46">
        <v>1043</v>
      </c>
      <c r="C1046" s="130" t="s">
        <v>2036</v>
      </c>
      <c r="D1046" s="127">
        <v>44059</v>
      </c>
      <c r="E1046" s="98">
        <v>44424</v>
      </c>
      <c r="F1046" s="117">
        <f t="shared" si="83"/>
        <v>1</v>
      </c>
      <c r="G1046" s="46">
        <v>5</v>
      </c>
      <c r="H1046" s="72">
        <v>0.05</v>
      </c>
      <c r="I1046" s="91">
        <f t="shared" si="84"/>
        <v>0.19</v>
      </c>
      <c r="J1046" s="68">
        <v>55500</v>
      </c>
      <c r="K1046" s="68">
        <f t="shared" si="80"/>
        <v>10545</v>
      </c>
      <c r="L1046" s="68">
        <f t="shared" si="81"/>
        <v>44955</v>
      </c>
      <c r="M1046" s="45">
        <v>0.05</v>
      </c>
      <c r="N1046" s="68">
        <f t="shared" si="82"/>
        <v>42707.25</v>
      </c>
    </row>
    <row r="1047" spans="2:14" x14ac:dyDescent="0.25">
      <c r="B1047" s="46">
        <v>1044</v>
      </c>
      <c r="C1047" s="130" t="s">
        <v>2036</v>
      </c>
      <c r="D1047" s="127">
        <v>44059</v>
      </c>
      <c r="E1047" s="98">
        <v>44424</v>
      </c>
      <c r="F1047" s="117">
        <f t="shared" si="83"/>
        <v>1</v>
      </c>
      <c r="G1047" s="46">
        <v>5</v>
      </c>
      <c r="H1047" s="72">
        <v>0.05</v>
      </c>
      <c r="I1047" s="91">
        <f t="shared" si="84"/>
        <v>0.19</v>
      </c>
      <c r="J1047" s="68">
        <v>55500</v>
      </c>
      <c r="K1047" s="68">
        <f t="shared" si="80"/>
        <v>10545</v>
      </c>
      <c r="L1047" s="68">
        <f t="shared" si="81"/>
        <v>44955</v>
      </c>
      <c r="M1047" s="45">
        <v>0.05</v>
      </c>
      <c r="N1047" s="68">
        <f t="shared" si="82"/>
        <v>42707.25</v>
      </c>
    </row>
    <row r="1048" spans="2:14" x14ac:dyDescent="0.25">
      <c r="B1048" s="46">
        <v>1045</v>
      </c>
      <c r="C1048" s="130" t="s">
        <v>2036</v>
      </c>
      <c r="D1048" s="127">
        <v>44059</v>
      </c>
      <c r="E1048" s="98">
        <v>44424</v>
      </c>
      <c r="F1048" s="117">
        <f t="shared" si="83"/>
        <v>1</v>
      </c>
      <c r="G1048" s="46">
        <v>5</v>
      </c>
      <c r="H1048" s="72">
        <v>0.05</v>
      </c>
      <c r="I1048" s="91">
        <f t="shared" si="84"/>
        <v>0.19</v>
      </c>
      <c r="J1048" s="68">
        <v>55500</v>
      </c>
      <c r="K1048" s="68">
        <f t="shared" si="80"/>
        <v>10545</v>
      </c>
      <c r="L1048" s="68">
        <f t="shared" si="81"/>
        <v>44955</v>
      </c>
      <c r="M1048" s="45">
        <v>0.05</v>
      </c>
      <c r="N1048" s="68">
        <f t="shared" si="82"/>
        <v>42707.25</v>
      </c>
    </row>
    <row r="1049" spans="2:14" x14ac:dyDescent="0.25">
      <c r="B1049" s="46">
        <v>1046</v>
      </c>
      <c r="C1049" s="130" t="s">
        <v>2036</v>
      </c>
      <c r="D1049" s="127">
        <v>44059</v>
      </c>
      <c r="E1049" s="98">
        <v>44424</v>
      </c>
      <c r="F1049" s="117">
        <f t="shared" si="83"/>
        <v>1</v>
      </c>
      <c r="G1049" s="46">
        <v>5</v>
      </c>
      <c r="H1049" s="72">
        <v>0.05</v>
      </c>
      <c r="I1049" s="91">
        <f t="shared" si="84"/>
        <v>0.19</v>
      </c>
      <c r="J1049" s="68">
        <v>55500</v>
      </c>
      <c r="K1049" s="68">
        <f t="shared" si="80"/>
        <v>10545</v>
      </c>
      <c r="L1049" s="68">
        <f t="shared" si="81"/>
        <v>44955</v>
      </c>
      <c r="M1049" s="45">
        <v>0.05</v>
      </c>
      <c r="N1049" s="68">
        <f t="shared" si="82"/>
        <v>42707.25</v>
      </c>
    </row>
    <row r="1050" spans="2:14" x14ac:dyDescent="0.25">
      <c r="B1050" s="46">
        <v>1047</v>
      </c>
      <c r="C1050" s="130" t="s">
        <v>2036</v>
      </c>
      <c r="D1050" s="127">
        <v>44059</v>
      </c>
      <c r="E1050" s="98">
        <v>44424</v>
      </c>
      <c r="F1050" s="117">
        <f t="shared" si="83"/>
        <v>1</v>
      </c>
      <c r="G1050" s="46">
        <v>5</v>
      </c>
      <c r="H1050" s="72">
        <v>0.05</v>
      </c>
      <c r="I1050" s="91">
        <f t="shared" si="84"/>
        <v>0.19</v>
      </c>
      <c r="J1050" s="68">
        <v>55500</v>
      </c>
      <c r="K1050" s="68">
        <f t="shared" si="80"/>
        <v>10545</v>
      </c>
      <c r="L1050" s="68">
        <f t="shared" si="81"/>
        <v>44955</v>
      </c>
      <c r="M1050" s="45">
        <v>0.05</v>
      </c>
      <c r="N1050" s="68">
        <f t="shared" si="82"/>
        <v>42707.25</v>
      </c>
    </row>
    <row r="1051" spans="2:14" x14ac:dyDescent="0.25">
      <c r="B1051" s="46">
        <v>1048</v>
      </c>
      <c r="C1051" s="130" t="s">
        <v>2036</v>
      </c>
      <c r="D1051" s="127">
        <v>44059</v>
      </c>
      <c r="E1051" s="98">
        <v>44424</v>
      </c>
      <c r="F1051" s="117">
        <f t="shared" si="83"/>
        <v>1</v>
      </c>
      <c r="G1051" s="46">
        <v>5</v>
      </c>
      <c r="H1051" s="72">
        <v>0.05</v>
      </c>
      <c r="I1051" s="91">
        <f t="shared" si="84"/>
        <v>0.19</v>
      </c>
      <c r="J1051" s="68">
        <v>55500</v>
      </c>
      <c r="K1051" s="68">
        <f t="shared" si="80"/>
        <v>10545</v>
      </c>
      <c r="L1051" s="68">
        <f t="shared" si="81"/>
        <v>44955</v>
      </c>
      <c r="M1051" s="45">
        <v>0.05</v>
      </c>
      <c r="N1051" s="68">
        <f t="shared" si="82"/>
        <v>42707.25</v>
      </c>
    </row>
    <row r="1052" spans="2:14" x14ac:dyDescent="0.25">
      <c r="B1052" s="46">
        <v>1049</v>
      </c>
      <c r="C1052" s="130" t="s">
        <v>2036</v>
      </c>
      <c r="D1052" s="127">
        <v>44059</v>
      </c>
      <c r="E1052" s="98">
        <v>44424</v>
      </c>
      <c r="F1052" s="117">
        <f t="shared" si="83"/>
        <v>1</v>
      </c>
      <c r="G1052" s="46">
        <v>5</v>
      </c>
      <c r="H1052" s="72">
        <v>0.05</v>
      </c>
      <c r="I1052" s="91">
        <f t="shared" si="84"/>
        <v>0.19</v>
      </c>
      <c r="J1052" s="68">
        <v>55500</v>
      </c>
      <c r="K1052" s="68">
        <f t="shared" si="80"/>
        <v>10545</v>
      </c>
      <c r="L1052" s="68">
        <f t="shared" si="81"/>
        <v>44955</v>
      </c>
      <c r="M1052" s="45">
        <v>0.05</v>
      </c>
      <c r="N1052" s="68">
        <f t="shared" si="82"/>
        <v>42707.25</v>
      </c>
    </row>
    <row r="1053" spans="2:14" x14ac:dyDescent="0.25">
      <c r="B1053" s="46">
        <v>1050</v>
      </c>
      <c r="C1053" s="130" t="s">
        <v>2036</v>
      </c>
      <c r="D1053" s="127">
        <v>44059</v>
      </c>
      <c r="E1053" s="98">
        <v>44424</v>
      </c>
      <c r="F1053" s="117">
        <f t="shared" si="83"/>
        <v>1</v>
      </c>
      <c r="G1053" s="46">
        <v>5</v>
      </c>
      <c r="H1053" s="72">
        <v>0.05</v>
      </c>
      <c r="I1053" s="91">
        <f t="shared" si="84"/>
        <v>0.19</v>
      </c>
      <c r="J1053" s="68">
        <v>55500</v>
      </c>
      <c r="K1053" s="68">
        <f t="shared" si="80"/>
        <v>10545</v>
      </c>
      <c r="L1053" s="68">
        <f t="shared" si="81"/>
        <v>44955</v>
      </c>
      <c r="M1053" s="45">
        <v>0.05</v>
      </c>
      <c r="N1053" s="68">
        <f t="shared" si="82"/>
        <v>42707.25</v>
      </c>
    </row>
    <row r="1054" spans="2:14" x14ac:dyDescent="0.25">
      <c r="B1054" s="46">
        <v>1051</v>
      </c>
      <c r="C1054" s="130" t="s">
        <v>2036</v>
      </c>
      <c r="D1054" s="127">
        <v>44126</v>
      </c>
      <c r="E1054" s="98">
        <v>44424</v>
      </c>
      <c r="F1054" s="117">
        <f t="shared" si="83"/>
        <v>0.81643835616438354</v>
      </c>
      <c r="G1054" s="46">
        <v>5</v>
      </c>
      <c r="H1054" s="72">
        <v>0.05</v>
      </c>
      <c r="I1054" s="91">
        <f t="shared" si="84"/>
        <v>0.19</v>
      </c>
      <c r="J1054" s="68">
        <v>55500</v>
      </c>
      <c r="K1054" s="68">
        <f t="shared" si="80"/>
        <v>8609.3424657534251</v>
      </c>
      <c r="L1054" s="68">
        <f t="shared" si="81"/>
        <v>46890.657534246573</v>
      </c>
      <c r="M1054" s="45">
        <v>0.05</v>
      </c>
      <c r="N1054" s="68">
        <f t="shared" si="82"/>
        <v>44546.124657534245</v>
      </c>
    </row>
    <row r="1055" spans="2:14" x14ac:dyDescent="0.25">
      <c r="B1055" s="46">
        <v>1052</v>
      </c>
      <c r="C1055" s="130" t="s">
        <v>2036</v>
      </c>
      <c r="D1055" s="127">
        <v>44126</v>
      </c>
      <c r="E1055" s="98">
        <v>44424</v>
      </c>
      <c r="F1055" s="117">
        <f t="shared" si="83"/>
        <v>0.81643835616438354</v>
      </c>
      <c r="G1055" s="46">
        <v>5</v>
      </c>
      <c r="H1055" s="72">
        <v>0.05</v>
      </c>
      <c r="I1055" s="91">
        <f t="shared" si="84"/>
        <v>0.19</v>
      </c>
      <c r="J1055" s="68">
        <v>55500</v>
      </c>
      <c r="K1055" s="68">
        <f t="shared" si="80"/>
        <v>8609.3424657534251</v>
      </c>
      <c r="L1055" s="68">
        <f t="shared" si="81"/>
        <v>46890.657534246573</v>
      </c>
      <c r="M1055" s="45">
        <v>0.05</v>
      </c>
      <c r="N1055" s="68">
        <f t="shared" si="82"/>
        <v>44546.124657534245</v>
      </c>
    </row>
    <row r="1056" spans="2:14" x14ac:dyDescent="0.25">
      <c r="B1056" s="46">
        <v>1053</v>
      </c>
      <c r="C1056" s="130" t="s">
        <v>2036</v>
      </c>
      <c r="D1056" s="127">
        <v>44126</v>
      </c>
      <c r="E1056" s="98">
        <v>44424</v>
      </c>
      <c r="F1056" s="117">
        <f t="shared" si="83"/>
        <v>0.81643835616438354</v>
      </c>
      <c r="G1056" s="46">
        <v>5</v>
      </c>
      <c r="H1056" s="72">
        <v>0.05</v>
      </c>
      <c r="I1056" s="91">
        <f t="shared" si="84"/>
        <v>0.19</v>
      </c>
      <c r="J1056" s="68">
        <v>55500</v>
      </c>
      <c r="K1056" s="68">
        <f t="shared" si="80"/>
        <v>8609.3424657534251</v>
      </c>
      <c r="L1056" s="68">
        <f t="shared" si="81"/>
        <v>46890.657534246573</v>
      </c>
      <c r="M1056" s="45">
        <v>0.05</v>
      </c>
      <c r="N1056" s="68">
        <f t="shared" si="82"/>
        <v>44546.124657534245</v>
      </c>
    </row>
    <row r="1057" spans="2:14" x14ac:dyDescent="0.25">
      <c r="B1057" s="46">
        <v>1054</v>
      </c>
      <c r="C1057" s="130" t="s">
        <v>2036</v>
      </c>
      <c r="D1057" s="127">
        <v>44126</v>
      </c>
      <c r="E1057" s="98">
        <v>44424</v>
      </c>
      <c r="F1057" s="117">
        <f t="shared" si="83"/>
        <v>0.81643835616438354</v>
      </c>
      <c r="G1057" s="46">
        <v>5</v>
      </c>
      <c r="H1057" s="72">
        <v>0.05</v>
      </c>
      <c r="I1057" s="91">
        <f t="shared" si="84"/>
        <v>0.19</v>
      </c>
      <c r="J1057" s="68">
        <v>55500</v>
      </c>
      <c r="K1057" s="68">
        <f t="shared" si="80"/>
        <v>8609.3424657534251</v>
      </c>
      <c r="L1057" s="68">
        <f t="shared" si="81"/>
        <v>46890.657534246573</v>
      </c>
      <c r="M1057" s="45">
        <v>0.05</v>
      </c>
      <c r="N1057" s="68">
        <f t="shared" si="82"/>
        <v>44546.124657534245</v>
      </c>
    </row>
    <row r="1058" spans="2:14" x14ac:dyDescent="0.25">
      <c r="B1058" s="46">
        <v>1055</v>
      </c>
      <c r="C1058" s="130" t="s">
        <v>2036</v>
      </c>
      <c r="D1058" s="127">
        <v>44126</v>
      </c>
      <c r="E1058" s="98">
        <v>44424</v>
      </c>
      <c r="F1058" s="117">
        <f t="shared" si="83"/>
        <v>0.81643835616438354</v>
      </c>
      <c r="G1058" s="46">
        <v>5</v>
      </c>
      <c r="H1058" s="72">
        <v>0.05</v>
      </c>
      <c r="I1058" s="91">
        <f t="shared" si="84"/>
        <v>0.19</v>
      </c>
      <c r="J1058" s="68">
        <v>55500</v>
      </c>
      <c r="K1058" s="68">
        <f t="shared" si="80"/>
        <v>8609.3424657534251</v>
      </c>
      <c r="L1058" s="68">
        <f t="shared" si="81"/>
        <v>46890.657534246573</v>
      </c>
      <c r="M1058" s="45">
        <v>0.05</v>
      </c>
      <c r="N1058" s="68">
        <f t="shared" si="82"/>
        <v>44546.124657534245</v>
      </c>
    </row>
    <row r="1059" spans="2:14" x14ac:dyDescent="0.25">
      <c r="B1059" s="46">
        <v>1056</v>
      </c>
      <c r="C1059" s="130" t="s">
        <v>2036</v>
      </c>
      <c r="D1059" s="127">
        <v>44126</v>
      </c>
      <c r="E1059" s="98">
        <v>44424</v>
      </c>
      <c r="F1059" s="117">
        <f t="shared" si="83"/>
        <v>0.81643835616438354</v>
      </c>
      <c r="G1059" s="46">
        <v>5</v>
      </c>
      <c r="H1059" s="72">
        <v>0.05</v>
      </c>
      <c r="I1059" s="91">
        <f t="shared" si="84"/>
        <v>0.19</v>
      </c>
      <c r="J1059" s="68">
        <v>55500</v>
      </c>
      <c r="K1059" s="68">
        <f t="shared" si="80"/>
        <v>8609.3424657534251</v>
      </c>
      <c r="L1059" s="68">
        <f t="shared" si="81"/>
        <v>46890.657534246573</v>
      </c>
      <c r="M1059" s="45">
        <v>0.05</v>
      </c>
      <c r="N1059" s="68">
        <f t="shared" si="82"/>
        <v>44546.124657534245</v>
      </c>
    </row>
    <row r="1060" spans="2:14" x14ac:dyDescent="0.25">
      <c r="B1060" s="46">
        <v>1057</v>
      </c>
      <c r="C1060" s="130" t="s">
        <v>2036</v>
      </c>
      <c r="D1060" s="127">
        <v>44126</v>
      </c>
      <c r="E1060" s="98">
        <v>44424</v>
      </c>
      <c r="F1060" s="117">
        <f t="shared" si="83"/>
        <v>0.81643835616438354</v>
      </c>
      <c r="G1060" s="46">
        <v>5</v>
      </c>
      <c r="H1060" s="72">
        <v>0.05</v>
      </c>
      <c r="I1060" s="91">
        <f t="shared" si="84"/>
        <v>0.19</v>
      </c>
      <c r="J1060" s="68">
        <v>55500</v>
      </c>
      <c r="K1060" s="68">
        <f t="shared" si="80"/>
        <v>8609.3424657534251</v>
      </c>
      <c r="L1060" s="68">
        <f t="shared" si="81"/>
        <v>46890.657534246573</v>
      </c>
      <c r="M1060" s="45">
        <v>0.05</v>
      </c>
      <c r="N1060" s="68">
        <f t="shared" si="82"/>
        <v>44546.124657534245</v>
      </c>
    </row>
    <row r="1061" spans="2:14" x14ac:dyDescent="0.25">
      <c r="B1061" s="46">
        <v>1058</v>
      </c>
      <c r="C1061" s="130" t="s">
        <v>2166</v>
      </c>
      <c r="D1061" s="127">
        <v>44059</v>
      </c>
      <c r="E1061" s="98">
        <v>44424</v>
      </c>
      <c r="F1061" s="117">
        <f t="shared" si="83"/>
        <v>1</v>
      </c>
      <c r="G1061" s="46">
        <v>5</v>
      </c>
      <c r="H1061" s="72">
        <v>0.05</v>
      </c>
      <c r="I1061" s="91">
        <f t="shared" si="84"/>
        <v>0.19</v>
      </c>
      <c r="J1061" s="68">
        <v>53590</v>
      </c>
      <c r="K1061" s="68">
        <f t="shared" si="80"/>
        <v>10182.1</v>
      </c>
      <c r="L1061" s="68">
        <f t="shared" si="81"/>
        <v>43407.9</v>
      </c>
      <c r="M1061" s="45">
        <v>0.05</v>
      </c>
      <c r="N1061" s="68">
        <f t="shared" si="82"/>
        <v>41237.504999999997</v>
      </c>
    </row>
    <row r="1062" spans="2:14" x14ac:dyDescent="0.25">
      <c r="B1062" s="46">
        <v>1059</v>
      </c>
      <c r="C1062" s="130" t="s">
        <v>2166</v>
      </c>
      <c r="D1062" s="127">
        <v>44059</v>
      </c>
      <c r="E1062" s="98">
        <v>44424</v>
      </c>
      <c r="F1062" s="117">
        <f t="shared" si="83"/>
        <v>1</v>
      </c>
      <c r="G1062" s="46">
        <v>5</v>
      </c>
      <c r="H1062" s="72">
        <v>0.05</v>
      </c>
      <c r="I1062" s="91">
        <f t="shared" si="84"/>
        <v>0.19</v>
      </c>
      <c r="J1062" s="68">
        <v>53590</v>
      </c>
      <c r="K1062" s="68">
        <f t="shared" si="80"/>
        <v>10182.1</v>
      </c>
      <c r="L1062" s="68">
        <f t="shared" si="81"/>
        <v>43407.9</v>
      </c>
      <c r="M1062" s="45">
        <v>0.05</v>
      </c>
      <c r="N1062" s="68">
        <f t="shared" si="82"/>
        <v>41237.504999999997</v>
      </c>
    </row>
    <row r="1063" spans="2:14" x14ac:dyDescent="0.25">
      <c r="B1063" s="46">
        <v>1060</v>
      </c>
      <c r="C1063" s="130" t="s">
        <v>2166</v>
      </c>
      <c r="D1063" s="127">
        <v>44059</v>
      </c>
      <c r="E1063" s="98">
        <v>44424</v>
      </c>
      <c r="F1063" s="117">
        <f t="shared" si="83"/>
        <v>1</v>
      </c>
      <c r="G1063" s="46">
        <v>5</v>
      </c>
      <c r="H1063" s="72">
        <v>0.05</v>
      </c>
      <c r="I1063" s="91">
        <f t="shared" si="84"/>
        <v>0.19</v>
      </c>
      <c r="J1063" s="68">
        <v>53590</v>
      </c>
      <c r="K1063" s="68">
        <f t="shared" si="80"/>
        <v>10182.1</v>
      </c>
      <c r="L1063" s="68">
        <f t="shared" si="81"/>
        <v>43407.9</v>
      </c>
      <c r="M1063" s="45">
        <v>0.05</v>
      </c>
      <c r="N1063" s="68">
        <f t="shared" si="82"/>
        <v>41237.504999999997</v>
      </c>
    </row>
    <row r="1064" spans="2:14" x14ac:dyDescent="0.25">
      <c r="B1064" s="46">
        <v>1061</v>
      </c>
      <c r="C1064" s="130" t="s">
        <v>2166</v>
      </c>
      <c r="D1064" s="127">
        <v>44059</v>
      </c>
      <c r="E1064" s="98">
        <v>44424</v>
      </c>
      <c r="F1064" s="117">
        <f t="shared" si="83"/>
        <v>1</v>
      </c>
      <c r="G1064" s="46">
        <v>5</v>
      </c>
      <c r="H1064" s="72">
        <v>0.05</v>
      </c>
      <c r="I1064" s="91">
        <f t="shared" si="84"/>
        <v>0.19</v>
      </c>
      <c r="J1064" s="68">
        <v>53590</v>
      </c>
      <c r="K1064" s="68">
        <f t="shared" si="80"/>
        <v>10182.1</v>
      </c>
      <c r="L1064" s="68">
        <f t="shared" si="81"/>
        <v>43407.9</v>
      </c>
      <c r="M1064" s="45">
        <v>0.05</v>
      </c>
      <c r="N1064" s="68">
        <f t="shared" si="82"/>
        <v>41237.504999999997</v>
      </c>
    </row>
    <row r="1065" spans="2:14" x14ac:dyDescent="0.25">
      <c r="B1065" s="46">
        <v>1062</v>
      </c>
      <c r="C1065" s="130" t="s">
        <v>2166</v>
      </c>
      <c r="D1065" s="127">
        <v>44059</v>
      </c>
      <c r="E1065" s="98">
        <v>44424</v>
      </c>
      <c r="F1065" s="117">
        <f t="shared" si="83"/>
        <v>1</v>
      </c>
      <c r="G1065" s="46">
        <v>5</v>
      </c>
      <c r="H1065" s="72">
        <v>0.05</v>
      </c>
      <c r="I1065" s="91">
        <f t="shared" si="84"/>
        <v>0.19</v>
      </c>
      <c r="J1065" s="68">
        <v>53590</v>
      </c>
      <c r="K1065" s="68">
        <f t="shared" si="80"/>
        <v>10182.1</v>
      </c>
      <c r="L1065" s="68">
        <f t="shared" si="81"/>
        <v>43407.9</v>
      </c>
      <c r="M1065" s="45">
        <v>0.05</v>
      </c>
      <c r="N1065" s="68">
        <f t="shared" si="82"/>
        <v>41237.504999999997</v>
      </c>
    </row>
    <row r="1066" spans="2:14" x14ac:dyDescent="0.25">
      <c r="B1066" s="46">
        <v>1063</v>
      </c>
      <c r="C1066" s="130" t="s">
        <v>2166</v>
      </c>
      <c r="D1066" s="127">
        <v>44059</v>
      </c>
      <c r="E1066" s="98">
        <v>44424</v>
      </c>
      <c r="F1066" s="117">
        <f t="shared" si="83"/>
        <v>1</v>
      </c>
      <c r="G1066" s="46">
        <v>5</v>
      </c>
      <c r="H1066" s="72">
        <v>0.05</v>
      </c>
      <c r="I1066" s="91">
        <f t="shared" si="84"/>
        <v>0.19</v>
      </c>
      <c r="J1066" s="68">
        <v>53590</v>
      </c>
      <c r="K1066" s="68">
        <f t="shared" si="80"/>
        <v>10182.1</v>
      </c>
      <c r="L1066" s="68">
        <f t="shared" si="81"/>
        <v>43407.9</v>
      </c>
      <c r="M1066" s="45">
        <v>0.05</v>
      </c>
      <c r="N1066" s="68">
        <f t="shared" si="82"/>
        <v>41237.504999999997</v>
      </c>
    </row>
    <row r="1067" spans="2:14" x14ac:dyDescent="0.25">
      <c r="B1067" s="46">
        <v>1064</v>
      </c>
      <c r="C1067" s="130" t="s">
        <v>2166</v>
      </c>
      <c r="D1067" s="127">
        <v>44059</v>
      </c>
      <c r="E1067" s="98">
        <v>44424</v>
      </c>
      <c r="F1067" s="117">
        <f t="shared" si="83"/>
        <v>1</v>
      </c>
      <c r="G1067" s="46">
        <v>5</v>
      </c>
      <c r="H1067" s="72">
        <v>0.05</v>
      </c>
      <c r="I1067" s="91">
        <f t="shared" si="84"/>
        <v>0.19</v>
      </c>
      <c r="J1067" s="68">
        <v>53590</v>
      </c>
      <c r="K1067" s="68">
        <f t="shared" si="80"/>
        <v>10182.1</v>
      </c>
      <c r="L1067" s="68">
        <f t="shared" si="81"/>
        <v>43407.9</v>
      </c>
      <c r="M1067" s="45">
        <v>0.05</v>
      </c>
      <c r="N1067" s="68">
        <f t="shared" si="82"/>
        <v>41237.504999999997</v>
      </c>
    </row>
    <row r="1068" spans="2:14" x14ac:dyDescent="0.25">
      <c r="B1068" s="46">
        <v>1065</v>
      </c>
      <c r="C1068" s="130" t="s">
        <v>2166</v>
      </c>
      <c r="D1068" s="127">
        <v>44059</v>
      </c>
      <c r="E1068" s="98">
        <v>44424</v>
      </c>
      <c r="F1068" s="117">
        <f t="shared" si="83"/>
        <v>1</v>
      </c>
      <c r="G1068" s="46">
        <v>5</v>
      </c>
      <c r="H1068" s="72">
        <v>0.05</v>
      </c>
      <c r="I1068" s="91">
        <f t="shared" si="84"/>
        <v>0.19</v>
      </c>
      <c r="J1068" s="68">
        <v>53590</v>
      </c>
      <c r="K1068" s="68">
        <f t="shared" si="80"/>
        <v>10182.1</v>
      </c>
      <c r="L1068" s="68">
        <f t="shared" si="81"/>
        <v>43407.9</v>
      </c>
      <c r="M1068" s="45">
        <v>0.05</v>
      </c>
      <c r="N1068" s="68">
        <f t="shared" si="82"/>
        <v>41237.504999999997</v>
      </c>
    </row>
    <row r="1069" spans="2:14" x14ac:dyDescent="0.25">
      <c r="B1069" s="46">
        <v>1066</v>
      </c>
      <c r="C1069" s="130" t="s">
        <v>2166</v>
      </c>
      <c r="D1069" s="127">
        <v>44059</v>
      </c>
      <c r="E1069" s="98">
        <v>44424</v>
      </c>
      <c r="F1069" s="117">
        <f t="shared" si="83"/>
        <v>1</v>
      </c>
      <c r="G1069" s="46">
        <v>5</v>
      </c>
      <c r="H1069" s="72">
        <v>0.05</v>
      </c>
      <c r="I1069" s="91">
        <f t="shared" si="84"/>
        <v>0.19</v>
      </c>
      <c r="J1069" s="68">
        <v>53590</v>
      </c>
      <c r="K1069" s="68">
        <f t="shared" si="80"/>
        <v>10182.1</v>
      </c>
      <c r="L1069" s="68">
        <f t="shared" si="81"/>
        <v>43407.9</v>
      </c>
      <c r="M1069" s="45">
        <v>0.05</v>
      </c>
      <c r="N1069" s="68">
        <f t="shared" si="82"/>
        <v>41237.504999999997</v>
      </c>
    </row>
    <row r="1070" spans="2:14" x14ac:dyDescent="0.25">
      <c r="B1070" s="46">
        <v>1067</v>
      </c>
      <c r="C1070" s="130" t="s">
        <v>2166</v>
      </c>
      <c r="D1070" s="127">
        <v>44059</v>
      </c>
      <c r="E1070" s="98">
        <v>44424</v>
      </c>
      <c r="F1070" s="117">
        <f t="shared" si="83"/>
        <v>1</v>
      </c>
      <c r="G1070" s="46">
        <v>5</v>
      </c>
      <c r="H1070" s="72">
        <v>0.05</v>
      </c>
      <c r="I1070" s="91">
        <f t="shared" si="84"/>
        <v>0.19</v>
      </c>
      <c r="J1070" s="68">
        <v>53590</v>
      </c>
      <c r="K1070" s="68">
        <f t="shared" si="80"/>
        <v>10182.1</v>
      </c>
      <c r="L1070" s="68">
        <f t="shared" si="81"/>
        <v>43407.9</v>
      </c>
      <c r="M1070" s="45">
        <v>0.05</v>
      </c>
      <c r="N1070" s="68">
        <f t="shared" si="82"/>
        <v>41237.504999999997</v>
      </c>
    </row>
    <row r="1071" spans="2:14" x14ac:dyDescent="0.25">
      <c r="B1071" s="46">
        <v>1068</v>
      </c>
      <c r="C1071" s="130" t="s">
        <v>2166</v>
      </c>
      <c r="D1071" s="127">
        <v>44059</v>
      </c>
      <c r="E1071" s="98">
        <v>44424</v>
      </c>
      <c r="F1071" s="117">
        <f t="shared" si="83"/>
        <v>1</v>
      </c>
      <c r="G1071" s="46">
        <v>5</v>
      </c>
      <c r="H1071" s="72">
        <v>0.05</v>
      </c>
      <c r="I1071" s="91">
        <f t="shared" si="84"/>
        <v>0.19</v>
      </c>
      <c r="J1071" s="68">
        <v>53590</v>
      </c>
      <c r="K1071" s="68">
        <f t="shared" si="80"/>
        <v>10182.1</v>
      </c>
      <c r="L1071" s="68">
        <f t="shared" si="81"/>
        <v>43407.9</v>
      </c>
      <c r="M1071" s="45">
        <v>0.05</v>
      </c>
      <c r="N1071" s="68">
        <f t="shared" si="82"/>
        <v>41237.504999999997</v>
      </c>
    </row>
    <row r="1072" spans="2:14" x14ac:dyDescent="0.25">
      <c r="B1072" s="46">
        <v>1069</v>
      </c>
      <c r="C1072" s="130" t="s">
        <v>2166</v>
      </c>
      <c r="D1072" s="127">
        <v>44059</v>
      </c>
      <c r="E1072" s="98">
        <v>44424</v>
      </c>
      <c r="F1072" s="117">
        <f t="shared" si="83"/>
        <v>1</v>
      </c>
      <c r="G1072" s="46">
        <v>5</v>
      </c>
      <c r="H1072" s="72">
        <v>0.05</v>
      </c>
      <c r="I1072" s="91">
        <f t="shared" si="84"/>
        <v>0.19</v>
      </c>
      <c r="J1072" s="68">
        <v>53590</v>
      </c>
      <c r="K1072" s="68">
        <f t="shared" si="80"/>
        <v>10182.1</v>
      </c>
      <c r="L1072" s="68">
        <f t="shared" si="81"/>
        <v>43407.9</v>
      </c>
      <c r="M1072" s="45">
        <v>0.05</v>
      </c>
      <c r="N1072" s="68">
        <f t="shared" si="82"/>
        <v>41237.504999999997</v>
      </c>
    </row>
    <row r="1073" spans="2:14" x14ac:dyDescent="0.25">
      <c r="B1073" s="46">
        <v>1070</v>
      </c>
      <c r="C1073" s="130" t="s">
        <v>2036</v>
      </c>
      <c r="D1073" s="127">
        <v>44059</v>
      </c>
      <c r="E1073" s="98">
        <v>44424</v>
      </c>
      <c r="F1073" s="117">
        <f t="shared" si="83"/>
        <v>1</v>
      </c>
      <c r="G1073" s="46">
        <v>5</v>
      </c>
      <c r="H1073" s="72">
        <v>0.05</v>
      </c>
      <c r="I1073" s="91">
        <f t="shared" si="84"/>
        <v>0.19</v>
      </c>
      <c r="J1073" s="68">
        <v>55000</v>
      </c>
      <c r="K1073" s="68">
        <f t="shared" si="80"/>
        <v>10450</v>
      </c>
      <c r="L1073" s="68">
        <f t="shared" si="81"/>
        <v>44550</v>
      </c>
      <c r="M1073" s="45">
        <v>0.05</v>
      </c>
      <c r="N1073" s="68">
        <f t="shared" si="82"/>
        <v>42322.5</v>
      </c>
    </row>
    <row r="1074" spans="2:14" x14ac:dyDescent="0.25">
      <c r="B1074" s="46">
        <v>1071</v>
      </c>
      <c r="C1074" s="130" t="s">
        <v>2036</v>
      </c>
      <c r="D1074" s="127">
        <v>44059</v>
      </c>
      <c r="E1074" s="98">
        <v>44424</v>
      </c>
      <c r="F1074" s="117">
        <f t="shared" si="83"/>
        <v>1</v>
      </c>
      <c r="G1074" s="46">
        <v>5</v>
      </c>
      <c r="H1074" s="72">
        <v>0.05</v>
      </c>
      <c r="I1074" s="91">
        <f t="shared" si="84"/>
        <v>0.19</v>
      </c>
      <c r="J1074" s="68">
        <v>55000</v>
      </c>
      <c r="K1074" s="68">
        <f t="shared" si="80"/>
        <v>10450</v>
      </c>
      <c r="L1074" s="68">
        <f t="shared" si="81"/>
        <v>44550</v>
      </c>
      <c r="M1074" s="45">
        <v>0.05</v>
      </c>
      <c r="N1074" s="68">
        <f t="shared" si="82"/>
        <v>42322.5</v>
      </c>
    </row>
    <row r="1075" spans="2:14" x14ac:dyDescent="0.25">
      <c r="B1075" s="46">
        <v>1072</v>
      </c>
      <c r="C1075" s="130" t="s">
        <v>2036</v>
      </c>
      <c r="D1075" s="127">
        <v>44059</v>
      </c>
      <c r="E1075" s="98">
        <v>44424</v>
      </c>
      <c r="F1075" s="117">
        <f t="shared" si="83"/>
        <v>1</v>
      </c>
      <c r="G1075" s="46">
        <v>5</v>
      </c>
      <c r="H1075" s="72">
        <v>0.05</v>
      </c>
      <c r="I1075" s="91">
        <f t="shared" si="84"/>
        <v>0.19</v>
      </c>
      <c r="J1075" s="68">
        <v>55500</v>
      </c>
      <c r="K1075" s="68">
        <f t="shared" si="80"/>
        <v>10545</v>
      </c>
      <c r="L1075" s="68">
        <f t="shared" si="81"/>
        <v>44955</v>
      </c>
      <c r="M1075" s="45">
        <v>0.05</v>
      </c>
      <c r="N1075" s="68">
        <f t="shared" si="82"/>
        <v>42707.25</v>
      </c>
    </row>
    <row r="1076" spans="2:14" x14ac:dyDescent="0.25">
      <c r="B1076" s="46">
        <v>1073</v>
      </c>
      <c r="C1076" s="130" t="s">
        <v>2036</v>
      </c>
      <c r="D1076" s="127">
        <v>44059</v>
      </c>
      <c r="E1076" s="98">
        <v>44424</v>
      </c>
      <c r="F1076" s="117">
        <f t="shared" si="83"/>
        <v>1</v>
      </c>
      <c r="G1076" s="46">
        <v>5</v>
      </c>
      <c r="H1076" s="72">
        <v>0.05</v>
      </c>
      <c r="I1076" s="91">
        <f t="shared" si="84"/>
        <v>0.19</v>
      </c>
      <c r="J1076" s="68">
        <v>55500</v>
      </c>
      <c r="K1076" s="68">
        <f t="shared" si="80"/>
        <v>10545</v>
      </c>
      <c r="L1076" s="68">
        <f t="shared" si="81"/>
        <v>44955</v>
      </c>
      <c r="M1076" s="45">
        <v>0.05</v>
      </c>
      <c r="N1076" s="68">
        <f t="shared" si="82"/>
        <v>42707.25</v>
      </c>
    </row>
    <row r="1077" spans="2:14" x14ac:dyDescent="0.25">
      <c r="B1077" s="46">
        <v>1074</v>
      </c>
      <c r="C1077" s="130" t="s">
        <v>2036</v>
      </c>
      <c r="D1077" s="127">
        <v>44059</v>
      </c>
      <c r="E1077" s="98">
        <v>44424</v>
      </c>
      <c r="F1077" s="117">
        <f t="shared" si="83"/>
        <v>1</v>
      </c>
      <c r="G1077" s="46">
        <v>5</v>
      </c>
      <c r="H1077" s="72">
        <v>0.05</v>
      </c>
      <c r="I1077" s="91">
        <f t="shared" si="84"/>
        <v>0.19</v>
      </c>
      <c r="J1077" s="68">
        <v>55500</v>
      </c>
      <c r="K1077" s="68">
        <f t="shared" si="80"/>
        <v>10545</v>
      </c>
      <c r="L1077" s="68">
        <f t="shared" si="81"/>
        <v>44955</v>
      </c>
      <c r="M1077" s="45">
        <v>0.05</v>
      </c>
      <c r="N1077" s="68">
        <f t="shared" si="82"/>
        <v>42707.25</v>
      </c>
    </row>
    <row r="1078" spans="2:14" x14ac:dyDescent="0.25">
      <c r="B1078" s="46">
        <v>1075</v>
      </c>
      <c r="C1078" s="130" t="s">
        <v>2036</v>
      </c>
      <c r="D1078" s="127">
        <v>44059</v>
      </c>
      <c r="E1078" s="98">
        <v>44424</v>
      </c>
      <c r="F1078" s="117">
        <f t="shared" si="83"/>
        <v>1</v>
      </c>
      <c r="G1078" s="46">
        <v>5</v>
      </c>
      <c r="H1078" s="72">
        <v>0.05</v>
      </c>
      <c r="I1078" s="91">
        <f t="shared" si="84"/>
        <v>0.19</v>
      </c>
      <c r="J1078" s="68">
        <v>55500</v>
      </c>
      <c r="K1078" s="68">
        <f t="shared" si="80"/>
        <v>10545</v>
      </c>
      <c r="L1078" s="68">
        <f t="shared" si="81"/>
        <v>44955</v>
      </c>
      <c r="M1078" s="45">
        <v>0.05</v>
      </c>
      <c r="N1078" s="68">
        <f t="shared" si="82"/>
        <v>42707.25</v>
      </c>
    </row>
    <row r="1079" spans="2:14" x14ac:dyDescent="0.25">
      <c r="B1079" s="46">
        <v>1076</v>
      </c>
      <c r="C1079" s="130" t="s">
        <v>2036</v>
      </c>
      <c r="D1079" s="127">
        <v>44059</v>
      </c>
      <c r="E1079" s="98">
        <v>44424</v>
      </c>
      <c r="F1079" s="117">
        <f t="shared" si="83"/>
        <v>1</v>
      </c>
      <c r="G1079" s="46">
        <v>5</v>
      </c>
      <c r="H1079" s="72">
        <v>0.05</v>
      </c>
      <c r="I1079" s="91">
        <f t="shared" si="84"/>
        <v>0.19</v>
      </c>
      <c r="J1079" s="68">
        <v>55500</v>
      </c>
      <c r="K1079" s="68">
        <f t="shared" si="80"/>
        <v>10545</v>
      </c>
      <c r="L1079" s="68">
        <f t="shared" si="81"/>
        <v>44955</v>
      </c>
      <c r="M1079" s="45">
        <v>0.05</v>
      </c>
      <c r="N1079" s="68">
        <f t="shared" si="82"/>
        <v>42707.25</v>
      </c>
    </row>
    <row r="1080" spans="2:14" x14ac:dyDescent="0.25">
      <c r="B1080" s="46">
        <v>1077</v>
      </c>
      <c r="C1080" s="130" t="s">
        <v>2036</v>
      </c>
      <c r="D1080" s="127">
        <v>44059</v>
      </c>
      <c r="E1080" s="98">
        <v>44424</v>
      </c>
      <c r="F1080" s="117">
        <f t="shared" si="83"/>
        <v>1</v>
      </c>
      <c r="G1080" s="46">
        <v>5</v>
      </c>
      <c r="H1080" s="72">
        <v>0.05</v>
      </c>
      <c r="I1080" s="91">
        <f t="shared" si="84"/>
        <v>0.19</v>
      </c>
      <c r="J1080" s="68">
        <v>55500</v>
      </c>
      <c r="K1080" s="68">
        <f t="shared" si="80"/>
        <v>10545</v>
      </c>
      <c r="L1080" s="68">
        <f t="shared" si="81"/>
        <v>44955</v>
      </c>
      <c r="M1080" s="45">
        <v>0.05</v>
      </c>
      <c r="N1080" s="68">
        <f t="shared" si="82"/>
        <v>42707.25</v>
      </c>
    </row>
    <row r="1081" spans="2:14" x14ac:dyDescent="0.25">
      <c r="B1081" s="46">
        <v>1078</v>
      </c>
      <c r="C1081" s="130" t="s">
        <v>2036</v>
      </c>
      <c r="D1081" s="127">
        <v>44059</v>
      </c>
      <c r="E1081" s="98">
        <v>44424</v>
      </c>
      <c r="F1081" s="117">
        <f t="shared" si="83"/>
        <v>1</v>
      </c>
      <c r="G1081" s="46">
        <v>5</v>
      </c>
      <c r="H1081" s="72">
        <v>0.05</v>
      </c>
      <c r="I1081" s="91">
        <f t="shared" si="84"/>
        <v>0.19</v>
      </c>
      <c r="J1081" s="68">
        <v>55500</v>
      </c>
      <c r="K1081" s="68">
        <f t="shared" si="80"/>
        <v>10545</v>
      </c>
      <c r="L1081" s="68">
        <f t="shared" si="81"/>
        <v>44955</v>
      </c>
      <c r="M1081" s="45">
        <v>0.05</v>
      </c>
      <c r="N1081" s="68">
        <f t="shared" si="82"/>
        <v>42707.25</v>
      </c>
    </row>
    <row r="1082" spans="2:14" x14ac:dyDescent="0.25">
      <c r="B1082" s="46">
        <v>1079</v>
      </c>
      <c r="C1082" s="130" t="s">
        <v>2036</v>
      </c>
      <c r="D1082" s="127">
        <v>44059</v>
      </c>
      <c r="E1082" s="98">
        <v>44424</v>
      </c>
      <c r="F1082" s="117">
        <f t="shared" si="83"/>
        <v>1</v>
      </c>
      <c r="G1082" s="46">
        <v>5</v>
      </c>
      <c r="H1082" s="72">
        <v>0.05</v>
      </c>
      <c r="I1082" s="91">
        <f t="shared" si="84"/>
        <v>0.19</v>
      </c>
      <c r="J1082" s="68">
        <v>55500</v>
      </c>
      <c r="K1082" s="68">
        <f t="shared" si="80"/>
        <v>10545</v>
      </c>
      <c r="L1082" s="68">
        <f t="shared" si="81"/>
        <v>44955</v>
      </c>
      <c r="M1082" s="45">
        <v>0.05</v>
      </c>
      <c r="N1082" s="68">
        <f t="shared" si="82"/>
        <v>42707.25</v>
      </c>
    </row>
    <row r="1083" spans="2:14" x14ac:dyDescent="0.25">
      <c r="B1083" s="46">
        <v>1080</v>
      </c>
      <c r="C1083" s="130" t="s">
        <v>2036</v>
      </c>
      <c r="D1083" s="127">
        <v>44059</v>
      </c>
      <c r="E1083" s="98">
        <v>44424</v>
      </c>
      <c r="F1083" s="117">
        <f t="shared" si="83"/>
        <v>1</v>
      </c>
      <c r="G1083" s="46">
        <v>5</v>
      </c>
      <c r="H1083" s="72">
        <v>0.05</v>
      </c>
      <c r="I1083" s="91">
        <f t="shared" si="84"/>
        <v>0.19</v>
      </c>
      <c r="J1083" s="68">
        <v>55500</v>
      </c>
      <c r="K1083" s="68">
        <f t="shared" si="80"/>
        <v>10545</v>
      </c>
      <c r="L1083" s="68">
        <f t="shared" si="81"/>
        <v>44955</v>
      </c>
      <c r="M1083" s="45">
        <v>0.05</v>
      </c>
      <c r="N1083" s="68">
        <f t="shared" si="82"/>
        <v>42707.25</v>
      </c>
    </row>
    <row r="1084" spans="2:14" x14ac:dyDescent="0.25">
      <c r="B1084" s="46">
        <v>1081</v>
      </c>
      <c r="C1084" s="130" t="s">
        <v>2036</v>
      </c>
      <c r="D1084" s="127">
        <v>44059</v>
      </c>
      <c r="E1084" s="98">
        <v>44424</v>
      </c>
      <c r="F1084" s="117">
        <f t="shared" si="83"/>
        <v>1</v>
      </c>
      <c r="G1084" s="46">
        <v>5</v>
      </c>
      <c r="H1084" s="72">
        <v>0.05</v>
      </c>
      <c r="I1084" s="91">
        <f t="shared" si="84"/>
        <v>0.19</v>
      </c>
      <c r="J1084" s="68">
        <v>55500</v>
      </c>
      <c r="K1084" s="68">
        <f t="shared" si="80"/>
        <v>10545</v>
      </c>
      <c r="L1084" s="68">
        <f t="shared" si="81"/>
        <v>44955</v>
      </c>
      <c r="M1084" s="45">
        <v>0.05</v>
      </c>
      <c r="N1084" s="68">
        <f t="shared" si="82"/>
        <v>42707.25</v>
      </c>
    </row>
    <row r="1085" spans="2:14" x14ac:dyDescent="0.25">
      <c r="B1085" s="46">
        <v>1082</v>
      </c>
      <c r="C1085" s="130" t="s">
        <v>2036</v>
      </c>
      <c r="D1085" s="127">
        <v>44059</v>
      </c>
      <c r="E1085" s="98">
        <v>44424</v>
      </c>
      <c r="F1085" s="117">
        <f t="shared" si="83"/>
        <v>1</v>
      </c>
      <c r="G1085" s="46">
        <v>5</v>
      </c>
      <c r="H1085" s="72">
        <v>0.05</v>
      </c>
      <c r="I1085" s="91">
        <f t="shared" si="84"/>
        <v>0.19</v>
      </c>
      <c r="J1085" s="68">
        <v>55500</v>
      </c>
      <c r="K1085" s="68">
        <f t="shared" si="80"/>
        <v>10545</v>
      </c>
      <c r="L1085" s="68">
        <f t="shared" si="81"/>
        <v>44955</v>
      </c>
      <c r="M1085" s="45">
        <v>0.05</v>
      </c>
      <c r="N1085" s="68">
        <f t="shared" si="82"/>
        <v>42707.25</v>
      </c>
    </row>
    <row r="1086" spans="2:14" x14ac:dyDescent="0.25">
      <c r="B1086" s="46">
        <v>1083</v>
      </c>
      <c r="C1086" s="130" t="s">
        <v>2166</v>
      </c>
      <c r="D1086" s="127">
        <v>44059</v>
      </c>
      <c r="E1086" s="98">
        <v>44424</v>
      </c>
      <c r="F1086" s="117">
        <f t="shared" si="83"/>
        <v>1</v>
      </c>
      <c r="G1086" s="46">
        <v>5</v>
      </c>
      <c r="H1086" s="72">
        <v>0.05</v>
      </c>
      <c r="I1086" s="91">
        <f t="shared" si="84"/>
        <v>0.19</v>
      </c>
      <c r="J1086" s="68">
        <v>55500</v>
      </c>
      <c r="K1086" s="68">
        <f t="shared" si="80"/>
        <v>10545</v>
      </c>
      <c r="L1086" s="68">
        <f t="shared" si="81"/>
        <v>44955</v>
      </c>
      <c r="M1086" s="45">
        <v>0.05</v>
      </c>
      <c r="N1086" s="68">
        <f t="shared" si="82"/>
        <v>42707.25</v>
      </c>
    </row>
    <row r="1087" spans="2:14" x14ac:dyDescent="0.25">
      <c r="B1087" s="46">
        <v>1084</v>
      </c>
      <c r="C1087" s="130" t="s">
        <v>2166</v>
      </c>
      <c r="D1087" s="127">
        <v>44059</v>
      </c>
      <c r="E1087" s="98">
        <v>44424</v>
      </c>
      <c r="F1087" s="117">
        <f t="shared" si="83"/>
        <v>1</v>
      </c>
      <c r="G1087" s="46">
        <v>5</v>
      </c>
      <c r="H1087" s="72">
        <v>0.05</v>
      </c>
      <c r="I1087" s="91">
        <f t="shared" si="84"/>
        <v>0.19</v>
      </c>
      <c r="J1087" s="68">
        <v>55500</v>
      </c>
      <c r="K1087" s="68">
        <f t="shared" si="80"/>
        <v>10545</v>
      </c>
      <c r="L1087" s="68">
        <f t="shared" si="81"/>
        <v>44955</v>
      </c>
      <c r="M1087" s="45">
        <v>0.05</v>
      </c>
      <c r="N1087" s="68">
        <f t="shared" si="82"/>
        <v>42707.25</v>
      </c>
    </row>
    <row r="1088" spans="2:14" x14ac:dyDescent="0.25">
      <c r="B1088" s="46">
        <v>1085</v>
      </c>
      <c r="C1088" s="130" t="s">
        <v>2036</v>
      </c>
      <c r="D1088" s="127">
        <v>44104</v>
      </c>
      <c r="E1088" s="98">
        <v>44424</v>
      </c>
      <c r="F1088" s="117">
        <f t="shared" si="83"/>
        <v>0.87671232876712324</v>
      </c>
      <c r="G1088" s="46">
        <v>5</v>
      </c>
      <c r="H1088" s="72">
        <v>0.05</v>
      </c>
      <c r="I1088" s="91">
        <f t="shared" si="84"/>
        <v>0.19</v>
      </c>
      <c r="J1088" s="68">
        <v>55500</v>
      </c>
      <c r="K1088" s="68">
        <f t="shared" si="80"/>
        <v>9244.9315068493142</v>
      </c>
      <c r="L1088" s="68">
        <f t="shared" si="81"/>
        <v>46255.068493150684</v>
      </c>
      <c r="M1088" s="45">
        <v>0.05</v>
      </c>
      <c r="N1088" s="68">
        <f t="shared" si="82"/>
        <v>43942.315068493146</v>
      </c>
    </row>
    <row r="1089" spans="2:14" x14ac:dyDescent="0.25">
      <c r="B1089" s="46">
        <v>1086</v>
      </c>
      <c r="C1089" s="130" t="s">
        <v>2036</v>
      </c>
      <c r="D1089" s="127">
        <v>44104</v>
      </c>
      <c r="E1089" s="98">
        <v>44424</v>
      </c>
      <c r="F1089" s="117">
        <f t="shared" si="83"/>
        <v>0.87671232876712324</v>
      </c>
      <c r="G1089" s="46">
        <v>5</v>
      </c>
      <c r="H1089" s="72">
        <v>0.05</v>
      </c>
      <c r="I1089" s="91">
        <f t="shared" si="84"/>
        <v>0.19</v>
      </c>
      <c r="J1089" s="68">
        <v>55500</v>
      </c>
      <c r="K1089" s="68">
        <f t="shared" si="80"/>
        <v>9244.9315068493142</v>
      </c>
      <c r="L1089" s="68">
        <f t="shared" si="81"/>
        <v>46255.068493150684</v>
      </c>
      <c r="M1089" s="45">
        <v>0.05</v>
      </c>
      <c r="N1089" s="68">
        <f t="shared" si="82"/>
        <v>43942.315068493146</v>
      </c>
    </row>
    <row r="1090" spans="2:14" x14ac:dyDescent="0.25">
      <c r="B1090" s="46">
        <v>1087</v>
      </c>
      <c r="C1090" s="130" t="s">
        <v>2036</v>
      </c>
      <c r="D1090" s="127">
        <v>44104</v>
      </c>
      <c r="E1090" s="98">
        <v>44424</v>
      </c>
      <c r="F1090" s="117">
        <f t="shared" si="83"/>
        <v>0.87671232876712324</v>
      </c>
      <c r="G1090" s="46">
        <v>5</v>
      </c>
      <c r="H1090" s="72">
        <v>0.05</v>
      </c>
      <c r="I1090" s="91">
        <f t="shared" si="84"/>
        <v>0.19</v>
      </c>
      <c r="J1090" s="68">
        <v>55500</v>
      </c>
      <c r="K1090" s="68">
        <f t="shared" si="80"/>
        <v>9244.9315068493142</v>
      </c>
      <c r="L1090" s="68">
        <f t="shared" si="81"/>
        <v>46255.068493150684</v>
      </c>
      <c r="M1090" s="45">
        <v>0.05</v>
      </c>
      <c r="N1090" s="68">
        <f t="shared" si="82"/>
        <v>43942.315068493146</v>
      </c>
    </row>
    <row r="1091" spans="2:14" x14ac:dyDescent="0.25">
      <c r="B1091" s="46">
        <v>1088</v>
      </c>
      <c r="C1091" s="130" t="s">
        <v>2036</v>
      </c>
      <c r="D1091" s="127">
        <v>44104</v>
      </c>
      <c r="E1091" s="98">
        <v>44424</v>
      </c>
      <c r="F1091" s="117">
        <f t="shared" si="83"/>
        <v>0.87671232876712324</v>
      </c>
      <c r="G1091" s="46">
        <v>5</v>
      </c>
      <c r="H1091" s="72">
        <v>0.05</v>
      </c>
      <c r="I1091" s="91">
        <f t="shared" si="84"/>
        <v>0.19</v>
      </c>
      <c r="J1091" s="68">
        <v>55500</v>
      </c>
      <c r="K1091" s="68">
        <f t="shared" si="80"/>
        <v>9244.9315068493142</v>
      </c>
      <c r="L1091" s="68">
        <f t="shared" si="81"/>
        <v>46255.068493150684</v>
      </c>
      <c r="M1091" s="45">
        <v>0.05</v>
      </c>
      <c r="N1091" s="68">
        <f t="shared" si="82"/>
        <v>43942.315068493146</v>
      </c>
    </row>
    <row r="1092" spans="2:14" x14ac:dyDescent="0.25">
      <c r="B1092" s="46">
        <v>1089</v>
      </c>
      <c r="C1092" s="130" t="s">
        <v>2036</v>
      </c>
      <c r="D1092" s="127">
        <v>44104</v>
      </c>
      <c r="E1092" s="98">
        <v>44424</v>
      </c>
      <c r="F1092" s="117">
        <f t="shared" si="83"/>
        <v>0.87671232876712324</v>
      </c>
      <c r="G1092" s="46">
        <v>5</v>
      </c>
      <c r="H1092" s="72">
        <v>0.05</v>
      </c>
      <c r="I1092" s="91">
        <f t="shared" si="84"/>
        <v>0.19</v>
      </c>
      <c r="J1092" s="68">
        <v>55500</v>
      </c>
      <c r="K1092" s="68">
        <f t="shared" ref="K1092:K1127" si="85">F1092*I1092*J1092</f>
        <v>9244.9315068493142</v>
      </c>
      <c r="L1092" s="68">
        <f t="shared" ref="L1092:L1127" si="86">MAX(J1092-K1092,0)</f>
        <v>46255.068493150684</v>
      </c>
      <c r="M1092" s="45">
        <v>0.05</v>
      </c>
      <c r="N1092" s="68">
        <f t="shared" ref="N1092:N1127" si="87">IF(J1092&lt;=0,0,IF(L1092&lt;=H1092*J1092,H1092*J1092,L1092*(1-M1092)))</f>
        <v>43942.315068493146</v>
      </c>
    </row>
    <row r="1093" spans="2:14" x14ac:dyDescent="0.25">
      <c r="B1093" s="46">
        <v>1090</v>
      </c>
      <c r="C1093" s="130" t="s">
        <v>2036</v>
      </c>
      <c r="D1093" s="127">
        <v>44104</v>
      </c>
      <c r="E1093" s="98">
        <v>44424</v>
      </c>
      <c r="F1093" s="117">
        <f t="shared" ref="F1093:F1127" si="88">(E1093-D1093)/365</f>
        <v>0.87671232876712324</v>
      </c>
      <c r="G1093" s="46">
        <v>5</v>
      </c>
      <c r="H1093" s="72">
        <v>0.05</v>
      </c>
      <c r="I1093" s="91">
        <f t="shared" ref="I1093:I1127" si="89">(1-H1093)/G1093</f>
        <v>0.19</v>
      </c>
      <c r="J1093" s="68">
        <v>55500</v>
      </c>
      <c r="K1093" s="68">
        <f t="shared" si="85"/>
        <v>9244.9315068493142</v>
      </c>
      <c r="L1093" s="68">
        <f t="shared" si="86"/>
        <v>46255.068493150684</v>
      </c>
      <c r="M1093" s="45">
        <v>0.05</v>
      </c>
      <c r="N1093" s="68">
        <f t="shared" si="87"/>
        <v>43942.315068493146</v>
      </c>
    </row>
    <row r="1094" spans="2:14" x14ac:dyDescent="0.25">
      <c r="B1094" s="46">
        <v>1091</v>
      </c>
      <c r="C1094" s="130" t="s">
        <v>2036</v>
      </c>
      <c r="D1094" s="127">
        <v>44104</v>
      </c>
      <c r="E1094" s="98">
        <v>44424</v>
      </c>
      <c r="F1094" s="117">
        <f t="shared" si="88"/>
        <v>0.87671232876712324</v>
      </c>
      <c r="G1094" s="46">
        <v>5</v>
      </c>
      <c r="H1094" s="72">
        <v>0.05</v>
      </c>
      <c r="I1094" s="91">
        <f t="shared" si="89"/>
        <v>0.19</v>
      </c>
      <c r="J1094" s="68">
        <v>55500</v>
      </c>
      <c r="K1094" s="68">
        <f t="shared" si="85"/>
        <v>9244.9315068493142</v>
      </c>
      <c r="L1094" s="68">
        <f t="shared" si="86"/>
        <v>46255.068493150684</v>
      </c>
      <c r="M1094" s="45">
        <v>0.05</v>
      </c>
      <c r="N1094" s="68">
        <f t="shared" si="87"/>
        <v>43942.315068493146</v>
      </c>
    </row>
    <row r="1095" spans="2:14" x14ac:dyDescent="0.25">
      <c r="B1095" s="46">
        <v>1092</v>
      </c>
      <c r="C1095" s="130" t="s">
        <v>2036</v>
      </c>
      <c r="D1095" s="127">
        <v>44104</v>
      </c>
      <c r="E1095" s="98">
        <v>44424</v>
      </c>
      <c r="F1095" s="117">
        <f t="shared" si="88"/>
        <v>0.87671232876712324</v>
      </c>
      <c r="G1095" s="46">
        <v>5</v>
      </c>
      <c r="H1095" s="72">
        <v>0.05</v>
      </c>
      <c r="I1095" s="91">
        <f t="shared" si="89"/>
        <v>0.19</v>
      </c>
      <c r="J1095" s="68">
        <v>55500</v>
      </c>
      <c r="K1095" s="68">
        <f t="shared" si="85"/>
        <v>9244.9315068493142</v>
      </c>
      <c r="L1095" s="68">
        <f t="shared" si="86"/>
        <v>46255.068493150684</v>
      </c>
      <c r="M1095" s="45">
        <v>0.05</v>
      </c>
      <c r="N1095" s="68">
        <f t="shared" si="87"/>
        <v>43942.315068493146</v>
      </c>
    </row>
    <row r="1096" spans="2:14" x14ac:dyDescent="0.25">
      <c r="B1096" s="46">
        <v>1093</v>
      </c>
      <c r="C1096" s="130" t="s">
        <v>2036</v>
      </c>
      <c r="D1096" s="127">
        <v>44104</v>
      </c>
      <c r="E1096" s="98">
        <v>44424</v>
      </c>
      <c r="F1096" s="117">
        <f t="shared" si="88"/>
        <v>0.87671232876712324</v>
      </c>
      <c r="G1096" s="46">
        <v>5</v>
      </c>
      <c r="H1096" s="72">
        <v>0.05</v>
      </c>
      <c r="I1096" s="91">
        <f t="shared" si="89"/>
        <v>0.19</v>
      </c>
      <c r="J1096" s="68">
        <v>55500</v>
      </c>
      <c r="K1096" s="68">
        <f t="shared" si="85"/>
        <v>9244.9315068493142</v>
      </c>
      <c r="L1096" s="68">
        <f t="shared" si="86"/>
        <v>46255.068493150684</v>
      </c>
      <c r="M1096" s="45">
        <v>0.05</v>
      </c>
      <c r="N1096" s="68">
        <f t="shared" si="87"/>
        <v>43942.315068493146</v>
      </c>
    </row>
    <row r="1097" spans="2:14" x14ac:dyDescent="0.25">
      <c r="B1097" s="46">
        <v>1094</v>
      </c>
      <c r="C1097" s="130" t="s">
        <v>2036</v>
      </c>
      <c r="D1097" s="127">
        <v>44104</v>
      </c>
      <c r="E1097" s="98">
        <v>44424</v>
      </c>
      <c r="F1097" s="117">
        <f t="shared" si="88"/>
        <v>0.87671232876712324</v>
      </c>
      <c r="G1097" s="46">
        <v>5</v>
      </c>
      <c r="H1097" s="72">
        <v>0.05</v>
      </c>
      <c r="I1097" s="91">
        <f t="shared" si="89"/>
        <v>0.19</v>
      </c>
      <c r="J1097" s="68">
        <v>55500</v>
      </c>
      <c r="K1097" s="68">
        <f t="shared" si="85"/>
        <v>9244.9315068493142</v>
      </c>
      <c r="L1097" s="68">
        <f t="shared" si="86"/>
        <v>46255.068493150684</v>
      </c>
      <c r="M1097" s="45">
        <v>0.05</v>
      </c>
      <c r="N1097" s="68">
        <f t="shared" si="87"/>
        <v>43942.315068493146</v>
      </c>
    </row>
    <row r="1098" spans="2:14" x14ac:dyDescent="0.25">
      <c r="B1098" s="46">
        <v>1095</v>
      </c>
      <c r="C1098" s="130" t="s">
        <v>2177</v>
      </c>
      <c r="D1098" s="127">
        <v>44104</v>
      </c>
      <c r="E1098" s="98">
        <v>44424</v>
      </c>
      <c r="F1098" s="117">
        <f t="shared" si="88"/>
        <v>0.87671232876712324</v>
      </c>
      <c r="G1098" s="46">
        <v>5</v>
      </c>
      <c r="H1098" s="72">
        <v>0.05</v>
      </c>
      <c r="I1098" s="91">
        <f t="shared" si="89"/>
        <v>0.19</v>
      </c>
      <c r="J1098" s="68">
        <v>101090</v>
      </c>
      <c r="K1098" s="68">
        <f t="shared" si="85"/>
        <v>16839.101369863012</v>
      </c>
      <c r="L1098" s="68">
        <f t="shared" si="86"/>
        <v>84250.898630136988</v>
      </c>
      <c r="M1098" s="45">
        <v>0.05</v>
      </c>
      <c r="N1098" s="68">
        <f t="shared" si="87"/>
        <v>80038.353698630133</v>
      </c>
    </row>
    <row r="1099" spans="2:14" x14ac:dyDescent="0.25">
      <c r="B1099" s="46">
        <v>1096</v>
      </c>
      <c r="C1099" s="130" t="s">
        <v>2173</v>
      </c>
      <c r="D1099" s="127">
        <v>44168</v>
      </c>
      <c r="E1099" s="98">
        <v>44424</v>
      </c>
      <c r="F1099" s="117">
        <f t="shared" si="88"/>
        <v>0.70136986301369864</v>
      </c>
      <c r="G1099" s="46">
        <v>5</v>
      </c>
      <c r="H1099" s="72">
        <v>0.05</v>
      </c>
      <c r="I1099" s="91">
        <f t="shared" si="89"/>
        <v>0.19</v>
      </c>
      <c r="J1099" s="68">
        <v>115900</v>
      </c>
      <c r="K1099" s="68">
        <f t="shared" si="85"/>
        <v>15444.865753424656</v>
      </c>
      <c r="L1099" s="68">
        <f t="shared" si="86"/>
        <v>100455.13424657534</v>
      </c>
      <c r="M1099" s="45">
        <v>0.05</v>
      </c>
      <c r="N1099" s="68">
        <f t="shared" si="87"/>
        <v>95432.377534246567</v>
      </c>
    </row>
    <row r="1100" spans="2:14" x14ac:dyDescent="0.25">
      <c r="B1100" s="46">
        <v>1097</v>
      </c>
      <c r="C1100" s="130" t="s">
        <v>2177</v>
      </c>
      <c r="D1100" s="127">
        <v>44121</v>
      </c>
      <c r="E1100" s="98">
        <v>44424</v>
      </c>
      <c r="F1100" s="117">
        <f t="shared" si="88"/>
        <v>0.83013698630136989</v>
      </c>
      <c r="G1100" s="46">
        <v>5</v>
      </c>
      <c r="H1100" s="72">
        <v>0.05</v>
      </c>
      <c r="I1100" s="91">
        <f t="shared" si="89"/>
        <v>0.19</v>
      </c>
      <c r="J1100" s="68">
        <v>86850</v>
      </c>
      <c r="K1100" s="68">
        <f t="shared" si="85"/>
        <v>13698.505479452055</v>
      </c>
      <c r="L1100" s="68">
        <f t="shared" si="86"/>
        <v>73151.494520547945</v>
      </c>
      <c r="M1100" s="45">
        <v>0.05</v>
      </c>
      <c r="N1100" s="68">
        <f t="shared" si="87"/>
        <v>69493.919794520538</v>
      </c>
    </row>
    <row r="1101" spans="2:14" x14ac:dyDescent="0.25">
      <c r="B1101" s="46">
        <v>1098</v>
      </c>
      <c r="C1101" s="130" t="s">
        <v>2036</v>
      </c>
      <c r="D1101" s="127">
        <v>44121</v>
      </c>
      <c r="E1101" s="98">
        <v>44424</v>
      </c>
      <c r="F1101" s="117">
        <f t="shared" si="88"/>
        <v>0.83013698630136989</v>
      </c>
      <c r="G1101" s="46">
        <v>5</v>
      </c>
      <c r="H1101" s="72">
        <v>0.05</v>
      </c>
      <c r="I1101" s="91">
        <f t="shared" si="89"/>
        <v>0.19</v>
      </c>
      <c r="J1101" s="68">
        <v>59800</v>
      </c>
      <c r="K1101" s="68">
        <f t="shared" si="85"/>
        <v>9432.0164383561641</v>
      </c>
      <c r="L1101" s="68">
        <f t="shared" si="86"/>
        <v>50367.983561643836</v>
      </c>
      <c r="M1101" s="45">
        <v>0.05</v>
      </c>
      <c r="N1101" s="68">
        <f t="shared" si="87"/>
        <v>47849.58438356164</v>
      </c>
    </row>
    <row r="1102" spans="2:14" x14ac:dyDescent="0.25">
      <c r="B1102" s="46">
        <v>1099</v>
      </c>
      <c r="C1102" s="130" t="s">
        <v>2036</v>
      </c>
      <c r="D1102" s="127">
        <v>44121</v>
      </c>
      <c r="E1102" s="98">
        <v>44424</v>
      </c>
      <c r="F1102" s="117">
        <f t="shared" si="88"/>
        <v>0.83013698630136989</v>
      </c>
      <c r="G1102" s="46">
        <v>5</v>
      </c>
      <c r="H1102" s="72">
        <v>0.05</v>
      </c>
      <c r="I1102" s="91">
        <f t="shared" si="89"/>
        <v>0.19</v>
      </c>
      <c r="J1102" s="68">
        <v>59800</v>
      </c>
      <c r="K1102" s="68">
        <f t="shared" si="85"/>
        <v>9432.0164383561641</v>
      </c>
      <c r="L1102" s="68">
        <f t="shared" si="86"/>
        <v>50367.983561643836</v>
      </c>
      <c r="M1102" s="45">
        <v>0.05</v>
      </c>
      <c r="N1102" s="68">
        <f t="shared" si="87"/>
        <v>47849.58438356164</v>
      </c>
    </row>
    <row r="1103" spans="2:14" x14ac:dyDescent="0.25">
      <c r="B1103" s="46">
        <v>1100</v>
      </c>
      <c r="C1103" s="130" t="s">
        <v>2036</v>
      </c>
      <c r="D1103" s="127">
        <v>44121</v>
      </c>
      <c r="E1103" s="98">
        <v>44424</v>
      </c>
      <c r="F1103" s="117">
        <f t="shared" si="88"/>
        <v>0.83013698630136989</v>
      </c>
      <c r="G1103" s="46">
        <v>5</v>
      </c>
      <c r="H1103" s="72">
        <v>0.05</v>
      </c>
      <c r="I1103" s="91">
        <f t="shared" si="89"/>
        <v>0.19</v>
      </c>
      <c r="J1103" s="68">
        <v>59800</v>
      </c>
      <c r="K1103" s="68">
        <f t="shared" si="85"/>
        <v>9432.0164383561641</v>
      </c>
      <c r="L1103" s="68">
        <f t="shared" si="86"/>
        <v>50367.983561643836</v>
      </c>
      <c r="M1103" s="45">
        <v>0.05</v>
      </c>
      <c r="N1103" s="68">
        <f t="shared" si="87"/>
        <v>47849.58438356164</v>
      </c>
    </row>
    <row r="1104" spans="2:14" x14ac:dyDescent="0.25">
      <c r="B1104" s="46">
        <v>1101</v>
      </c>
      <c r="C1104" s="130" t="s">
        <v>2036</v>
      </c>
      <c r="D1104" s="127">
        <v>44121</v>
      </c>
      <c r="E1104" s="98">
        <v>44424</v>
      </c>
      <c r="F1104" s="117">
        <f t="shared" si="88"/>
        <v>0.83013698630136989</v>
      </c>
      <c r="G1104" s="46">
        <v>5</v>
      </c>
      <c r="H1104" s="72">
        <v>0.05</v>
      </c>
      <c r="I1104" s="91">
        <f t="shared" si="89"/>
        <v>0.19</v>
      </c>
      <c r="J1104" s="68">
        <v>59800</v>
      </c>
      <c r="K1104" s="68">
        <f t="shared" si="85"/>
        <v>9432.0164383561641</v>
      </c>
      <c r="L1104" s="68">
        <f t="shared" si="86"/>
        <v>50367.983561643836</v>
      </c>
      <c r="M1104" s="45">
        <v>0.05</v>
      </c>
      <c r="N1104" s="68">
        <f t="shared" si="87"/>
        <v>47849.58438356164</v>
      </c>
    </row>
    <row r="1105" spans="2:14" x14ac:dyDescent="0.25">
      <c r="B1105" s="46">
        <v>1102</v>
      </c>
      <c r="C1105" s="130" t="s">
        <v>2036</v>
      </c>
      <c r="D1105" s="127">
        <v>44121</v>
      </c>
      <c r="E1105" s="98">
        <v>44424</v>
      </c>
      <c r="F1105" s="117">
        <f t="shared" si="88"/>
        <v>0.83013698630136989</v>
      </c>
      <c r="G1105" s="46">
        <v>5</v>
      </c>
      <c r="H1105" s="72">
        <v>0.05</v>
      </c>
      <c r="I1105" s="91">
        <f t="shared" si="89"/>
        <v>0.19</v>
      </c>
      <c r="J1105" s="68">
        <v>59800</v>
      </c>
      <c r="K1105" s="68">
        <f t="shared" si="85"/>
        <v>9432.0164383561641</v>
      </c>
      <c r="L1105" s="68">
        <f t="shared" si="86"/>
        <v>50367.983561643836</v>
      </c>
      <c r="M1105" s="45">
        <v>0.05</v>
      </c>
      <c r="N1105" s="68">
        <f t="shared" si="87"/>
        <v>47849.58438356164</v>
      </c>
    </row>
    <row r="1106" spans="2:14" x14ac:dyDescent="0.25">
      <c r="B1106" s="46">
        <v>1103</v>
      </c>
      <c r="C1106" s="130" t="s">
        <v>2178</v>
      </c>
      <c r="D1106" s="127">
        <v>44121</v>
      </c>
      <c r="E1106" s="98">
        <v>44424</v>
      </c>
      <c r="F1106" s="117">
        <f t="shared" si="88"/>
        <v>0.83013698630136989</v>
      </c>
      <c r="G1106" s="46">
        <v>5</v>
      </c>
      <c r="H1106" s="72">
        <v>0.05</v>
      </c>
      <c r="I1106" s="91">
        <f t="shared" si="89"/>
        <v>0.19</v>
      </c>
      <c r="J1106" s="68">
        <v>161017</v>
      </c>
      <c r="K1106" s="68">
        <f t="shared" si="85"/>
        <v>25396.571753424658</v>
      </c>
      <c r="L1106" s="68">
        <f t="shared" si="86"/>
        <v>135620.42824657535</v>
      </c>
      <c r="M1106" s="45">
        <v>0.05</v>
      </c>
      <c r="N1106" s="68">
        <f t="shared" si="87"/>
        <v>128839.40683424658</v>
      </c>
    </row>
    <row r="1107" spans="2:14" x14ac:dyDescent="0.25">
      <c r="B1107" s="46">
        <v>1104</v>
      </c>
      <c r="C1107" s="130" t="s">
        <v>2179</v>
      </c>
      <c r="D1107" s="127">
        <v>44121</v>
      </c>
      <c r="E1107" s="98">
        <v>44424</v>
      </c>
      <c r="F1107" s="117">
        <f t="shared" si="88"/>
        <v>0.83013698630136989</v>
      </c>
      <c r="G1107" s="46">
        <v>8</v>
      </c>
      <c r="H1107" s="72">
        <v>0.05</v>
      </c>
      <c r="I1107" s="91">
        <f t="shared" si="89"/>
        <v>0.11874999999999999</v>
      </c>
      <c r="J1107" s="68">
        <v>152000</v>
      </c>
      <c r="K1107" s="68">
        <f t="shared" si="85"/>
        <v>14983.972602739726</v>
      </c>
      <c r="L1107" s="68">
        <f t="shared" si="86"/>
        <v>137016.02739726027</v>
      </c>
      <c r="M1107" s="45">
        <v>0.05</v>
      </c>
      <c r="N1107" s="68">
        <f t="shared" si="87"/>
        <v>130165.22602739725</v>
      </c>
    </row>
    <row r="1108" spans="2:14" x14ac:dyDescent="0.25">
      <c r="B1108" s="46">
        <v>1105</v>
      </c>
      <c r="C1108" s="130" t="s">
        <v>2180</v>
      </c>
      <c r="D1108" s="127">
        <v>44126</v>
      </c>
      <c r="E1108" s="98">
        <v>44424</v>
      </c>
      <c r="F1108" s="117">
        <f t="shared" si="88"/>
        <v>0.81643835616438354</v>
      </c>
      <c r="G1108" s="46">
        <v>3</v>
      </c>
      <c r="H1108" s="72">
        <v>0.05</v>
      </c>
      <c r="I1108" s="91">
        <f t="shared" si="89"/>
        <v>0.31666666666666665</v>
      </c>
      <c r="J1108" s="68">
        <v>405000</v>
      </c>
      <c r="K1108" s="68">
        <f t="shared" si="85"/>
        <v>104708.21917808217</v>
      </c>
      <c r="L1108" s="68">
        <f t="shared" si="86"/>
        <v>300291.78082191781</v>
      </c>
      <c r="M1108" s="45">
        <v>0.05</v>
      </c>
      <c r="N1108" s="68">
        <f t="shared" si="87"/>
        <v>285277.19178082189</v>
      </c>
    </row>
    <row r="1109" spans="2:14" x14ac:dyDescent="0.25">
      <c r="B1109" s="46">
        <v>1106</v>
      </c>
      <c r="C1109" s="130" t="s">
        <v>2181</v>
      </c>
      <c r="D1109" s="127">
        <v>44126</v>
      </c>
      <c r="E1109" s="98">
        <v>44424</v>
      </c>
      <c r="F1109" s="117">
        <f t="shared" si="88"/>
        <v>0.81643835616438354</v>
      </c>
      <c r="G1109" s="46">
        <v>3</v>
      </c>
      <c r="H1109" s="72">
        <v>0.05</v>
      </c>
      <c r="I1109" s="91">
        <f t="shared" si="89"/>
        <v>0.31666666666666665</v>
      </c>
      <c r="J1109" s="68">
        <v>82000</v>
      </c>
      <c r="K1109" s="68">
        <f t="shared" si="85"/>
        <v>21200.182648401824</v>
      </c>
      <c r="L1109" s="68">
        <f t="shared" si="86"/>
        <v>60799.817351598176</v>
      </c>
      <c r="M1109" s="45">
        <v>0.05</v>
      </c>
      <c r="N1109" s="68">
        <f t="shared" si="87"/>
        <v>57759.826484018267</v>
      </c>
    </row>
    <row r="1110" spans="2:14" x14ac:dyDescent="0.25">
      <c r="B1110" s="46">
        <v>1107</v>
      </c>
      <c r="C1110" s="130" t="s">
        <v>2181</v>
      </c>
      <c r="D1110" s="127">
        <v>44126</v>
      </c>
      <c r="E1110" s="98">
        <v>44424</v>
      </c>
      <c r="F1110" s="117">
        <f t="shared" si="88"/>
        <v>0.81643835616438354</v>
      </c>
      <c r="G1110" s="46">
        <v>3</v>
      </c>
      <c r="H1110" s="72">
        <v>0.05</v>
      </c>
      <c r="I1110" s="91">
        <f t="shared" si="89"/>
        <v>0.31666666666666665</v>
      </c>
      <c r="J1110" s="68">
        <v>120000</v>
      </c>
      <c r="K1110" s="68">
        <f t="shared" si="85"/>
        <v>31024.657534246573</v>
      </c>
      <c r="L1110" s="68">
        <f t="shared" si="86"/>
        <v>88975.342465753434</v>
      </c>
      <c r="M1110" s="45">
        <v>0.05</v>
      </c>
      <c r="N1110" s="68">
        <f t="shared" si="87"/>
        <v>84526.57534246576</v>
      </c>
    </row>
    <row r="1111" spans="2:14" x14ac:dyDescent="0.25">
      <c r="B1111" s="46">
        <v>1108</v>
      </c>
      <c r="C1111" s="130" t="s">
        <v>2182</v>
      </c>
      <c r="D1111" s="127">
        <v>44126</v>
      </c>
      <c r="E1111" s="98">
        <v>44424</v>
      </c>
      <c r="F1111" s="117">
        <f t="shared" si="88"/>
        <v>0.81643835616438354</v>
      </c>
      <c r="G1111" s="46">
        <v>8</v>
      </c>
      <c r="H1111" s="72">
        <v>0.05</v>
      </c>
      <c r="I1111" s="91">
        <f t="shared" si="89"/>
        <v>0.11874999999999999</v>
      </c>
      <c r="J1111" s="68">
        <v>60000</v>
      </c>
      <c r="K1111" s="68">
        <f t="shared" si="85"/>
        <v>5817.1232876712329</v>
      </c>
      <c r="L1111" s="68">
        <f t="shared" si="86"/>
        <v>54182.876712328769</v>
      </c>
      <c r="M1111" s="45">
        <v>0.05</v>
      </c>
      <c r="N1111" s="68">
        <f t="shared" si="87"/>
        <v>51473.732876712325</v>
      </c>
    </row>
    <row r="1112" spans="2:14" x14ac:dyDescent="0.25">
      <c r="B1112" s="46">
        <v>1109</v>
      </c>
      <c r="C1112" s="130" t="s">
        <v>2183</v>
      </c>
      <c r="D1112" s="127">
        <v>44126</v>
      </c>
      <c r="E1112" s="98">
        <v>44424</v>
      </c>
      <c r="F1112" s="117">
        <f t="shared" si="88"/>
        <v>0.81643835616438354</v>
      </c>
      <c r="G1112" s="46">
        <v>8</v>
      </c>
      <c r="H1112" s="72">
        <v>0.05</v>
      </c>
      <c r="I1112" s="91">
        <f t="shared" si="89"/>
        <v>0.11874999999999999</v>
      </c>
      <c r="J1112" s="68">
        <v>42000</v>
      </c>
      <c r="K1112" s="68">
        <f t="shared" si="85"/>
        <v>4071.9863013698628</v>
      </c>
      <c r="L1112" s="68">
        <f t="shared" si="86"/>
        <v>37928.013698630137</v>
      </c>
      <c r="M1112" s="45">
        <v>0.05</v>
      </c>
      <c r="N1112" s="68">
        <f t="shared" si="87"/>
        <v>36031.613013698625</v>
      </c>
    </row>
    <row r="1113" spans="2:14" x14ac:dyDescent="0.25">
      <c r="B1113" s="46">
        <v>1110</v>
      </c>
      <c r="C1113" s="130" t="s">
        <v>2036</v>
      </c>
      <c r="D1113" s="127">
        <v>44126</v>
      </c>
      <c r="E1113" s="98">
        <v>44424</v>
      </c>
      <c r="F1113" s="117">
        <f t="shared" si="88"/>
        <v>0.81643835616438354</v>
      </c>
      <c r="G1113" s="46">
        <v>5</v>
      </c>
      <c r="H1113" s="72">
        <v>0.05</v>
      </c>
      <c r="I1113" s="91">
        <f t="shared" si="89"/>
        <v>0.19</v>
      </c>
      <c r="J1113" s="68">
        <v>55500</v>
      </c>
      <c r="K1113" s="68">
        <f t="shared" si="85"/>
        <v>8609.3424657534251</v>
      </c>
      <c r="L1113" s="68">
        <f t="shared" si="86"/>
        <v>46890.657534246573</v>
      </c>
      <c r="M1113" s="45">
        <v>0.05</v>
      </c>
      <c r="N1113" s="68">
        <f t="shared" si="87"/>
        <v>44546.124657534245</v>
      </c>
    </row>
    <row r="1114" spans="2:14" x14ac:dyDescent="0.25">
      <c r="B1114" s="46">
        <v>1111</v>
      </c>
      <c r="C1114" s="130" t="s">
        <v>2036</v>
      </c>
      <c r="D1114" s="127">
        <v>44126</v>
      </c>
      <c r="E1114" s="98">
        <v>44424</v>
      </c>
      <c r="F1114" s="117">
        <f t="shared" si="88"/>
        <v>0.81643835616438354</v>
      </c>
      <c r="G1114" s="46">
        <v>5</v>
      </c>
      <c r="H1114" s="72">
        <v>0.05</v>
      </c>
      <c r="I1114" s="91">
        <f t="shared" si="89"/>
        <v>0.19</v>
      </c>
      <c r="J1114" s="68">
        <v>55500</v>
      </c>
      <c r="K1114" s="68">
        <f t="shared" si="85"/>
        <v>8609.3424657534251</v>
      </c>
      <c r="L1114" s="68">
        <f t="shared" si="86"/>
        <v>46890.657534246573</v>
      </c>
      <c r="M1114" s="45">
        <v>0.05</v>
      </c>
      <c r="N1114" s="68">
        <f t="shared" si="87"/>
        <v>44546.124657534245</v>
      </c>
    </row>
    <row r="1115" spans="2:14" x14ac:dyDescent="0.25">
      <c r="B1115" s="46">
        <v>1112</v>
      </c>
      <c r="C1115" s="130" t="s">
        <v>2184</v>
      </c>
      <c r="D1115" s="127">
        <v>44128</v>
      </c>
      <c r="E1115" s="98">
        <v>44424</v>
      </c>
      <c r="F1115" s="117">
        <f t="shared" si="88"/>
        <v>0.81095890410958904</v>
      </c>
      <c r="G1115" s="46">
        <v>5</v>
      </c>
      <c r="H1115" s="72">
        <v>0.05</v>
      </c>
      <c r="I1115" s="91">
        <f t="shared" si="89"/>
        <v>0.19</v>
      </c>
      <c r="J1115" s="68">
        <v>79150</v>
      </c>
      <c r="K1115" s="68">
        <f t="shared" si="85"/>
        <v>12195.605479452055</v>
      </c>
      <c r="L1115" s="68">
        <f t="shared" si="86"/>
        <v>66954.394520547939</v>
      </c>
      <c r="M1115" s="45">
        <v>0.05</v>
      </c>
      <c r="N1115" s="68">
        <f t="shared" si="87"/>
        <v>63606.674794520542</v>
      </c>
    </row>
    <row r="1116" spans="2:14" x14ac:dyDescent="0.25">
      <c r="B1116" s="46">
        <v>1113</v>
      </c>
      <c r="C1116" s="130" t="s">
        <v>2177</v>
      </c>
      <c r="D1116" s="127">
        <v>44162</v>
      </c>
      <c r="E1116" s="98">
        <v>44424</v>
      </c>
      <c r="F1116" s="117">
        <f t="shared" si="88"/>
        <v>0.71780821917808224</v>
      </c>
      <c r="G1116" s="46">
        <v>5</v>
      </c>
      <c r="H1116" s="72">
        <v>0.05</v>
      </c>
      <c r="I1116" s="91">
        <f t="shared" si="89"/>
        <v>0.19</v>
      </c>
      <c r="J1116" s="68">
        <v>100600</v>
      </c>
      <c r="K1116" s="68">
        <f t="shared" si="85"/>
        <v>13720.186301369866</v>
      </c>
      <c r="L1116" s="68">
        <f t="shared" si="86"/>
        <v>86879.81369863014</v>
      </c>
      <c r="M1116" s="45">
        <v>0.05</v>
      </c>
      <c r="N1116" s="68">
        <f t="shared" si="87"/>
        <v>82535.823013698624</v>
      </c>
    </row>
    <row r="1117" spans="2:14" x14ac:dyDescent="0.25">
      <c r="B1117" s="46">
        <v>1114</v>
      </c>
      <c r="C1117" s="130" t="s">
        <v>2036</v>
      </c>
      <c r="D1117" s="127">
        <v>44183</v>
      </c>
      <c r="E1117" s="98">
        <v>44424</v>
      </c>
      <c r="F1117" s="117">
        <f t="shared" si="88"/>
        <v>0.66027397260273968</v>
      </c>
      <c r="G1117" s="46">
        <v>5</v>
      </c>
      <c r="H1117" s="72">
        <v>0.05</v>
      </c>
      <c r="I1117" s="91">
        <f t="shared" si="89"/>
        <v>0.19</v>
      </c>
      <c r="J1117" s="68">
        <v>418600</v>
      </c>
      <c r="K1117" s="68">
        <f t="shared" si="85"/>
        <v>52514.230136986298</v>
      </c>
      <c r="L1117" s="68">
        <f t="shared" si="86"/>
        <v>366085.7698630137</v>
      </c>
      <c r="M1117" s="45">
        <v>0.05</v>
      </c>
      <c r="N1117" s="68">
        <f t="shared" si="87"/>
        <v>347781.48136986297</v>
      </c>
    </row>
    <row r="1118" spans="2:14" x14ac:dyDescent="0.25">
      <c r="B1118" s="46">
        <v>1115</v>
      </c>
      <c r="C1118" s="130" t="s">
        <v>2184</v>
      </c>
      <c r="D1118" s="127">
        <v>44206</v>
      </c>
      <c r="E1118" s="98">
        <v>44424</v>
      </c>
      <c r="F1118" s="117">
        <f t="shared" si="88"/>
        <v>0.59726027397260273</v>
      </c>
      <c r="G1118" s="46">
        <v>5</v>
      </c>
      <c r="H1118" s="72">
        <v>0.05</v>
      </c>
      <c r="I1118" s="91">
        <f t="shared" si="89"/>
        <v>0.19</v>
      </c>
      <c r="J1118" s="68">
        <v>79150</v>
      </c>
      <c r="K1118" s="68">
        <f t="shared" si="85"/>
        <v>8981.898630136986</v>
      </c>
      <c r="L1118" s="68">
        <f t="shared" si="86"/>
        <v>70168.101369863012</v>
      </c>
      <c r="M1118" s="45">
        <v>0.05</v>
      </c>
      <c r="N1118" s="68">
        <f t="shared" si="87"/>
        <v>66659.696301369855</v>
      </c>
    </row>
    <row r="1119" spans="2:14" x14ac:dyDescent="0.25">
      <c r="B1119" s="46">
        <v>1116</v>
      </c>
      <c r="C1119" s="130" t="s">
        <v>2170</v>
      </c>
      <c r="D1119" s="127">
        <v>44214</v>
      </c>
      <c r="E1119" s="98">
        <v>44424</v>
      </c>
      <c r="F1119" s="117">
        <f t="shared" si="88"/>
        <v>0.57534246575342463</v>
      </c>
      <c r="G1119" s="46">
        <v>5</v>
      </c>
      <c r="H1119" s="72">
        <v>0.05</v>
      </c>
      <c r="I1119" s="91">
        <f t="shared" si="89"/>
        <v>0.19</v>
      </c>
      <c r="J1119" s="68">
        <v>35000</v>
      </c>
      <c r="K1119" s="68">
        <f t="shared" si="85"/>
        <v>3826.0273972602736</v>
      </c>
      <c r="L1119" s="68">
        <f t="shared" si="86"/>
        <v>31173.972602739726</v>
      </c>
      <c r="M1119" s="45">
        <v>0.05</v>
      </c>
      <c r="N1119" s="68">
        <f t="shared" si="87"/>
        <v>29615.273972602739</v>
      </c>
    </row>
    <row r="1120" spans="2:14" x14ac:dyDescent="0.25">
      <c r="B1120" s="46">
        <v>1117</v>
      </c>
      <c r="C1120" s="130" t="s">
        <v>2166</v>
      </c>
      <c r="D1120" s="127">
        <v>44238</v>
      </c>
      <c r="E1120" s="98">
        <v>44424</v>
      </c>
      <c r="F1120" s="117">
        <f t="shared" si="88"/>
        <v>0.50958904109589043</v>
      </c>
      <c r="G1120" s="46">
        <v>5</v>
      </c>
      <c r="H1120" s="72">
        <v>0.05</v>
      </c>
      <c r="I1120" s="91">
        <f t="shared" si="89"/>
        <v>0.19</v>
      </c>
      <c r="J1120" s="68">
        <v>160770</v>
      </c>
      <c r="K1120" s="68">
        <f t="shared" si="85"/>
        <v>15566.059726027397</v>
      </c>
      <c r="L1120" s="68">
        <f t="shared" si="86"/>
        <v>145203.94027397261</v>
      </c>
      <c r="M1120" s="45">
        <v>0.05</v>
      </c>
      <c r="N1120" s="68">
        <f t="shared" si="87"/>
        <v>137943.74326027397</v>
      </c>
    </row>
    <row r="1121" spans="2:14" x14ac:dyDescent="0.25">
      <c r="B1121" s="46">
        <v>1118</v>
      </c>
      <c r="C1121" s="130" t="s">
        <v>2185</v>
      </c>
      <c r="D1121" s="127">
        <v>44224</v>
      </c>
      <c r="E1121" s="98">
        <v>44424</v>
      </c>
      <c r="F1121" s="117">
        <f t="shared" si="88"/>
        <v>0.54794520547945202</v>
      </c>
      <c r="G1121" s="46">
        <v>5</v>
      </c>
      <c r="H1121" s="72">
        <v>0.05</v>
      </c>
      <c r="I1121" s="91">
        <f t="shared" si="89"/>
        <v>0.19</v>
      </c>
      <c r="J1121" s="68">
        <v>92372.88</v>
      </c>
      <c r="K1121" s="68">
        <f t="shared" si="85"/>
        <v>9616.9025753424648</v>
      </c>
      <c r="L1121" s="68">
        <f t="shared" si="86"/>
        <v>82755.97742465754</v>
      </c>
      <c r="M1121" s="45">
        <v>0.05</v>
      </c>
      <c r="N1121" s="68">
        <f t="shared" si="87"/>
        <v>78618.178553424659</v>
      </c>
    </row>
    <row r="1122" spans="2:14" x14ac:dyDescent="0.25">
      <c r="B1122" s="46">
        <v>1119</v>
      </c>
      <c r="C1122" s="130" t="s">
        <v>2174</v>
      </c>
      <c r="D1122" s="127">
        <v>44264</v>
      </c>
      <c r="E1122" s="98">
        <v>44424</v>
      </c>
      <c r="F1122" s="117">
        <f t="shared" si="88"/>
        <v>0.43835616438356162</v>
      </c>
      <c r="G1122" s="46">
        <v>5</v>
      </c>
      <c r="H1122" s="72">
        <v>0.05</v>
      </c>
      <c r="I1122" s="91">
        <f t="shared" si="89"/>
        <v>0.19</v>
      </c>
      <c r="J1122" s="68">
        <v>358800</v>
      </c>
      <c r="K1122" s="68">
        <f t="shared" si="85"/>
        <v>29883.616438356163</v>
      </c>
      <c r="L1122" s="68">
        <f t="shared" si="86"/>
        <v>328916.38356164383</v>
      </c>
      <c r="M1122" s="45">
        <v>0.05</v>
      </c>
      <c r="N1122" s="68">
        <f t="shared" si="87"/>
        <v>312470.56438356161</v>
      </c>
    </row>
    <row r="1123" spans="2:14" x14ac:dyDescent="0.25">
      <c r="B1123" s="46">
        <v>1120</v>
      </c>
      <c r="C1123" s="130" t="s">
        <v>2174</v>
      </c>
      <c r="D1123" s="127">
        <v>44286</v>
      </c>
      <c r="E1123" s="98">
        <v>44424</v>
      </c>
      <c r="F1123" s="117">
        <f t="shared" si="88"/>
        <v>0.37808219178082192</v>
      </c>
      <c r="G1123" s="46">
        <v>5</v>
      </c>
      <c r="H1123" s="72">
        <v>0.05</v>
      </c>
      <c r="I1123" s="91">
        <f t="shared" si="89"/>
        <v>0.19</v>
      </c>
      <c r="J1123" s="68">
        <v>239200</v>
      </c>
      <c r="K1123" s="68">
        <f t="shared" si="85"/>
        <v>17183.079452054793</v>
      </c>
      <c r="L1123" s="68">
        <f t="shared" si="86"/>
        <v>222016.92054794519</v>
      </c>
      <c r="M1123" s="45">
        <v>0.05</v>
      </c>
      <c r="N1123" s="68">
        <f t="shared" si="87"/>
        <v>210916.07452054793</v>
      </c>
    </row>
    <row r="1124" spans="2:14" x14ac:dyDescent="0.25">
      <c r="B1124" s="46">
        <v>1121</v>
      </c>
      <c r="C1124" s="130" t="s">
        <v>2186</v>
      </c>
      <c r="D1124" s="127">
        <v>44286</v>
      </c>
      <c r="E1124" s="98">
        <v>44424</v>
      </c>
      <c r="F1124" s="117">
        <f t="shared" si="88"/>
        <v>0.37808219178082192</v>
      </c>
      <c r="G1124" s="46">
        <v>5</v>
      </c>
      <c r="H1124" s="72">
        <v>0.05</v>
      </c>
      <c r="I1124" s="91">
        <f t="shared" si="89"/>
        <v>0.19</v>
      </c>
      <c r="J1124" s="68">
        <v>60400</v>
      </c>
      <c r="K1124" s="68">
        <f t="shared" si="85"/>
        <v>4338.8712328767124</v>
      </c>
      <c r="L1124" s="68">
        <f t="shared" si="86"/>
        <v>56061.128767123286</v>
      </c>
      <c r="M1124" s="45">
        <v>0.05</v>
      </c>
      <c r="N1124" s="68">
        <f t="shared" si="87"/>
        <v>53258.072328767121</v>
      </c>
    </row>
    <row r="1125" spans="2:14" x14ac:dyDescent="0.25">
      <c r="B1125" s="46">
        <v>1122</v>
      </c>
      <c r="C1125" s="130" t="s">
        <v>2187</v>
      </c>
      <c r="D1125" s="127">
        <v>44127</v>
      </c>
      <c r="E1125" s="98">
        <v>44424</v>
      </c>
      <c r="F1125" s="117">
        <f t="shared" si="88"/>
        <v>0.81369863013698629</v>
      </c>
      <c r="G1125" s="46">
        <v>3</v>
      </c>
      <c r="H1125" s="72">
        <v>0.05</v>
      </c>
      <c r="I1125" s="91">
        <f t="shared" si="89"/>
        <v>0.31666666666666665</v>
      </c>
      <c r="J1125" s="68">
        <v>12600</v>
      </c>
      <c r="K1125" s="68">
        <f t="shared" si="85"/>
        <v>3246.6575342465749</v>
      </c>
      <c r="L1125" s="68">
        <f t="shared" si="86"/>
        <v>9353.3424657534251</v>
      </c>
      <c r="M1125" s="45">
        <v>0.05</v>
      </c>
      <c r="N1125" s="68">
        <f t="shared" si="87"/>
        <v>8885.6753424657527</v>
      </c>
    </row>
    <row r="1126" spans="2:14" x14ac:dyDescent="0.25">
      <c r="B1126" s="46">
        <v>1123</v>
      </c>
      <c r="C1126" s="130" t="s">
        <v>2188</v>
      </c>
      <c r="D1126" s="127">
        <v>44127</v>
      </c>
      <c r="E1126" s="98">
        <v>44424</v>
      </c>
      <c r="F1126" s="117">
        <f t="shared" si="88"/>
        <v>0.81369863013698629</v>
      </c>
      <c r="G1126" s="46">
        <v>3</v>
      </c>
      <c r="H1126" s="72">
        <v>0.05</v>
      </c>
      <c r="I1126" s="91">
        <f t="shared" si="89"/>
        <v>0.31666666666666665</v>
      </c>
      <c r="J1126" s="68">
        <v>23500</v>
      </c>
      <c r="K1126" s="68">
        <f t="shared" si="85"/>
        <v>6055.2739726027385</v>
      </c>
      <c r="L1126" s="68">
        <f t="shared" si="86"/>
        <v>17444.726027397261</v>
      </c>
      <c r="M1126" s="45">
        <v>0.05</v>
      </c>
      <c r="N1126" s="68">
        <f t="shared" si="87"/>
        <v>16572.489726027397</v>
      </c>
    </row>
    <row r="1127" spans="2:14" x14ac:dyDescent="0.25">
      <c r="B1127" s="46">
        <v>1124</v>
      </c>
      <c r="C1127" s="130" t="s">
        <v>2189</v>
      </c>
      <c r="D1127" s="127">
        <v>44286</v>
      </c>
      <c r="E1127" s="98">
        <v>44424</v>
      </c>
      <c r="F1127" s="117">
        <f t="shared" si="88"/>
        <v>0.37808219178082192</v>
      </c>
      <c r="G1127" s="46">
        <v>5</v>
      </c>
      <c r="H1127" s="72">
        <v>0.05</v>
      </c>
      <c r="I1127" s="91">
        <f t="shared" si="89"/>
        <v>0.19</v>
      </c>
      <c r="J1127" s="68">
        <v>558524</v>
      </c>
      <c r="K1127" s="68">
        <f t="shared" si="85"/>
        <v>40121.915835616433</v>
      </c>
      <c r="L1127" s="68">
        <f t="shared" si="86"/>
        <v>518402.08416438359</v>
      </c>
      <c r="M1127" s="45">
        <v>0.05</v>
      </c>
      <c r="N1127" s="68">
        <f t="shared" si="87"/>
        <v>492481.97995616437</v>
      </c>
    </row>
    <row r="1128" spans="2:14" s="93" customFormat="1" x14ac:dyDescent="0.25">
      <c r="B1128" s="199" t="s">
        <v>11</v>
      </c>
      <c r="C1128" s="200"/>
      <c r="D1128" s="200"/>
      <c r="E1128" s="200"/>
      <c r="F1128" s="200"/>
      <c r="G1128" s="200"/>
      <c r="H1128" s="200"/>
      <c r="I1128" s="201"/>
      <c r="J1128" s="131">
        <f>SUM(J4:J1127)</f>
        <v>102596469.63398959</v>
      </c>
      <c r="K1128" s="42"/>
      <c r="L1128" s="42"/>
      <c r="M1128" s="132"/>
      <c r="N1128" s="131">
        <f>SUM(N4:N1127)</f>
        <v>24797397.898328133</v>
      </c>
    </row>
  </sheetData>
  <autoFilter ref="B3:N1128"/>
  <mergeCells count="2">
    <mergeCell ref="B2:N2"/>
    <mergeCell ref="B1128:I1128"/>
  </mergeCells>
  <pageMargins left="0.23622047244094491" right="0.23622047244094491" top="0.74803149606299213" bottom="0.74803149606299213" header="0.31496062992125984" footer="0.31496062992125984"/>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1389"/>
  <sheetViews>
    <sheetView topLeftCell="C1" workbookViewId="0">
      <pane ySplit="4" topLeftCell="A1375" activePane="bottomLeft" state="frozen"/>
      <selection pane="bottomLeft" activeCell="B3" sqref="B3:N1389"/>
    </sheetView>
  </sheetViews>
  <sheetFormatPr defaultRowHeight="15" x14ac:dyDescent="0.25"/>
  <cols>
    <col min="3" max="3" width="46.42578125" customWidth="1"/>
    <col min="4" max="4" width="15" customWidth="1"/>
    <col min="5" max="5" width="16.5703125" bestFit="1" customWidth="1"/>
    <col min="6" max="6" width="11.5703125" bestFit="1" customWidth="1"/>
    <col min="7" max="7" width="16.28515625" customWidth="1"/>
    <col min="9" max="9" width="13.28515625" customWidth="1"/>
    <col min="10" max="10" width="14.140625" customWidth="1"/>
    <col min="11" max="11" width="13" customWidth="1"/>
    <col min="12" max="12" width="11.85546875" customWidth="1"/>
    <col min="13" max="13" width="11.85546875" hidden="1" customWidth="1"/>
    <col min="14" max="14" width="16.42578125" bestFit="1" customWidth="1"/>
  </cols>
  <sheetData>
    <row r="3" spans="2:14" s="3" customFormat="1" ht="15.75" x14ac:dyDescent="0.25">
      <c r="B3" s="198" t="s">
        <v>2884</v>
      </c>
      <c r="C3" s="198"/>
      <c r="D3" s="198"/>
      <c r="E3" s="198"/>
      <c r="F3" s="198"/>
      <c r="G3" s="198"/>
      <c r="H3" s="198"/>
      <c r="I3" s="198"/>
      <c r="J3" s="198"/>
      <c r="K3" s="198"/>
      <c r="L3" s="198"/>
      <c r="M3" s="198"/>
      <c r="N3" s="198"/>
    </row>
    <row r="4" spans="2:14" s="3" customFormat="1" ht="60" x14ac:dyDescent="0.25">
      <c r="B4" s="4" t="s">
        <v>1</v>
      </c>
      <c r="C4" s="4" t="s">
        <v>2</v>
      </c>
      <c r="D4" s="4" t="s">
        <v>3</v>
      </c>
      <c r="E4" s="4" t="s">
        <v>4</v>
      </c>
      <c r="F4" s="4" t="s">
        <v>5</v>
      </c>
      <c r="G4" s="4" t="s">
        <v>12</v>
      </c>
      <c r="H4" s="4" t="s">
        <v>26</v>
      </c>
      <c r="I4" s="4" t="s">
        <v>6</v>
      </c>
      <c r="J4" s="5" t="s">
        <v>7</v>
      </c>
      <c r="K4" s="5" t="s">
        <v>9</v>
      </c>
      <c r="L4" s="5" t="s">
        <v>27</v>
      </c>
      <c r="M4" s="54" t="s">
        <v>49</v>
      </c>
      <c r="N4" s="5" t="s">
        <v>10</v>
      </c>
    </row>
    <row r="5" spans="2:14" x14ac:dyDescent="0.25">
      <c r="B5" s="46">
        <v>1</v>
      </c>
      <c r="C5" s="116" t="s">
        <v>1310</v>
      </c>
      <c r="D5" s="97">
        <v>39539</v>
      </c>
      <c r="E5" s="98">
        <v>44424</v>
      </c>
      <c r="F5" s="117">
        <f>(E5-D5)/365</f>
        <v>13.383561643835616</v>
      </c>
      <c r="G5" s="46">
        <v>8</v>
      </c>
      <c r="H5" s="72">
        <v>0.05</v>
      </c>
      <c r="I5" s="91">
        <f>(1-H5)/G5</f>
        <v>0.11874999999999999</v>
      </c>
      <c r="J5" s="124">
        <v>2200</v>
      </c>
      <c r="K5" s="68">
        <f t="shared" ref="K5:K68" si="0">J5*I5*F5</f>
        <v>3496.4554794520545</v>
      </c>
      <c r="L5" s="68">
        <f t="shared" ref="L5:L68" si="1">MAX(J5-K5,0)</f>
        <v>0</v>
      </c>
      <c r="M5" s="45">
        <v>0.05</v>
      </c>
      <c r="N5" s="68">
        <f t="shared" ref="N5:N68" si="2">IF(J5&lt;=0,0,IF(L5&lt;=H5*J5,H5*J5,L5*(1-M5)))</f>
        <v>110</v>
      </c>
    </row>
    <row r="6" spans="2:14" x14ac:dyDescent="0.25">
      <c r="B6" s="46">
        <v>2</v>
      </c>
      <c r="C6" s="116" t="s">
        <v>1311</v>
      </c>
      <c r="D6" s="97">
        <v>39539</v>
      </c>
      <c r="E6" s="98">
        <v>44424</v>
      </c>
      <c r="F6" s="117">
        <f t="shared" ref="F6:F69" si="3">(E6-D6)/365</f>
        <v>13.383561643835616</v>
      </c>
      <c r="G6" s="46">
        <v>8</v>
      </c>
      <c r="H6" s="72">
        <v>0.05</v>
      </c>
      <c r="I6" s="91">
        <f t="shared" ref="I6:I69" si="4">(1-H6)/G6</f>
        <v>0.11874999999999999</v>
      </c>
      <c r="J6" s="124">
        <v>14012</v>
      </c>
      <c r="K6" s="68">
        <f t="shared" si="0"/>
        <v>22269.242808219176</v>
      </c>
      <c r="L6" s="68">
        <f t="shared" si="1"/>
        <v>0</v>
      </c>
      <c r="M6" s="45">
        <v>0.05</v>
      </c>
      <c r="N6" s="68">
        <f t="shared" si="2"/>
        <v>700.6</v>
      </c>
    </row>
    <row r="7" spans="2:14" x14ac:dyDescent="0.25">
      <c r="B7" s="46">
        <v>3</v>
      </c>
      <c r="C7" s="116" t="s">
        <v>1312</v>
      </c>
      <c r="D7" s="97">
        <v>39539</v>
      </c>
      <c r="E7" s="98">
        <v>44424</v>
      </c>
      <c r="F7" s="117">
        <f t="shared" si="3"/>
        <v>13.383561643835616</v>
      </c>
      <c r="G7" s="46">
        <v>8</v>
      </c>
      <c r="H7" s="72">
        <v>0.05</v>
      </c>
      <c r="I7" s="91">
        <f t="shared" si="4"/>
        <v>0.11874999999999999</v>
      </c>
      <c r="J7" s="124">
        <v>12695</v>
      </c>
      <c r="K7" s="68">
        <f t="shared" si="0"/>
        <v>20176.13741438356</v>
      </c>
      <c r="L7" s="68">
        <f t="shared" si="1"/>
        <v>0</v>
      </c>
      <c r="M7" s="45">
        <v>0.05</v>
      </c>
      <c r="N7" s="68">
        <f t="shared" si="2"/>
        <v>634.75</v>
      </c>
    </row>
    <row r="8" spans="2:14" x14ac:dyDescent="0.25">
      <c r="B8" s="46">
        <v>4</v>
      </c>
      <c r="C8" s="116" t="s">
        <v>1312</v>
      </c>
      <c r="D8" s="97">
        <v>39539</v>
      </c>
      <c r="E8" s="98">
        <v>44424</v>
      </c>
      <c r="F8" s="117">
        <f t="shared" si="3"/>
        <v>13.383561643835616</v>
      </c>
      <c r="G8" s="46">
        <v>8</v>
      </c>
      <c r="H8" s="72">
        <v>0.05</v>
      </c>
      <c r="I8" s="91">
        <f t="shared" si="4"/>
        <v>0.11874999999999999</v>
      </c>
      <c r="J8" s="124">
        <v>3863</v>
      </c>
      <c r="K8" s="68">
        <f t="shared" si="0"/>
        <v>6139.4579623287673</v>
      </c>
      <c r="L8" s="68">
        <f t="shared" si="1"/>
        <v>0</v>
      </c>
      <c r="M8" s="45">
        <v>0.05</v>
      </c>
      <c r="N8" s="68">
        <f t="shared" si="2"/>
        <v>193.15</v>
      </c>
    </row>
    <row r="9" spans="2:14" x14ac:dyDescent="0.25">
      <c r="B9" s="46">
        <v>5</v>
      </c>
      <c r="C9" s="116" t="s">
        <v>1310</v>
      </c>
      <c r="D9" s="97">
        <v>39539</v>
      </c>
      <c r="E9" s="98">
        <v>44424</v>
      </c>
      <c r="F9" s="117">
        <f t="shared" si="3"/>
        <v>13.383561643835616</v>
      </c>
      <c r="G9" s="46">
        <v>8</v>
      </c>
      <c r="H9" s="72">
        <v>0.05</v>
      </c>
      <c r="I9" s="91">
        <f t="shared" si="4"/>
        <v>0.11874999999999999</v>
      </c>
      <c r="J9" s="124">
        <v>11400</v>
      </c>
      <c r="K9" s="68">
        <f t="shared" si="0"/>
        <v>18117.996575342466</v>
      </c>
      <c r="L9" s="68">
        <f t="shared" si="1"/>
        <v>0</v>
      </c>
      <c r="M9" s="45">
        <v>0.05</v>
      </c>
      <c r="N9" s="68">
        <f t="shared" si="2"/>
        <v>570</v>
      </c>
    </row>
    <row r="10" spans="2:14" x14ac:dyDescent="0.25">
      <c r="B10" s="46">
        <v>6</v>
      </c>
      <c r="C10" s="116" t="s">
        <v>1313</v>
      </c>
      <c r="D10" s="97">
        <v>39539</v>
      </c>
      <c r="E10" s="98">
        <v>44424</v>
      </c>
      <c r="F10" s="117">
        <f t="shared" si="3"/>
        <v>13.383561643835616</v>
      </c>
      <c r="G10" s="46">
        <v>5</v>
      </c>
      <c r="H10" s="72">
        <v>0.05</v>
      </c>
      <c r="I10" s="91">
        <f t="shared" si="4"/>
        <v>0.19</v>
      </c>
      <c r="J10" s="124">
        <v>9175</v>
      </c>
      <c r="K10" s="68">
        <f t="shared" si="0"/>
        <v>23330.893835616436</v>
      </c>
      <c r="L10" s="68">
        <f t="shared" si="1"/>
        <v>0</v>
      </c>
      <c r="M10" s="45">
        <v>0.05</v>
      </c>
      <c r="N10" s="68">
        <f t="shared" si="2"/>
        <v>458.75</v>
      </c>
    </row>
    <row r="11" spans="2:14" x14ac:dyDescent="0.25">
      <c r="B11" s="46">
        <v>7</v>
      </c>
      <c r="C11" s="116" t="s">
        <v>1314</v>
      </c>
      <c r="D11" s="97">
        <v>39539</v>
      </c>
      <c r="E11" s="98">
        <v>44424</v>
      </c>
      <c r="F11" s="117">
        <f t="shared" si="3"/>
        <v>13.383561643835616</v>
      </c>
      <c r="G11" s="46">
        <v>6</v>
      </c>
      <c r="H11" s="72">
        <v>0.05</v>
      </c>
      <c r="I11" s="91">
        <f t="shared" si="4"/>
        <v>0.15833333333333333</v>
      </c>
      <c r="J11" s="124">
        <v>31500</v>
      </c>
      <c r="K11" s="68">
        <f t="shared" si="0"/>
        <v>66750.513698630137</v>
      </c>
      <c r="L11" s="68">
        <f t="shared" si="1"/>
        <v>0</v>
      </c>
      <c r="M11" s="45">
        <v>0.05</v>
      </c>
      <c r="N11" s="68">
        <f t="shared" si="2"/>
        <v>1575</v>
      </c>
    </row>
    <row r="12" spans="2:14" x14ac:dyDescent="0.25">
      <c r="B12" s="46">
        <v>8</v>
      </c>
      <c r="C12" s="116" t="s">
        <v>1312</v>
      </c>
      <c r="D12" s="97">
        <v>39539</v>
      </c>
      <c r="E12" s="98">
        <v>44424</v>
      </c>
      <c r="F12" s="117">
        <f t="shared" si="3"/>
        <v>13.383561643835616</v>
      </c>
      <c r="G12" s="46">
        <v>8</v>
      </c>
      <c r="H12" s="72">
        <v>0.05</v>
      </c>
      <c r="I12" s="91">
        <f t="shared" si="4"/>
        <v>0.11874999999999999</v>
      </c>
      <c r="J12" s="124">
        <v>255337</v>
      </c>
      <c r="K12" s="68">
        <f t="shared" si="0"/>
        <v>405806.5694349315</v>
      </c>
      <c r="L12" s="68">
        <f t="shared" si="1"/>
        <v>0</v>
      </c>
      <c r="M12" s="45">
        <v>0.05</v>
      </c>
      <c r="N12" s="68">
        <f t="shared" si="2"/>
        <v>12766.85</v>
      </c>
    </row>
    <row r="13" spans="2:14" x14ac:dyDescent="0.25">
      <c r="B13" s="46">
        <v>9</v>
      </c>
      <c r="C13" s="116" t="s">
        <v>1315</v>
      </c>
      <c r="D13" s="97">
        <v>39539</v>
      </c>
      <c r="E13" s="98">
        <v>44424</v>
      </c>
      <c r="F13" s="117">
        <f t="shared" si="3"/>
        <v>13.383561643835616</v>
      </c>
      <c r="G13" s="46">
        <v>6</v>
      </c>
      <c r="H13" s="72">
        <v>0.05</v>
      </c>
      <c r="I13" s="91">
        <f t="shared" si="4"/>
        <v>0.15833333333333333</v>
      </c>
      <c r="J13" s="124">
        <v>20025</v>
      </c>
      <c r="K13" s="68">
        <f t="shared" si="0"/>
        <v>42434.255136986299</v>
      </c>
      <c r="L13" s="68">
        <f t="shared" si="1"/>
        <v>0</v>
      </c>
      <c r="M13" s="45">
        <v>0.05</v>
      </c>
      <c r="N13" s="68">
        <f t="shared" si="2"/>
        <v>1001.25</v>
      </c>
    </row>
    <row r="14" spans="2:14" x14ac:dyDescent="0.25">
      <c r="B14" s="46">
        <v>10</v>
      </c>
      <c r="C14" s="116" t="s">
        <v>1316</v>
      </c>
      <c r="D14" s="97">
        <v>39904</v>
      </c>
      <c r="E14" s="98">
        <v>44424</v>
      </c>
      <c r="F14" s="117">
        <f t="shared" si="3"/>
        <v>12.383561643835616</v>
      </c>
      <c r="G14" s="46">
        <v>5</v>
      </c>
      <c r="H14" s="72">
        <v>0.05</v>
      </c>
      <c r="I14" s="91">
        <f t="shared" si="4"/>
        <v>0.19</v>
      </c>
      <c r="J14" s="124">
        <v>47584</v>
      </c>
      <c r="K14" s="68">
        <f t="shared" si="0"/>
        <v>111959.28547945207</v>
      </c>
      <c r="L14" s="68">
        <f t="shared" si="1"/>
        <v>0</v>
      </c>
      <c r="M14" s="45">
        <v>0.05</v>
      </c>
      <c r="N14" s="68">
        <f t="shared" si="2"/>
        <v>2379.2000000000003</v>
      </c>
    </row>
    <row r="15" spans="2:14" x14ac:dyDescent="0.25">
      <c r="B15" s="46">
        <v>11</v>
      </c>
      <c r="C15" s="116" t="s">
        <v>1317</v>
      </c>
      <c r="D15" s="97">
        <v>39904</v>
      </c>
      <c r="E15" s="98">
        <v>44424</v>
      </c>
      <c r="F15" s="117">
        <f t="shared" si="3"/>
        <v>12.383561643835616</v>
      </c>
      <c r="G15" s="46">
        <v>6</v>
      </c>
      <c r="H15" s="72">
        <v>0.05</v>
      </c>
      <c r="I15" s="91">
        <f t="shared" si="4"/>
        <v>0.15833333333333333</v>
      </c>
      <c r="J15" s="124">
        <v>6941</v>
      </c>
      <c r="K15" s="68">
        <f t="shared" si="0"/>
        <v>13609.43105022831</v>
      </c>
      <c r="L15" s="68">
        <f t="shared" si="1"/>
        <v>0</v>
      </c>
      <c r="M15" s="45">
        <v>0.05</v>
      </c>
      <c r="N15" s="68">
        <f t="shared" si="2"/>
        <v>347.05</v>
      </c>
    </row>
    <row r="16" spans="2:14" x14ac:dyDescent="0.25">
      <c r="B16" s="46">
        <v>12</v>
      </c>
      <c r="C16" s="116" t="s">
        <v>1318</v>
      </c>
      <c r="D16" s="97">
        <v>39904</v>
      </c>
      <c r="E16" s="98">
        <v>44424</v>
      </c>
      <c r="F16" s="117">
        <f t="shared" si="3"/>
        <v>12.383561643835616</v>
      </c>
      <c r="G16" s="46">
        <v>5</v>
      </c>
      <c r="H16" s="72">
        <v>0.05</v>
      </c>
      <c r="I16" s="91">
        <f t="shared" si="4"/>
        <v>0.19</v>
      </c>
      <c r="J16" s="124">
        <v>811</v>
      </c>
      <c r="K16" s="68">
        <f t="shared" si="0"/>
        <v>1908.1830136986302</v>
      </c>
      <c r="L16" s="68">
        <f t="shared" si="1"/>
        <v>0</v>
      </c>
      <c r="M16" s="45">
        <v>0.05</v>
      </c>
      <c r="N16" s="68">
        <f t="shared" si="2"/>
        <v>40.550000000000004</v>
      </c>
    </row>
    <row r="17" spans="2:14" x14ac:dyDescent="0.25">
      <c r="B17" s="46">
        <v>13</v>
      </c>
      <c r="C17" s="116" t="s">
        <v>704</v>
      </c>
      <c r="D17" s="97">
        <v>39904</v>
      </c>
      <c r="E17" s="98">
        <v>44424</v>
      </c>
      <c r="F17" s="117">
        <f t="shared" si="3"/>
        <v>12.383561643835616</v>
      </c>
      <c r="G17" s="46">
        <v>5</v>
      </c>
      <c r="H17" s="72">
        <v>0.05</v>
      </c>
      <c r="I17" s="91">
        <f t="shared" si="4"/>
        <v>0.19</v>
      </c>
      <c r="J17" s="124">
        <v>2785</v>
      </c>
      <c r="K17" s="68">
        <f t="shared" si="0"/>
        <v>6552.7616438356163</v>
      </c>
      <c r="L17" s="68">
        <f t="shared" si="1"/>
        <v>0</v>
      </c>
      <c r="M17" s="45">
        <v>0.05</v>
      </c>
      <c r="N17" s="68">
        <f t="shared" si="2"/>
        <v>139.25</v>
      </c>
    </row>
    <row r="18" spans="2:14" x14ac:dyDescent="0.25">
      <c r="B18" s="46">
        <v>14</v>
      </c>
      <c r="C18" s="116" t="s">
        <v>1319</v>
      </c>
      <c r="D18" s="97">
        <v>39904</v>
      </c>
      <c r="E18" s="98">
        <v>44424</v>
      </c>
      <c r="F18" s="117">
        <f t="shared" si="3"/>
        <v>12.383561643835616</v>
      </c>
      <c r="G18" s="46">
        <v>6</v>
      </c>
      <c r="H18" s="72">
        <v>0.05</v>
      </c>
      <c r="I18" s="91">
        <f t="shared" si="4"/>
        <v>0.15833333333333333</v>
      </c>
      <c r="J18" s="124">
        <v>7524</v>
      </c>
      <c r="K18" s="68">
        <f t="shared" si="0"/>
        <v>14752.536986301369</v>
      </c>
      <c r="L18" s="68">
        <f t="shared" si="1"/>
        <v>0</v>
      </c>
      <c r="M18" s="45">
        <v>0.05</v>
      </c>
      <c r="N18" s="68">
        <f t="shared" si="2"/>
        <v>376.20000000000005</v>
      </c>
    </row>
    <row r="19" spans="2:14" x14ac:dyDescent="0.25">
      <c r="B19" s="46">
        <v>15</v>
      </c>
      <c r="C19" s="116" t="s">
        <v>1310</v>
      </c>
      <c r="D19" s="97">
        <v>39904</v>
      </c>
      <c r="E19" s="98">
        <v>44424</v>
      </c>
      <c r="F19" s="117">
        <f t="shared" si="3"/>
        <v>12.383561643835616</v>
      </c>
      <c r="G19" s="46">
        <v>8</v>
      </c>
      <c r="H19" s="72">
        <v>0.05</v>
      </c>
      <c r="I19" s="91">
        <f t="shared" si="4"/>
        <v>0.11874999999999999</v>
      </c>
      <c r="J19" s="124">
        <v>6550</v>
      </c>
      <c r="K19" s="68">
        <f t="shared" si="0"/>
        <v>9632.0890410958909</v>
      </c>
      <c r="L19" s="68">
        <f t="shared" si="1"/>
        <v>0</v>
      </c>
      <c r="M19" s="45">
        <v>0.05</v>
      </c>
      <c r="N19" s="68">
        <f t="shared" si="2"/>
        <v>327.5</v>
      </c>
    </row>
    <row r="20" spans="2:14" x14ac:dyDescent="0.25">
      <c r="B20" s="46">
        <v>16</v>
      </c>
      <c r="C20" s="116" t="s">
        <v>1310</v>
      </c>
      <c r="D20" s="97">
        <v>41214</v>
      </c>
      <c r="E20" s="98">
        <v>44424</v>
      </c>
      <c r="F20" s="117">
        <f t="shared" si="3"/>
        <v>8.794520547945206</v>
      </c>
      <c r="G20" s="46">
        <v>8</v>
      </c>
      <c r="H20" s="72">
        <v>0.05</v>
      </c>
      <c r="I20" s="91">
        <f t="shared" si="4"/>
        <v>0.11874999999999999</v>
      </c>
      <c r="J20" s="124">
        <v>3800</v>
      </c>
      <c r="K20" s="68">
        <f t="shared" si="0"/>
        <v>3968.527397260274</v>
      </c>
      <c r="L20" s="68">
        <f t="shared" si="1"/>
        <v>0</v>
      </c>
      <c r="M20" s="45">
        <v>0.05</v>
      </c>
      <c r="N20" s="68">
        <f t="shared" si="2"/>
        <v>190</v>
      </c>
    </row>
    <row r="21" spans="2:14" x14ac:dyDescent="0.25">
      <c r="B21" s="46">
        <v>17</v>
      </c>
      <c r="C21" s="116" t="s">
        <v>1320</v>
      </c>
      <c r="D21" s="97">
        <v>41214</v>
      </c>
      <c r="E21" s="98">
        <v>44424</v>
      </c>
      <c r="F21" s="117">
        <f t="shared" si="3"/>
        <v>8.794520547945206</v>
      </c>
      <c r="G21" s="46">
        <v>6</v>
      </c>
      <c r="H21" s="72">
        <v>0.05</v>
      </c>
      <c r="I21" s="91">
        <f t="shared" si="4"/>
        <v>0.15833333333333333</v>
      </c>
      <c r="J21" s="124">
        <v>34200</v>
      </c>
      <c r="K21" s="68">
        <f t="shared" si="0"/>
        <v>47622.32876712329</v>
      </c>
      <c r="L21" s="68">
        <f t="shared" si="1"/>
        <v>0</v>
      </c>
      <c r="M21" s="45">
        <v>0.05</v>
      </c>
      <c r="N21" s="68">
        <f t="shared" si="2"/>
        <v>1710</v>
      </c>
    </row>
    <row r="22" spans="2:14" x14ac:dyDescent="0.25">
      <c r="B22" s="46">
        <v>18</v>
      </c>
      <c r="C22" s="116" t="s">
        <v>1321</v>
      </c>
      <c r="D22" s="97">
        <v>41214</v>
      </c>
      <c r="E22" s="98">
        <v>44424</v>
      </c>
      <c r="F22" s="117">
        <f t="shared" si="3"/>
        <v>8.794520547945206</v>
      </c>
      <c r="G22" s="46">
        <v>6</v>
      </c>
      <c r="H22" s="72">
        <v>0.05</v>
      </c>
      <c r="I22" s="91">
        <f t="shared" si="4"/>
        <v>0.15833333333333333</v>
      </c>
      <c r="J22" s="124">
        <v>15390</v>
      </c>
      <c r="K22" s="68">
        <f t="shared" si="0"/>
        <v>21430.047945205482</v>
      </c>
      <c r="L22" s="68">
        <f t="shared" si="1"/>
        <v>0</v>
      </c>
      <c r="M22" s="45">
        <v>0.05</v>
      </c>
      <c r="N22" s="68">
        <f t="shared" si="2"/>
        <v>769.5</v>
      </c>
    </row>
    <row r="23" spans="2:14" x14ac:dyDescent="0.25">
      <c r="B23" s="46">
        <v>19</v>
      </c>
      <c r="C23" s="116" t="s">
        <v>1322</v>
      </c>
      <c r="D23" s="97">
        <v>41214</v>
      </c>
      <c r="E23" s="98">
        <v>44424</v>
      </c>
      <c r="F23" s="117">
        <f t="shared" si="3"/>
        <v>8.794520547945206</v>
      </c>
      <c r="G23" s="46">
        <v>5</v>
      </c>
      <c r="H23" s="72">
        <v>0.05</v>
      </c>
      <c r="I23" s="91">
        <f t="shared" si="4"/>
        <v>0.19</v>
      </c>
      <c r="J23" s="124">
        <v>4560</v>
      </c>
      <c r="K23" s="68">
        <f t="shared" si="0"/>
        <v>7619.5726027397259</v>
      </c>
      <c r="L23" s="68">
        <f t="shared" si="1"/>
        <v>0</v>
      </c>
      <c r="M23" s="45">
        <v>0.05</v>
      </c>
      <c r="N23" s="68">
        <f t="shared" si="2"/>
        <v>228</v>
      </c>
    </row>
    <row r="24" spans="2:14" x14ac:dyDescent="0.25">
      <c r="B24" s="46">
        <v>20</v>
      </c>
      <c r="C24" s="116" t="s">
        <v>1322</v>
      </c>
      <c r="D24" s="97">
        <v>41214</v>
      </c>
      <c r="E24" s="98">
        <v>44424</v>
      </c>
      <c r="F24" s="117">
        <f t="shared" si="3"/>
        <v>8.794520547945206</v>
      </c>
      <c r="G24" s="46">
        <v>5</v>
      </c>
      <c r="H24" s="72">
        <v>0.05</v>
      </c>
      <c r="I24" s="91">
        <f t="shared" si="4"/>
        <v>0.19</v>
      </c>
      <c r="J24" s="124">
        <v>2850</v>
      </c>
      <c r="K24" s="68">
        <f t="shared" si="0"/>
        <v>4762.232876712329</v>
      </c>
      <c r="L24" s="68">
        <f t="shared" si="1"/>
        <v>0</v>
      </c>
      <c r="M24" s="45">
        <v>0.05</v>
      </c>
      <c r="N24" s="68">
        <f t="shared" si="2"/>
        <v>142.5</v>
      </c>
    </row>
    <row r="25" spans="2:14" x14ac:dyDescent="0.25">
      <c r="B25" s="46">
        <v>21</v>
      </c>
      <c r="C25" s="116" t="s">
        <v>1323</v>
      </c>
      <c r="D25" s="97">
        <v>41214</v>
      </c>
      <c r="E25" s="98">
        <v>44424</v>
      </c>
      <c r="F25" s="117">
        <f t="shared" si="3"/>
        <v>8.794520547945206</v>
      </c>
      <c r="G25" s="46">
        <v>8</v>
      </c>
      <c r="H25" s="72">
        <v>0.05</v>
      </c>
      <c r="I25" s="91">
        <f t="shared" si="4"/>
        <v>0.11874999999999999</v>
      </c>
      <c r="J25" s="124">
        <v>38850</v>
      </c>
      <c r="K25" s="68">
        <f t="shared" si="0"/>
        <v>40572.970890410965</v>
      </c>
      <c r="L25" s="68">
        <f t="shared" si="1"/>
        <v>0</v>
      </c>
      <c r="M25" s="45">
        <v>0.05</v>
      </c>
      <c r="N25" s="68">
        <f t="shared" si="2"/>
        <v>1942.5</v>
      </c>
    </row>
    <row r="26" spans="2:14" x14ac:dyDescent="0.25">
      <c r="B26" s="46">
        <v>22</v>
      </c>
      <c r="C26" s="116" t="s">
        <v>1324</v>
      </c>
      <c r="D26" s="97">
        <v>41214</v>
      </c>
      <c r="E26" s="98">
        <v>44424</v>
      </c>
      <c r="F26" s="117">
        <f t="shared" si="3"/>
        <v>8.794520547945206</v>
      </c>
      <c r="G26" s="46">
        <v>5</v>
      </c>
      <c r="H26" s="72">
        <v>0.05</v>
      </c>
      <c r="I26" s="91">
        <f t="shared" si="4"/>
        <v>0.19</v>
      </c>
      <c r="J26" s="124">
        <v>4968</v>
      </c>
      <c r="K26" s="68">
        <f t="shared" si="0"/>
        <v>8301.3238356164384</v>
      </c>
      <c r="L26" s="68">
        <f t="shared" si="1"/>
        <v>0</v>
      </c>
      <c r="M26" s="45">
        <v>0.05</v>
      </c>
      <c r="N26" s="68">
        <f t="shared" si="2"/>
        <v>248.4</v>
      </c>
    </row>
    <row r="27" spans="2:14" x14ac:dyDescent="0.25">
      <c r="B27" s="46">
        <v>23</v>
      </c>
      <c r="C27" s="116" t="s">
        <v>1322</v>
      </c>
      <c r="D27" s="97">
        <v>41214</v>
      </c>
      <c r="E27" s="98">
        <v>44424</v>
      </c>
      <c r="F27" s="117">
        <f t="shared" si="3"/>
        <v>8.794520547945206</v>
      </c>
      <c r="G27" s="46">
        <v>5</v>
      </c>
      <c r="H27" s="72">
        <v>0.05</v>
      </c>
      <c r="I27" s="91">
        <f t="shared" si="4"/>
        <v>0.19</v>
      </c>
      <c r="J27" s="124">
        <v>33947</v>
      </c>
      <c r="K27" s="68">
        <f t="shared" si="0"/>
        <v>56724.041917808223</v>
      </c>
      <c r="L27" s="68">
        <f t="shared" si="1"/>
        <v>0</v>
      </c>
      <c r="M27" s="45">
        <v>0.05</v>
      </c>
      <c r="N27" s="68">
        <f t="shared" si="2"/>
        <v>1697.3500000000001</v>
      </c>
    </row>
    <row r="28" spans="2:14" x14ac:dyDescent="0.25">
      <c r="B28" s="46">
        <v>24</v>
      </c>
      <c r="C28" s="116" t="s">
        <v>1325</v>
      </c>
      <c r="D28" s="97">
        <v>41214</v>
      </c>
      <c r="E28" s="98">
        <v>44424</v>
      </c>
      <c r="F28" s="117">
        <f t="shared" si="3"/>
        <v>8.794520547945206</v>
      </c>
      <c r="G28" s="46">
        <v>5</v>
      </c>
      <c r="H28" s="72">
        <v>0.05</v>
      </c>
      <c r="I28" s="91">
        <f t="shared" si="4"/>
        <v>0.19</v>
      </c>
      <c r="J28" s="124">
        <v>16380</v>
      </c>
      <c r="K28" s="68">
        <f t="shared" si="0"/>
        <v>27370.306849315068</v>
      </c>
      <c r="L28" s="68">
        <f t="shared" si="1"/>
        <v>0</v>
      </c>
      <c r="M28" s="45">
        <v>0.05</v>
      </c>
      <c r="N28" s="68">
        <f t="shared" si="2"/>
        <v>819</v>
      </c>
    </row>
    <row r="29" spans="2:14" x14ac:dyDescent="0.25">
      <c r="B29" s="46">
        <v>25</v>
      </c>
      <c r="C29" s="116" t="s">
        <v>1326</v>
      </c>
      <c r="D29" s="97">
        <v>41214</v>
      </c>
      <c r="E29" s="98">
        <v>44424</v>
      </c>
      <c r="F29" s="117">
        <f t="shared" si="3"/>
        <v>8.794520547945206</v>
      </c>
      <c r="G29" s="46">
        <v>5</v>
      </c>
      <c r="H29" s="72">
        <v>0.05</v>
      </c>
      <c r="I29" s="91">
        <f t="shared" si="4"/>
        <v>0.19</v>
      </c>
      <c r="J29" s="124">
        <v>735</v>
      </c>
      <c r="K29" s="68">
        <f t="shared" si="0"/>
        <v>1228.154794520548</v>
      </c>
      <c r="L29" s="68">
        <f t="shared" si="1"/>
        <v>0</v>
      </c>
      <c r="M29" s="45">
        <v>0.05</v>
      </c>
      <c r="N29" s="68">
        <f t="shared" si="2"/>
        <v>36.75</v>
      </c>
    </row>
    <row r="30" spans="2:14" x14ac:dyDescent="0.25">
      <c r="B30" s="46">
        <v>26</v>
      </c>
      <c r="C30" s="116" t="s">
        <v>1310</v>
      </c>
      <c r="D30" s="97">
        <v>41214</v>
      </c>
      <c r="E30" s="98">
        <v>44424</v>
      </c>
      <c r="F30" s="117">
        <f t="shared" si="3"/>
        <v>8.794520547945206</v>
      </c>
      <c r="G30" s="46">
        <v>8</v>
      </c>
      <c r="H30" s="72">
        <v>0.05</v>
      </c>
      <c r="I30" s="91">
        <f t="shared" si="4"/>
        <v>0.11874999999999999</v>
      </c>
      <c r="J30" s="124">
        <v>24972</v>
      </c>
      <c r="K30" s="68">
        <f t="shared" si="0"/>
        <v>26079.491095890411</v>
      </c>
      <c r="L30" s="68">
        <f t="shared" si="1"/>
        <v>0</v>
      </c>
      <c r="M30" s="45">
        <v>0.05</v>
      </c>
      <c r="N30" s="68">
        <f t="shared" si="2"/>
        <v>1248.6000000000001</v>
      </c>
    </row>
    <row r="31" spans="2:14" x14ac:dyDescent="0.25">
      <c r="B31" s="46">
        <v>27</v>
      </c>
      <c r="C31" s="116" t="s">
        <v>1327</v>
      </c>
      <c r="D31" s="97">
        <v>41214</v>
      </c>
      <c r="E31" s="98">
        <v>44424</v>
      </c>
      <c r="F31" s="117">
        <f t="shared" si="3"/>
        <v>8.794520547945206</v>
      </c>
      <c r="G31" s="46">
        <v>8</v>
      </c>
      <c r="H31" s="72">
        <v>0.05</v>
      </c>
      <c r="I31" s="91">
        <f t="shared" si="4"/>
        <v>0.11874999999999999</v>
      </c>
      <c r="J31" s="124">
        <v>51000</v>
      </c>
      <c r="K31" s="68">
        <f t="shared" si="0"/>
        <v>53261.815068493153</v>
      </c>
      <c r="L31" s="68">
        <f t="shared" si="1"/>
        <v>0</v>
      </c>
      <c r="M31" s="45">
        <v>0.05</v>
      </c>
      <c r="N31" s="68">
        <f t="shared" si="2"/>
        <v>2550</v>
      </c>
    </row>
    <row r="32" spans="2:14" x14ac:dyDescent="0.25">
      <c r="B32" s="46">
        <v>28</v>
      </c>
      <c r="C32" s="116" t="s">
        <v>1328</v>
      </c>
      <c r="D32" s="97">
        <v>41214</v>
      </c>
      <c r="E32" s="98">
        <v>44424</v>
      </c>
      <c r="F32" s="117">
        <f t="shared" si="3"/>
        <v>8.794520547945206</v>
      </c>
      <c r="G32" s="46">
        <v>6</v>
      </c>
      <c r="H32" s="72">
        <v>0.05</v>
      </c>
      <c r="I32" s="91">
        <f t="shared" si="4"/>
        <v>0.15833333333333333</v>
      </c>
      <c r="J32" s="124">
        <v>48960</v>
      </c>
      <c r="K32" s="68">
        <f t="shared" si="0"/>
        <v>68175.123287671231</v>
      </c>
      <c r="L32" s="68">
        <f t="shared" si="1"/>
        <v>0</v>
      </c>
      <c r="M32" s="45">
        <v>0.05</v>
      </c>
      <c r="N32" s="68">
        <f t="shared" si="2"/>
        <v>2448</v>
      </c>
    </row>
    <row r="33" spans="2:14" x14ac:dyDescent="0.25">
      <c r="B33" s="46">
        <v>29</v>
      </c>
      <c r="C33" s="116" t="s">
        <v>65</v>
      </c>
      <c r="D33" s="97">
        <v>41214</v>
      </c>
      <c r="E33" s="98">
        <v>44424</v>
      </c>
      <c r="F33" s="117">
        <f t="shared" si="3"/>
        <v>8.794520547945206</v>
      </c>
      <c r="G33" s="46">
        <v>8</v>
      </c>
      <c r="H33" s="72">
        <v>0.05</v>
      </c>
      <c r="I33" s="91">
        <f t="shared" si="4"/>
        <v>0.11874999999999999</v>
      </c>
      <c r="J33" s="124">
        <v>407886</v>
      </c>
      <c r="K33" s="68">
        <f t="shared" si="0"/>
        <v>425975.46472602739</v>
      </c>
      <c r="L33" s="68">
        <f t="shared" si="1"/>
        <v>0</v>
      </c>
      <c r="M33" s="45">
        <v>0.05</v>
      </c>
      <c r="N33" s="68">
        <f t="shared" si="2"/>
        <v>20394.300000000003</v>
      </c>
    </row>
    <row r="34" spans="2:14" x14ac:dyDescent="0.25">
      <c r="B34" s="46">
        <v>30</v>
      </c>
      <c r="C34" s="116" t="s">
        <v>1329</v>
      </c>
      <c r="D34" s="97">
        <v>41214</v>
      </c>
      <c r="E34" s="98">
        <v>44424</v>
      </c>
      <c r="F34" s="117">
        <f t="shared" si="3"/>
        <v>8.794520547945206</v>
      </c>
      <c r="G34" s="46">
        <v>8</v>
      </c>
      <c r="H34" s="72">
        <v>0.05</v>
      </c>
      <c r="I34" s="91">
        <f t="shared" si="4"/>
        <v>0.11874999999999999</v>
      </c>
      <c r="J34" s="124">
        <v>3000</v>
      </c>
      <c r="K34" s="68">
        <f t="shared" si="0"/>
        <v>3133.0479452054797</v>
      </c>
      <c r="L34" s="68">
        <f t="shared" si="1"/>
        <v>0</v>
      </c>
      <c r="M34" s="45">
        <v>0.05</v>
      </c>
      <c r="N34" s="68">
        <f t="shared" si="2"/>
        <v>150</v>
      </c>
    </row>
    <row r="35" spans="2:14" x14ac:dyDescent="0.25">
      <c r="B35" s="46">
        <v>31</v>
      </c>
      <c r="C35" s="116" t="s">
        <v>1321</v>
      </c>
      <c r="D35" s="97">
        <v>41214</v>
      </c>
      <c r="E35" s="98">
        <v>44424</v>
      </c>
      <c r="F35" s="117">
        <f t="shared" si="3"/>
        <v>8.794520547945206</v>
      </c>
      <c r="G35" s="46">
        <v>6</v>
      </c>
      <c r="H35" s="72">
        <v>0.05</v>
      </c>
      <c r="I35" s="91">
        <f t="shared" si="4"/>
        <v>0.15833333333333333</v>
      </c>
      <c r="J35" s="124">
        <v>15390</v>
      </c>
      <c r="K35" s="68">
        <f t="shared" si="0"/>
        <v>21430.047945205482</v>
      </c>
      <c r="L35" s="68">
        <f t="shared" si="1"/>
        <v>0</v>
      </c>
      <c r="M35" s="45">
        <v>0.05</v>
      </c>
      <c r="N35" s="68">
        <f t="shared" si="2"/>
        <v>769.5</v>
      </c>
    </row>
    <row r="36" spans="2:14" x14ac:dyDescent="0.25">
      <c r="B36" s="46">
        <v>32</v>
      </c>
      <c r="C36" s="116" t="s">
        <v>65</v>
      </c>
      <c r="D36" s="97">
        <v>41214</v>
      </c>
      <c r="E36" s="98">
        <v>44424</v>
      </c>
      <c r="F36" s="117">
        <f t="shared" si="3"/>
        <v>8.794520547945206</v>
      </c>
      <c r="G36" s="46">
        <v>8</v>
      </c>
      <c r="H36" s="72">
        <v>0.05</v>
      </c>
      <c r="I36" s="91">
        <f t="shared" si="4"/>
        <v>0.11874999999999999</v>
      </c>
      <c r="J36" s="124">
        <v>352867</v>
      </c>
      <c r="K36" s="68">
        <f t="shared" si="0"/>
        <v>368516.40976027393</v>
      </c>
      <c r="L36" s="68">
        <f t="shared" si="1"/>
        <v>0</v>
      </c>
      <c r="M36" s="45">
        <v>0.05</v>
      </c>
      <c r="N36" s="68">
        <f t="shared" si="2"/>
        <v>17643.350000000002</v>
      </c>
    </row>
    <row r="37" spans="2:14" x14ac:dyDescent="0.25">
      <c r="B37" s="46">
        <v>33</v>
      </c>
      <c r="C37" s="116" t="s">
        <v>1321</v>
      </c>
      <c r="D37" s="97">
        <v>41214</v>
      </c>
      <c r="E37" s="98">
        <v>44424</v>
      </c>
      <c r="F37" s="117">
        <f t="shared" si="3"/>
        <v>8.794520547945206</v>
      </c>
      <c r="G37" s="46">
        <v>6</v>
      </c>
      <c r="H37" s="72">
        <v>0.05</v>
      </c>
      <c r="I37" s="91">
        <f t="shared" si="4"/>
        <v>0.15833333333333333</v>
      </c>
      <c r="J37" s="124">
        <v>30780</v>
      </c>
      <c r="K37" s="68">
        <f t="shared" si="0"/>
        <v>42860.095890410965</v>
      </c>
      <c r="L37" s="68">
        <f t="shared" si="1"/>
        <v>0</v>
      </c>
      <c r="M37" s="45">
        <v>0.05</v>
      </c>
      <c r="N37" s="68">
        <f t="shared" si="2"/>
        <v>1539</v>
      </c>
    </row>
    <row r="38" spans="2:14" x14ac:dyDescent="0.25">
      <c r="B38" s="46">
        <v>34</v>
      </c>
      <c r="C38" s="116" t="s">
        <v>1330</v>
      </c>
      <c r="D38" s="97">
        <v>41214</v>
      </c>
      <c r="E38" s="98">
        <v>44424</v>
      </c>
      <c r="F38" s="117">
        <f t="shared" si="3"/>
        <v>8.794520547945206</v>
      </c>
      <c r="G38" s="46">
        <v>8</v>
      </c>
      <c r="H38" s="72">
        <v>0.05</v>
      </c>
      <c r="I38" s="91">
        <f t="shared" si="4"/>
        <v>0.11874999999999999</v>
      </c>
      <c r="J38" s="124">
        <v>4080</v>
      </c>
      <c r="K38" s="68">
        <f t="shared" si="0"/>
        <v>4260.9452054794519</v>
      </c>
      <c r="L38" s="68">
        <f t="shared" si="1"/>
        <v>0</v>
      </c>
      <c r="M38" s="45">
        <v>0.05</v>
      </c>
      <c r="N38" s="68">
        <f t="shared" si="2"/>
        <v>204</v>
      </c>
    </row>
    <row r="39" spans="2:14" x14ac:dyDescent="0.25">
      <c r="B39" s="46">
        <v>35</v>
      </c>
      <c r="C39" s="116" t="s">
        <v>1310</v>
      </c>
      <c r="D39" s="97">
        <v>41214</v>
      </c>
      <c r="E39" s="98">
        <v>44424</v>
      </c>
      <c r="F39" s="117">
        <f t="shared" si="3"/>
        <v>8.794520547945206</v>
      </c>
      <c r="G39" s="46">
        <v>8</v>
      </c>
      <c r="H39" s="72">
        <v>0.05</v>
      </c>
      <c r="I39" s="91">
        <f t="shared" si="4"/>
        <v>0.11874999999999999</v>
      </c>
      <c r="J39" s="124">
        <v>4500</v>
      </c>
      <c r="K39" s="68">
        <f t="shared" si="0"/>
        <v>4699.571917808219</v>
      </c>
      <c r="L39" s="68">
        <f t="shared" si="1"/>
        <v>0</v>
      </c>
      <c r="M39" s="45">
        <v>0.05</v>
      </c>
      <c r="N39" s="68">
        <f t="shared" si="2"/>
        <v>225</v>
      </c>
    </row>
    <row r="40" spans="2:14" x14ac:dyDescent="0.25">
      <c r="B40" s="46">
        <v>36</v>
      </c>
      <c r="C40" s="116" t="s">
        <v>1322</v>
      </c>
      <c r="D40" s="97">
        <v>41214</v>
      </c>
      <c r="E40" s="98">
        <v>44424</v>
      </c>
      <c r="F40" s="117">
        <f t="shared" si="3"/>
        <v>8.794520547945206</v>
      </c>
      <c r="G40" s="46">
        <v>5</v>
      </c>
      <c r="H40" s="72">
        <v>0.05</v>
      </c>
      <c r="I40" s="91">
        <f t="shared" si="4"/>
        <v>0.19</v>
      </c>
      <c r="J40" s="124">
        <v>48725</v>
      </c>
      <c r="K40" s="68">
        <f t="shared" si="0"/>
        <v>81417.472602739726</v>
      </c>
      <c r="L40" s="68">
        <f t="shared" si="1"/>
        <v>0</v>
      </c>
      <c r="M40" s="45">
        <v>0.05</v>
      </c>
      <c r="N40" s="68">
        <f t="shared" si="2"/>
        <v>2436.25</v>
      </c>
    </row>
    <row r="41" spans="2:14" x14ac:dyDescent="0.25">
      <c r="B41" s="46">
        <v>37</v>
      </c>
      <c r="C41" s="116" t="s">
        <v>1322</v>
      </c>
      <c r="D41" s="97">
        <v>41214</v>
      </c>
      <c r="E41" s="98">
        <v>44424</v>
      </c>
      <c r="F41" s="117">
        <f t="shared" si="3"/>
        <v>8.794520547945206</v>
      </c>
      <c r="G41" s="46">
        <v>5</v>
      </c>
      <c r="H41" s="72">
        <v>0.05</v>
      </c>
      <c r="I41" s="91">
        <f t="shared" si="4"/>
        <v>0.19</v>
      </c>
      <c r="J41" s="124">
        <v>5111</v>
      </c>
      <c r="K41" s="68">
        <f t="shared" si="0"/>
        <v>8540.2709589041096</v>
      </c>
      <c r="L41" s="68">
        <f t="shared" si="1"/>
        <v>0</v>
      </c>
      <c r="M41" s="45">
        <v>0.05</v>
      </c>
      <c r="N41" s="68">
        <f t="shared" si="2"/>
        <v>255.55</v>
      </c>
    </row>
    <row r="42" spans="2:14" x14ac:dyDescent="0.25">
      <c r="B42" s="46">
        <v>38</v>
      </c>
      <c r="C42" s="116" t="s">
        <v>1322</v>
      </c>
      <c r="D42" s="97">
        <v>41214</v>
      </c>
      <c r="E42" s="98">
        <v>44424</v>
      </c>
      <c r="F42" s="117">
        <f t="shared" si="3"/>
        <v>8.794520547945206</v>
      </c>
      <c r="G42" s="46">
        <v>5</v>
      </c>
      <c r="H42" s="72">
        <v>0.05</v>
      </c>
      <c r="I42" s="91">
        <f t="shared" si="4"/>
        <v>0.19</v>
      </c>
      <c r="J42" s="124">
        <v>30691</v>
      </c>
      <c r="K42" s="68">
        <f t="shared" si="0"/>
        <v>51283.399726027397</v>
      </c>
      <c r="L42" s="68">
        <f t="shared" si="1"/>
        <v>0</v>
      </c>
      <c r="M42" s="45">
        <v>0.05</v>
      </c>
      <c r="N42" s="68">
        <f t="shared" si="2"/>
        <v>1534.5500000000002</v>
      </c>
    </row>
    <row r="43" spans="2:14" x14ac:dyDescent="0.25">
      <c r="B43" s="46">
        <v>39</v>
      </c>
      <c r="C43" s="116" t="s">
        <v>1322</v>
      </c>
      <c r="D43" s="97">
        <v>41214</v>
      </c>
      <c r="E43" s="98">
        <v>44424</v>
      </c>
      <c r="F43" s="117">
        <f t="shared" si="3"/>
        <v>8.794520547945206</v>
      </c>
      <c r="G43" s="46">
        <v>5</v>
      </c>
      <c r="H43" s="72">
        <v>0.05</v>
      </c>
      <c r="I43" s="91">
        <f t="shared" si="4"/>
        <v>0.19</v>
      </c>
      <c r="J43" s="124">
        <v>112575</v>
      </c>
      <c r="K43" s="68">
        <f t="shared" si="0"/>
        <v>188108.19863013699</v>
      </c>
      <c r="L43" s="68">
        <f t="shared" si="1"/>
        <v>0</v>
      </c>
      <c r="M43" s="45">
        <v>0.05</v>
      </c>
      <c r="N43" s="68">
        <f t="shared" si="2"/>
        <v>5628.75</v>
      </c>
    </row>
    <row r="44" spans="2:14" x14ac:dyDescent="0.25">
      <c r="B44" s="46">
        <v>40</v>
      </c>
      <c r="C44" s="116" t="s">
        <v>1331</v>
      </c>
      <c r="D44" s="97">
        <v>41214</v>
      </c>
      <c r="E44" s="98">
        <v>44424</v>
      </c>
      <c r="F44" s="117">
        <f t="shared" si="3"/>
        <v>8.794520547945206</v>
      </c>
      <c r="G44" s="46">
        <v>8</v>
      </c>
      <c r="H44" s="72">
        <v>0.05</v>
      </c>
      <c r="I44" s="91">
        <f t="shared" si="4"/>
        <v>0.11874999999999999</v>
      </c>
      <c r="J44" s="124">
        <v>124704</v>
      </c>
      <c r="K44" s="68">
        <f t="shared" si="0"/>
        <v>130234.53698630136</v>
      </c>
      <c r="L44" s="68">
        <f t="shared" si="1"/>
        <v>0</v>
      </c>
      <c r="M44" s="45">
        <v>0.05</v>
      </c>
      <c r="N44" s="68">
        <f t="shared" si="2"/>
        <v>6235.2000000000007</v>
      </c>
    </row>
    <row r="45" spans="2:14" x14ac:dyDescent="0.25">
      <c r="B45" s="46">
        <v>41</v>
      </c>
      <c r="C45" s="116" t="s">
        <v>1332</v>
      </c>
      <c r="D45" s="97">
        <v>41214</v>
      </c>
      <c r="E45" s="98">
        <v>44424</v>
      </c>
      <c r="F45" s="117">
        <f t="shared" si="3"/>
        <v>8.794520547945206</v>
      </c>
      <c r="G45" s="46">
        <v>8</v>
      </c>
      <c r="H45" s="72">
        <v>0.05</v>
      </c>
      <c r="I45" s="91">
        <f t="shared" si="4"/>
        <v>0.11874999999999999</v>
      </c>
      <c r="J45" s="124">
        <v>23370</v>
      </c>
      <c r="K45" s="68">
        <f t="shared" si="0"/>
        <v>24406.443493150688</v>
      </c>
      <c r="L45" s="68">
        <f t="shared" si="1"/>
        <v>0</v>
      </c>
      <c r="M45" s="45">
        <v>0.05</v>
      </c>
      <c r="N45" s="68">
        <f t="shared" si="2"/>
        <v>1168.5</v>
      </c>
    </row>
    <row r="46" spans="2:14" x14ac:dyDescent="0.25">
      <c r="B46" s="46">
        <v>42</v>
      </c>
      <c r="C46" s="116" t="s">
        <v>1333</v>
      </c>
      <c r="D46" s="97">
        <v>41214</v>
      </c>
      <c r="E46" s="98">
        <v>44424</v>
      </c>
      <c r="F46" s="117">
        <f t="shared" si="3"/>
        <v>8.794520547945206</v>
      </c>
      <c r="G46" s="46">
        <v>6</v>
      </c>
      <c r="H46" s="72">
        <v>0.05</v>
      </c>
      <c r="I46" s="91">
        <f t="shared" si="4"/>
        <v>0.15833333333333333</v>
      </c>
      <c r="J46" s="124">
        <v>20520</v>
      </c>
      <c r="K46" s="68">
        <f t="shared" si="0"/>
        <v>28573.397260273974</v>
      </c>
      <c r="L46" s="68">
        <f t="shared" si="1"/>
        <v>0</v>
      </c>
      <c r="M46" s="45">
        <v>0.05</v>
      </c>
      <c r="N46" s="68">
        <f t="shared" si="2"/>
        <v>1026</v>
      </c>
    </row>
    <row r="47" spans="2:14" x14ac:dyDescent="0.25">
      <c r="B47" s="46">
        <v>43</v>
      </c>
      <c r="C47" s="116" t="s">
        <v>65</v>
      </c>
      <c r="D47" s="97">
        <v>41214</v>
      </c>
      <c r="E47" s="98">
        <v>44424</v>
      </c>
      <c r="F47" s="117">
        <f t="shared" si="3"/>
        <v>8.794520547945206</v>
      </c>
      <c r="G47" s="46">
        <v>8</v>
      </c>
      <c r="H47" s="72">
        <v>0.05</v>
      </c>
      <c r="I47" s="91">
        <f t="shared" si="4"/>
        <v>0.11874999999999999</v>
      </c>
      <c r="J47" s="124">
        <v>456165</v>
      </c>
      <c r="K47" s="68">
        <f t="shared" si="0"/>
        <v>476395.60530821921</v>
      </c>
      <c r="L47" s="68">
        <f t="shared" si="1"/>
        <v>0</v>
      </c>
      <c r="M47" s="45">
        <v>0.05</v>
      </c>
      <c r="N47" s="68">
        <f t="shared" si="2"/>
        <v>22808.25</v>
      </c>
    </row>
    <row r="48" spans="2:14" x14ac:dyDescent="0.25">
      <c r="B48" s="46">
        <v>44</v>
      </c>
      <c r="C48" s="116" t="s">
        <v>1334</v>
      </c>
      <c r="D48" s="97">
        <v>41214</v>
      </c>
      <c r="E48" s="98">
        <v>44424</v>
      </c>
      <c r="F48" s="117">
        <f t="shared" si="3"/>
        <v>8.794520547945206</v>
      </c>
      <c r="G48" s="46">
        <v>5</v>
      </c>
      <c r="H48" s="72">
        <v>0.05</v>
      </c>
      <c r="I48" s="91">
        <f t="shared" si="4"/>
        <v>0.19</v>
      </c>
      <c r="J48" s="124">
        <v>9190</v>
      </c>
      <c r="K48" s="68">
        <f t="shared" si="0"/>
        <v>15356.112328767123</v>
      </c>
      <c r="L48" s="68">
        <f t="shared" si="1"/>
        <v>0</v>
      </c>
      <c r="M48" s="45">
        <v>0.05</v>
      </c>
      <c r="N48" s="68">
        <f t="shared" si="2"/>
        <v>459.5</v>
      </c>
    </row>
    <row r="49" spans="2:14" x14ac:dyDescent="0.25">
      <c r="B49" s="46">
        <v>45</v>
      </c>
      <c r="C49" s="116" t="s">
        <v>754</v>
      </c>
      <c r="D49" s="97">
        <v>41214</v>
      </c>
      <c r="E49" s="98">
        <v>44424</v>
      </c>
      <c r="F49" s="117">
        <f t="shared" si="3"/>
        <v>8.794520547945206</v>
      </c>
      <c r="G49" s="46">
        <v>5</v>
      </c>
      <c r="H49" s="72">
        <v>0.05</v>
      </c>
      <c r="I49" s="91">
        <f t="shared" si="4"/>
        <v>0.19</v>
      </c>
      <c r="J49" s="124">
        <v>1554</v>
      </c>
      <c r="K49" s="68">
        <f t="shared" si="0"/>
        <v>2596.6701369863013</v>
      </c>
      <c r="L49" s="68">
        <f t="shared" si="1"/>
        <v>0</v>
      </c>
      <c r="M49" s="45">
        <v>0.05</v>
      </c>
      <c r="N49" s="68">
        <f t="shared" si="2"/>
        <v>77.7</v>
      </c>
    </row>
    <row r="50" spans="2:14" x14ac:dyDescent="0.25">
      <c r="B50" s="46">
        <v>46</v>
      </c>
      <c r="C50" s="116" t="s">
        <v>65</v>
      </c>
      <c r="D50" s="97">
        <v>41214</v>
      </c>
      <c r="E50" s="98">
        <v>44424</v>
      </c>
      <c r="F50" s="117">
        <f t="shared" si="3"/>
        <v>8.794520547945206</v>
      </c>
      <c r="G50" s="46">
        <v>8</v>
      </c>
      <c r="H50" s="72">
        <v>0.05</v>
      </c>
      <c r="I50" s="91">
        <f t="shared" si="4"/>
        <v>0.11874999999999999</v>
      </c>
      <c r="J50" s="124">
        <v>1050</v>
      </c>
      <c r="K50" s="68">
        <f t="shared" si="0"/>
        <v>1096.566780821918</v>
      </c>
      <c r="L50" s="68">
        <f t="shared" si="1"/>
        <v>0</v>
      </c>
      <c r="M50" s="45">
        <v>0.05</v>
      </c>
      <c r="N50" s="68">
        <f t="shared" si="2"/>
        <v>52.5</v>
      </c>
    </row>
    <row r="51" spans="2:14" x14ac:dyDescent="0.25">
      <c r="B51" s="46">
        <v>47</v>
      </c>
      <c r="C51" s="116" t="s">
        <v>1331</v>
      </c>
      <c r="D51" s="97">
        <v>41214</v>
      </c>
      <c r="E51" s="98">
        <v>44424</v>
      </c>
      <c r="F51" s="117">
        <f t="shared" si="3"/>
        <v>8.794520547945206</v>
      </c>
      <c r="G51" s="46">
        <v>8</v>
      </c>
      <c r="H51" s="72">
        <v>0.05</v>
      </c>
      <c r="I51" s="91">
        <f t="shared" si="4"/>
        <v>0.11874999999999999</v>
      </c>
      <c r="J51" s="124">
        <v>3192</v>
      </c>
      <c r="K51" s="68">
        <f t="shared" si="0"/>
        <v>3333.5630136986301</v>
      </c>
      <c r="L51" s="68">
        <f t="shared" si="1"/>
        <v>0</v>
      </c>
      <c r="M51" s="45">
        <v>0.05</v>
      </c>
      <c r="N51" s="68">
        <f t="shared" si="2"/>
        <v>159.60000000000002</v>
      </c>
    </row>
    <row r="52" spans="2:14" x14ac:dyDescent="0.25">
      <c r="B52" s="46">
        <v>48</v>
      </c>
      <c r="C52" s="116" t="s">
        <v>1332</v>
      </c>
      <c r="D52" s="97">
        <v>41214</v>
      </c>
      <c r="E52" s="98">
        <v>44424</v>
      </c>
      <c r="F52" s="117">
        <f t="shared" si="3"/>
        <v>8.794520547945206</v>
      </c>
      <c r="G52" s="46">
        <v>8</v>
      </c>
      <c r="H52" s="72">
        <v>0.05</v>
      </c>
      <c r="I52" s="91">
        <f t="shared" si="4"/>
        <v>0.11874999999999999</v>
      </c>
      <c r="J52" s="124">
        <v>79962</v>
      </c>
      <c r="K52" s="68">
        <f t="shared" si="0"/>
        <v>83508.259931506851</v>
      </c>
      <c r="L52" s="68">
        <f t="shared" si="1"/>
        <v>0</v>
      </c>
      <c r="M52" s="45">
        <v>0.05</v>
      </c>
      <c r="N52" s="68">
        <f t="shared" si="2"/>
        <v>3998.1000000000004</v>
      </c>
    </row>
    <row r="53" spans="2:14" x14ac:dyDescent="0.25">
      <c r="B53" s="46">
        <v>49</v>
      </c>
      <c r="C53" s="116" t="s">
        <v>65</v>
      </c>
      <c r="D53" s="97">
        <v>41214</v>
      </c>
      <c r="E53" s="98">
        <v>44424</v>
      </c>
      <c r="F53" s="117">
        <f t="shared" si="3"/>
        <v>8.794520547945206</v>
      </c>
      <c r="G53" s="46">
        <v>8</v>
      </c>
      <c r="H53" s="72">
        <v>0.05</v>
      </c>
      <c r="I53" s="91">
        <f t="shared" si="4"/>
        <v>0.11874999999999999</v>
      </c>
      <c r="J53" s="124">
        <v>11959</v>
      </c>
      <c r="K53" s="68">
        <f t="shared" si="0"/>
        <v>12489.373458904109</v>
      </c>
      <c r="L53" s="68">
        <f t="shared" si="1"/>
        <v>0</v>
      </c>
      <c r="M53" s="45">
        <v>0.05</v>
      </c>
      <c r="N53" s="68">
        <f t="shared" si="2"/>
        <v>597.95000000000005</v>
      </c>
    </row>
    <row r="54" spans="2:14" x14ac:dyDescent="0.25">
      <c r="B54" s="46">
        <v>50</v>
      </c>
      <c r="C54" s="116" t="s">
        <v>1335</v>
      </c>
      <c r="D54" s="97">
        <v>41214</v>
      </c>
      <c r="E54" s="98">
        <v>44424</v>
      </c>
      <c r="F54" s="117">
        <f t="shared" si="3"/>
        <v>8.794520547945206</v>
      </c>
      <c r="G54" s="46">
        <v>6</v>
      </c>
      <c r="H54" s="72">
        <v>0.05</v>
      </c>
      <c r="I54" s="91">
        <f t="shared" si="4"/>
        <v>0.15833333333333333</v>
      </c>
      <c r="J54" s="124">
        <v>1710</v>
      </c>
      <c r="K54" s="68">
        <f t="shared" si="0"/>
        <v>2381.1164383561645</v>
      </c>
      <c r="L54" s="68">
        <f t="shared" si="1"/>
        <v>0</v>
      </c>
      <c r="M54" s="45">
        <v>0.05</v>
      </c>
      <c r="N54" s="68">
        <f t="shared" si="2"/>
        <v>85.5</v>
      </c>
    </row>
    <row r="55" spans="2:14" x14ac:dyDescent="0.25">
      <c r="B55" s="46">
        <v>51</v>
      </c>
      <c r="C55" s="116" t="s">
        <v>1322</v>
      </c>
      <c r="D55" s="97">
        <v>41214</v>
      </c>
      <c r="E55" s="98">
        <v>44424</v>
      </c>
      <c r="F55" s="117">
        <f t="shared" si="3"/>
        <v>8.794520547945206</v>
      </c>
      <c r="G55" s="46">
        <v>5</v>
      </c>
      <c r="H55" s="72">
        <v>0.05</v>
      </c>
      <c r="I55" s="91">
        <f t="shared" si="4"/>
        <v>0.19</v>
      </c>
      <c r="J55" s="124">
        <v>48868</v>
      </c>
      <c r="K55" s="68">
        <f t="shared" si="0"/>
        <v>81656.419726027409</v>
      </c>
      <c r="L55" s="68">
        <f t="shared" si="1"/>
        <v>0</v>
      </c>
      <c r="M55" s="45">
        <v>0.05</v>
      </c>
      <c r="N55" s="68">
        <f t="shared" si="2"/>
        <v>2443.4</v>
      </c>
    </row>
    <row r="56" spans="2:14" x14ac:dyDescent="0.25">
      <c r="B56" s="46">
        <v>52</v>
      </c>
      <c r="C56" s="116" t="s">
        <v>1322</v>
      </c>
      <c r="D56" s="97">
        <v>41214</v>
      </c>
      <c r="E56" s="98">
        <v>44424</v>
      </c>
      <c r="F56" s="117">
        <f t="shared" si="3"/>
        <v>8.794520547945206</v>
      </c>
      <c r="G56" s="46">
        <v>5</v>
      </c>
      <c r="H56" s="72">
        <v>0.05</v>
      </c>
      <c r="I56" s="91">
        <f t="shared" si="4"/>
        <v>0.19</v>
      </c>
      <c r="J56" s="124">
        <v>4968</v>
      </c>
      <c r="K56" s="68">
        <f t="shared" si="0"/>
        <v>8301.3238356164384</v>
      </c>
      <c r="L56" s="68">
        <f t="shared" si="1"/>
        <v>0</v>
      </c>
      <c r="M56" s="45">
        <v>0.05</v>
      </c>
      <c r="N56" s="68">
        <f t="shared" si="2"/>
        <v>248.4</v>
      </c>
    </row>
    <row r="57" spans="2:14" x14ac:dyDescent="0.25">
      <c r="B57" s="46">
        <v>53</v>
      </c>
      <c r="C57" s="116" t="s">
        <v>1331</v>
      </c>
      <c r="D57" s="97">
        <v>41214</v>
      </c>
      <c r="E57" s="98">
        <v>44424</v>
      </c>
      <c r="F57" s="117">
        <f t="shared" si="3"/>
        <v>8.794520547945206</v>
      </c>
      <c r="G57" s="46">
        <v>8</v>
      </c>
      <c r="H57" s="72">
        <v>0.05</v>
      </c>
      <c r="I57" s="91">
        <f t="shared" si="4"/>
        <v>0.11874999999999999</v>
      </c>
      <c r="J57" s="124">
        <v>39404</v>
      </c>
      <c r="K57" s="68">
        <f t="shared" si="0"/>
        <v>41151.5404109589</v>
      </c>
      <c r="L57" s="68">
        <f t="shared" si="1"/>
        <v>0</v>
      </c>
      <c r="M57" s="45">
        <v>0.05</v>
      </c>
      <c r="N57" s="68">
        <f t="shared" si="2"/>
        <v>1970.2</v>
      </c>
    </row>
    <row r="58" spans="2:14" x14ac:dyDescent="0.25">
      <c r="B58" s="46">
        <v>54</v>
      </c>
      <c r="C58" s="116" t="s">
        <v>1332</v>
      </c>
      <c r="D58" s="97">
        <v>41214</v>
      </c>
      <c r="E58" s="98">
        <v>44424</v>
      </c>
      <c r="F58" s="117">
        <f t="shared" si="3"/>
        <v>8.794520547945206</v>
      </c>
      <c r="G58" s="46">
        <v>8</v>
      </c>
      <c r="H58" s="72">
        <v>0.05</v>
      </c>
      <c r="I58" s="91">
        <f t="shared" si="4"/>
        <v>0.11874999999999999</v>
      </c>
      <c r="J58" s="124">
        <v>33818</v>
      </c>
      <c r="K58" s="68">
        <f t="shared" si="0"/>
        <v>35317.805136986302</v>
      </c>
      <c r="L58" s="68">
        <f t="shared" si="1"/>
        <v>0</v>
      </c>
      <c r="M58" s="45">
        <v>0.05</v>
      </c>
      <c r="N58" s="68">
        <f t="shared" si="2"/>
        <v>1690.9</v>
      </c>
    </row>
    <row r="59" spans="2:14" x14ac:dyDescent="0.25">
      <c r="B59" s="46">
        <v>55</v>
      </c>
      <c r="C59" s="116" t="s">
        <v>1322</v>
      </c>
      <c r="D59" s="97">
        <v>41214</v>
      </c>
      <c r="E59" s="98">
        <v>44424</v>
      </c>
      <c r="F59" s="117">
        <f t="shared" si="3"/>
        <v>8.794520547945206</v>
      </c>
      <c r="G59" s="46">
        <v>5</v>
      </c>
      <c r="H59" s="72">
        <v>0.05</v>
      </c>
      <c r="I59" s="91">
        <f t="shared" si="4"/>
        <v>0.19</v>
      </c>
      <c r="J59" s="124">
        <v>49368</v>
      </c>
      <c r="K59" s="68">
        <f t="shared" si="0"/>
        <v>82491.899178082196</v>
      </c>
      <c r="L59" s="68">
        <f t="shared" si="1"/>
        <v>0</v>
      </c>
      <c r="M59" s="45">
        <v>0.05</v>
      </c>
      <c r="N59" s="68">
        <f t="shared" si="2"/>
        <v>2468.4</v>
      </c>
    </row>
    <row r="60" spans="2:14" x14ac:dyDescent="0.25">
      <c r="B60" s="46">
        <v>56</v>
      </c>
      <c r="C60" s="116" t="s">
        <v>1322</v>
      </c>
      <c r="D60" s="97">
        <v>41214</v>
      </c>
      <c r="E60" s="98">
        <v>44424</v>
      </c>
      <c r="F60" s="117">
        <f t="shared" si="3"/>
        <v>8.794520547945206</v>
      </c>
      <c r="G60" s="46">
        <v>5</v>
      </c>
      <c r="H60" s="72">
        <v>0.05</v>
      </c>
      <c r="I60" s="91">
        <f t="shared" si="4"/>
        <v>0.19</v>
      </c>
      <c r="J60" s="124">
        <v>4968</v>
      </c>
      <c r="K60" s="68">
        <f t="shared" si="0"/>
        <v>8301.3238356164384</v>
      </c>
      <c r="L60" s="68">
        <f t="shared" si="1"/>
        <v>0</v>
      </c>
      <c r="M60" s="45">
        <v>0.05</v>
      </c>
      <c r="N60" s="68">
        <f t="shared" si="2"/>
        <v>248.4</v>
      </c>
    </row>
    <row r="61" spans="2:14" x14ac:dyDescent="0.25">
      <c r="B61" s="46">
        <v>57</v>
      </c>
      <c r="C61" s="116" t="s">
        <v>1336</v>
      </c>
      <c r="D61" s="97">
        <v>41214</v>
      </c>
      <c r="E61" s="98">
        <v>44424</v>
      </c>
      <c r="F61" s="117">
        <f t="shared" si="3"/>
        <v>8.794520547945206</v>
      </c>
      <c r="G61" s="46">
        <v>5</v>
      </c>
      <c r="H61" s="72">
        <v>0.05</v>
      </c>
      <c r="I61" s="91">
        <f t="shared" si="4"/>
        <v>0.19</v>
      </c>
      <c r="J61" s="124">
        <v>3400</v>
      </c>
      <c r="K61" s="68">
        <f t="shared" si="0"/>
        <v>5681.2602739726035</v>
      </c>
      <c r="L61" s="68">
        <f t="shared" si="1"/>
        <v>0</v>
      </c>
      <c r="M61" s="45">
        <v>0.05</v>
      </c>
      <c r="N61" s="68">
        <f t="shared" si="2"/>
        <v>170</v>
      </c>
    </row>
    <row r="62" spans="2:14" x14ac:dyDescent="0.25">
      <c r="B62" s="46">
        <v>58</v>
      </c>
      <c r="C62" s="116" t="s">
        <v>65</v>
      </c>
      <c r="D62" s="97">
        <v>41214</v>
      </c>
      <c r="E62" s="98">
        <v>44424</v>
      </c>
      <c r="F62" s="117">
        <f t="shared" si="3"/>
        <v>8.794520547945206</v>
      </c>
      <c r="G62" s="46">
        <v>8</v>
      </c>
      <c r="H62" s="72">
        <v>0.05</v>
      </c>
      <c r="I62" s="91">
        <f t="shared" si="4"/>
        <v>0.11874999999999999</v>
      </c>
      <c r="J62" s="124">
        <v>3770</v>
      </c>
      <c r="K62" s="68">
        <f t="shared" si="0"/>
        <v>3937.1969178082195</v>
      </c>
      <c r="L62" s="68">
        <f t="shared" si="1"/>
        <v>0</v>
      </c>
      <c r="M62" s="45">
        <v>0.05</v>
      </c>
      <c r="N62" s="68">
        <f t="shared" si="2"/>
        <v>188.5</v>
      </c>
    </row>
    <row r="63" spans="2:14" x14ac:dyDescent="0.25">
      <c r="B63" s="46">
        <v>59</v>
      </c>
      <c r="C63" s="116" t="s">
        <v>730</v>
      </c>
      <c r="D63" s="97">
        <v>41214</v>
      </c>
      <c r="E63" s="98">
        <v>44424</v>
      </c>
      <c r="F63" s="117">
        <f t="shared" si="3"/>
        <v>8.794520547945206</v>
      </c>
      <c r="G63" s="46">
        <v>5</v>
      </c>
      <c r="H63" s="72">
        <v>0.05</v>
      </c>
      <c r="I63" s="91">
        <f t="shared" si="4"/>
        <v>0.19</v>
      </c>
      <c r="J63" s="124">
        <v>30750</v>
      </c>
      <c r="K63" s="68">
        <f t="shared" si="0"/>
        <v>51381.986301369863</v>
      </c>
      <c r="L63" s="68">
        <f t="shared" si="1"/>
        <v>0</v>
      </c>
      <c r="M63" s="45">
        <v>0.05</v>
      </c>
      <c r="N63" s="68">
        <f t="shared" si="2"/>
        <v>1537.5</v>
      </c>
    </row>
    <row r="64" spans="2:14" x14ac:dyDescent="0.25">
      <c r="B64" s="46">
        <v>60</v>
      </c>
      <c r="C64" s="116" t="s">
        <v>1333</v>
      </c>
      <c r="D64" s="97">
        <v>41214</v>
      </c>
      <c r="E64" s="98">
        <v>44424</v>
      </c>
      <c r="F64" s="117">
        <f t="shared" si="3"/>
        <v>8.794520547945206</v>
      </c>
      <c r="G64" s="46">
        <v>6</v>
      </c>
      <c r="H64" s="72">
        <v>0.05</v>
      </c>
      <c r="I64" s="91">
        <f t="shared" si="4"/>
        <v>0.15833333333333333</v>
      </c>
      <c r="J64" s="124">
        <v>20020</v>
      </c>
      <c r="K64" s="68">
        <f t="shared" si="0"/>
        <v>27877.164383561641</v>
      </c>
      <c r="L64" s="68">
        <f t="shared" si="1"/>
        <v>0</v>
      </c>
      <c r="M64" s="45">
        <v>0.05</v>
      </c>
      <c r="N64" s="68">
        <f t="shared" si="2"/>
        <v>1001</v>
      </c>
    </row>
    <row r="65" spans="2:14" x14ac:dyDescent="0.25">
      <c r="B65" s="46">
        <v>61</v>
      </c>
      <c r="C65" s="116" t="s">
        <v>1310</v>
      </c>
      <c r="D65" s="97">
        <v>41214</v>
      </c>
      <c r="E65" s="98">
        <v>44424</v>
      </c>
      <c r="F65" s="117">
        <f t="shared" si="3"/>
        <v>8.794520547945206</v>
      </c>
      <c r="G65" s="46">
        <v>8</v>
      </c>
      <c r="H65" s="72">
        <v>0.05</v>
      </c>
      <c r="I65" s="91">
        <f t="shared" si="4"/>
        <v>0.11874999999999999</v>
      </c>
      <c r="J65" s="124">
        <v>103308</v>
      </c>
      <c r="K65" s="68">
        <f t="shared" si="0"/>
        <v>107889.63904109588</v>
      </c>
      <c r="L65" s="68">
        <f t="shared" si="1"/>
        <v>0</v>
      </c>
      <c r="M65" s="45">
        <v>0.05</v>
      </c>
      <c r="N65" s="68">
        <f t="shared" si="2"/>
        <v>5165.4000000000005</v>
      </c>
    </row>
    <row r="66" spans="2:14" x14ac:dyDescent="0.25">
      <c r="B66" s="46">
        <v>62</v>
      </c>
      <c r="C66" s="116" t="s">
        <v>1337</v>
      </c>
      <c r="D66" s="97">
        <v>41214</v>
      </c>
      <c r="E66" s="98">
        <v>44424</v>
      </c>
      <c r="F66" s="117">
        <f t="shared" si="3"/>
        <v>8.794520547945206</v>
      </c>
      <c r="G66" s="46">
        <v>5</v>
      </c>
      <c r="H66" s="72">
        <v>0.05</v>
      </c>
      <c r="I66" s="91">
        <f t="shared" si="4"/>
        <v>0.19</v>
      </c>
      <c r="J66" s="124">
        <v>4104</v>
      </c>
      <c r="K66" s="68">
        <f t="shared" si="0"/>
        <v>6857.6153424657541</v>
      </c>
      <c r="L66" s="68">
        <f t="shared" si="1"/>
        <v>0</v>
      </c>
      <c r="M66" s="45">
        <v>0.05</v>
      </c>
      <c r="N66" s="68">
        <f t="shared" si="2"/>
        <v>205.20000000000002</v>
      </c>
    </row>
    <row r="67" spans="2:14" x14ac:dyDescent="0.25">
      <c r="B67" s="46">
        <v>63</v>
      </c>
      <c r="C67" s="116" t="s">
        <v>1322</v>
      </c>
      <c r="D67" s="97">
        <v>41214</v>
      </c>
      <c r="E67" s="98">
        <v>44424</v>
      </c>
      <c r="F67" s="117">
        <f t="shared" si="3"/>
        <v>8.794520547945206</v>
      </c>
      <c r="G67" s="46">
        <v>5</v>
      </c>
      <c r="H67" s="72">
        <v>0.05</v>
      </c>
      <c r="I67" s="91">
        <f t="shared" si="4"/>
        <v>0.19</v>
      </c>
      <c r="J67" s="124">
        <v>46868</v>
      </c>
      <c r="K67" s="68">
        <f t="shared" si="0"/>
        <v>78314.501917808229</v>
      </c>
      <c r="L67" s="68">
        <f t="shared" si="1"/>
        <v>0</v>
      </c>
      <c r="M67" s="45">
        <v>0.05</v>
      </c>
      <c r="N67" s="68">
        <f t="shared" si="2"/>
        <v>2343.4</v>
      </c>
    </row>
    <row r="68" spans="2:14" x14ac:dyDescent="0.25">
      <c r="B68" s="46">
        <v>64</v>
      </c>
      <c r="C68" s="116" t="s">
        <v>1322</v>
      </c>
      <c r="D68" s="97">
        <v>41214</v>
      </c>
      <c r="E68" s="98">
        <v>44424</v>
      </c>
      <c r="F68" s="117">
        <f t="shared" si="3"/>
        <v>8.794520547945206</v>
      </c>
      <c r="G68" s="46">
        <v>5</v>
      </c>
      <c r="H68" s="72">
        <v>0.05</v>
      </c>
      <c r="I68" s="91">
        <f t="shared" si="4"/>
        <v>0.19</v>
      </c>
      <c r="J68" s="124">
        <v>6718</v>
      </c>
      <c r="K68" s="68">
        <f t="shared" si="0"/>
        <v>11225.50191780822</v>
      </c>
      <c r="L68" s="68">
        <f t="shared" si="1"/>
        <v>0</v>
      </c>
      <c r="M68" s="45">
        <v>0.05</v>
      </c>
      <c r="N68" s="68">
        <f t="shared" si="2"/>
        <v>335.90000000000003</v>
      </c>
    </row>
    <row r="69" spans="2:14" x14ac:dyDescent="0.25">
      <c r="B69" s="46">
        <v>65</v>
      </c>
      <c r="C69" s="116" t="s">
        <v>1338</v>
      </c>
      <c r="D69" s="97">
        <v>41214</v>
      </c>
      <c r="E69" s="98">
        <v>44424</v>
      </c>
      <c r="F69" s="117">
        <f t="shared" si="3"/>
        <v>8.794520547945206</v>
      </c>
      <c r="G69" s="46">
        <v>8</v>
      </c>
      <c r="H69" s="72">
        <v>0.05</v>
      </c>
      <c r="I69" s="91">
        <f t="shared" si="4"/>
        <v>0.11874999999999999</v>
      </c>
      <c r="J69" s="124">
        <v>19452</v>
      </c>
      <c r="K69" s="68">
        <f t="shared" ref="K69:K132" si="5">J69*I69*F69</f>
        <v>20314.682876712326</v>
      </c>
      <c r="L69" s="68">
        <f t="shared" ref="L69:L132" si="6">MAX(J69-K69,0)</f>
        <v>0</v>
      </c>
      <c r="M69" s="45">
        <v>0.05</v>
      </c>
      <c r="N69" s="68">
        <f t="shared" ref="N69:N132" si="7">IF(J69&lt;=0,0,IF(L69&lt;=H69*J69,H69*J69,L69*(1-M69)))</f>
        <v>972.6</v>
      </c>
    </row>
    <row r="70" spans="2:14" x14ac:dyDescent="0.25">
      <c r="B70" s="46">
        <v>66</v>
      </c>
      <c r="C70" s="116" t="s">
        <v>1332</v>
      </c>
      <c r="D70" s="97">
        <v>41214</v>
      </c>
      <c r="E70" s="98">
        <v>44424</v>
      </c>
      <c r="F70" s="117">
        <f t="shared" ref="F70:F133" si="8">(E70-D70)/365</f>
        <v>8.794520547945206</v>
      </c>
      <c r="G70" s="46">
        <v>8</v>
      </c>
      <c r="H70" s="72">
        <v>0.05</v>
      </c>
      <c r="I70" s="91">
        <f t="shared" ref="I70:I133" si="9">(1-H70)/G70</f>
        <v>0.11874999999999999</v>
      </c>
      <c r="J70" s="124">
        <v>14022</v>
      </c>
      <c r="K70" s="68">
        <f t="shared" si="5"/>
        <v>14643.866095890411</v>
      </c>
      <c r="L70" s="68">
        <f t="shared" si="6"/>
        <v>0</v>
      </c>
      <c r="M70" s="45">
        <v>0.05</v>
      </c>
      <c r="N70" s="68">
        <f t="shared" si="7"/>
        <v>701.1</v>
      </c>
    </row>
    <row r="71" spans="2:14" x14ac:dyDescent="0.25">
      <c r="B71" s="46">
        <v>67</v>
      </c>
      <c r="C71" s="116" t="s">
        <v>1339</v>
      </c>
      <c r="D71" s="97">
        <v>41214</v>
      </c>
      <c r="E71" s="98">
        <v>44424</v>
      </c>
      <c r="F71" s="117">
        <f t="shared" si="8"/>
        <v>8.794520547945206</v>
      </c>
      <c r="G71" s="46">
        <v>5</v>
      </c>
      <c r="H71" s="72">
        <v>0.05</v>
      </c>
      <c r="I71" s="91">
        <f t="shared" si="9"/>
        <v>0.19</v>
      </c>
      <c r="J71" s="124">
        <v>1169</v>
      </c>
      <c r="K71" s="68">
        <f t="shared" si="5"/>
        <v>1953.3509589041098</v>
      </c>
      <c r="L71" s="68">
        <f t="shared" si="6"/>
        <v>0</v>
      </c>
      <c r="M71" s="45">
        <v>0.05</v>
      </c>
      <c r="N71" s="68">
        <f t="shared" si="7"/>
        <v>58.45</v>
      </c>
    </row>
    <row r="72" spans="2:14" x14ac:dyDescent="0.25">
      <c r="B72" s="46">
        <v>68</v>
      </c>
      <c r="C72" s="116" t="s">
        <v>754</v>
      </c>
      <c r="D72" s="97">
        <v>41214</v>
      </c>
      <c r="E72" s="98">
        <v>44424</v>
      </c>
      <c r="F72" s="117">
        <f t="shared" si="8"/>
        <v>8.794520547945206</v>
      </c>
      <c r="G72" s="46">
        <v>5</v>
      </c>
      <c r="H72" s="72">
        <v>0.05</v>
      </c>
      <c r="I72" s="91">
        <f t="shared" si="9"/>
        <v>0.19</v>
      </c>
      <c r="J72" s="124">
        <v>3940</v>
      </c>
      <c r="K72" s="68">
        <f t="shared" si="5"/>
        <v>6583.5780821917815</v>
      </c>
      <c r="L72" s="68">
        <f t="shared" si="6"/>
        <v>0</v>
      </c>
      <c r="M72" s="45">
        <v>0.05</v>
      </c>
      <c r="N72" s="68">
        <f t="shared" si="7"/>
        <v>197</v>
      </c>
    </row>
    <row r="73" spans="2:14" x14ac:dyDescent="0.25">
      <c r="B73" s="46">
        <v>69</v>
      </c>
      <c r="C73" s="116" t="s">
        <v>710</v>
      </c>
      <c r="D73" s="97">
        <v>41214</v>
      </c>
      <c r="E73" s="98">
        <v>44424</v>
      </c>
      <c r="F73" s="117">
        <f t="shared" si="8"/>
        <v>8.794520547945206</v>
      </c>
      <c r="G73" s="46">
        <v>5</v>
      </c>
      <c r="H73" s="72">
        <v>0.05</v>
      </c>
      <c r="I73" s="91">
        <f t="shared" si="9"/>
        <v>0.19</v>
      </c>
      <c r="J73" s="124">
        <v>2855</v>
      </c>
      <c r="K73" s="68">
        <f t="shared" si="5"/>
        <v>4770.5876712328773</v>
      </c>
      <c r="L73" s="68">
        <f t="shared" si="6"/>
        <v>0</v>
      </c>
      <c r="M73" s="45">
        <v>0.05</v>
      </c>
      <c r="N73" s="68">
        <f t="shared" si="7"/>
        <v>142.75</v>
      </c>
    </row>
    <row r="74" spans="2:14" x14ac:dyDescent="0.25">
      <c r="B74" s="46">
        <v>70</v>
      </c>
      <c r="C74" s="116" t="s">
        <v>1340</v>
      </c>
      <c r="D74" s="97">
        <v>41214</v>
      </c>
      <c r="E74" s="98">
        <v>44424</v>
      </c>
      <c r="F74" s="117">
        <f t="shared" si="8"/>
        <v>8.794520547945206</v>
      </c>
      <c r="G74" s="46">
        <v>5</v>
      </c>
      <c r="H74" s="72">
        <v>0.05</v>
      </c>
      <c r="I74" s="91">
        <f t="shared" si="9"/>
        <v>0.19</v>
      </c>
      <c r="J74" s="124">
        <v>18150</v>
      </c>
      <c r="K74" s="68">
        <f t="shared" si="5"/>
        <v>30327.904109589042</v>
      </c>
      <c r="L74" s="68">
        <f t="shared" si="6"/>
        <v>0</v>
      </c>
      <c r="M74" s="45">
        <v>0.05</v>
      </c>
      <c r="N74" s="68">
        <f t="shared" si="7"/>
        <v>907.5</v>
      </c>
    </row>
    <row r="75" spans="2:14" x14ac:dyDescent="0.25">
      <c r="B75" s="46">
        <v>71</v>
      </c>
      <c r="C75" s="116" t="s">
        <v>1314</v>
      </c>
      <c r="D75" s="97">
        <v>41214</v>
      </c>
      <c r="E75" s="98">
        <v>44424</v>
      </c>
      <c r="F75" s="117">
        <f t="shared" si="8"/>
        <v>8.794520547945206</v>
      </c>
      <c r="G75" s="46">
        <v>6</v>
      </c>
      <c r="H75" s="72">
        <v>0.05</v>
      </c>
      <c r="I75" s="91">
        <f t="shared" si="9"/>
        <v>0.15833333333333333</v>
      </c>
      <c r="J75" s="124">
        <v>31080</v>
      </c>
      <c r="K75" s="68">
        <f t="shared" si="5"/>
        <v>43277.835616438359</v>
      </c>
      <c r="L75" s="68">
        <f t="shared" si="6"/>
        <v>0</v>
      </c>
      <c r="M75" s="45">
        <v>0.05</v>
      </c>
      <c r="N75" s="68">
        <f t="shared" si="7"/>
        <v>1554</v>
      </c>
    </row>
    <row r="76" spans="2:14" x14ac:dyDescent="0.25">
      <c r="B76" s="46">
        <v>72</v>
      </c>
      <c r="C76" s="116" t="s">
        <v>1321</v>
      </c>
      <c r="D76" s="97">
        <v>41214</v>
      </c>
      <c r="E76" s="98">
        <v>44424</v>
      </c>
      <c r="F76" s="117">
        <f t="shared" si="8"/>
        <v>8.794520547945206</v>
      </c>
      <c r="G76" s="46">
        <v>6</v>
      </c>
      <c r="H76" s="72">
        <v>0.05</v>
      </c>
      <c r="I76" s="91">
        <f t="shared" si="9"/>
        <v>0.15833333333333333</v>
      </c>
      <c r="J76" s="124">
        <v>930</v>
      </c>
      <c r="K76" s="68">
        <f t="shared" si="5"/>
        <v>1294.9931506849316</v>
      </c>
      <c r="L76" s="68">
        <f t="shared" si="6"/>
        <v>0</v>
      </c>
      <c r="M76" s="45">
        <v>0.05</v>
      </c>
      <c r="N76" s="68">
        <f t="shared" si="7"/>
        <v>46.5</v>
      </c>
    </row>
    <row r="77" spans="2:14" x14ac:dyDescent="0.25">
      <c r="B77" s="46">
        <v>73</v>
      </c>
      <c r="C77" s="116" t="s">
        <v>1322</v>
      </c>
      <c r="D77" s="97">
        <v>41214</v>
      </c>
      <c r="E77" s="98">
        <v>44424</v>
      </c>
      <c r="F77" s="117">
        <f t="shared" si="8"/>
        <v>8.794520547945206</v>
      </c>
      <c r="G77" s="46">
        <v>5</v>
      </c>
      <c r="H77" s="72">
        <v>0.05</v>
      </c>
      <c r="I77" s="91">
        <f t="shared" si="9"/>
        <v>0.19</v>
      </c>
      <c r="J77" s="124">
        <v>1680</v>
      </c>
      <c r="K77" s="68">
        <f t="shared" si="5"/>
        <v>2807.2109589041097</v>
      </c>
      <c r="L77" s="68">
        <f t="shared" si="6"/>
        <v>0</v>
      </c>
      <c r="M77" s="45">
        <v>0.05</v>
      </c>
      <c r="N77" s="68">
        <f t="shared" si="7"/>
        <v>84</v>
      </c>
    </row>
    <row r="78" spans="2:14" x14ac:dyDescent="0.25">
      <c r="B78" s="46">
        <v>74</v>
      </c>
      <c r="C78" s="116" t="s">
        <v>1310</v>
      </c>
      <c r="D78" s="97">
        <v>41214</v>
      </c>
      <c r="E78" s="98">
        <v>44424</v>
      </c>
      <c r="F78" s="117">
        <f t="shared" si="8"/>
        <v>8.794520547945206</v>
      </c>
      <c r="G78" s="46">
        <v>8</v>
      </c>
      <c r="H78" s="72">
        <v>0.05</v>
      </c>
      <c r="I78" s="91">
        <f t="shared" si="9"/>
        <v>0.11874999999999999</v>
      </c>
      <c r="J78" s="124">
        <v>8655</v>
      </c>
      <c r="K78" s="68">
        <f t="shared" si="5"/>
        <v>9038.8433219178096</v>
      </c>
      <c r="L78" s="68">
        <f t="shared" si="6"/>
        <v>0</v>
      </c>
      <c r="M78" s="45">
        <v>0.05</v>
      </c>
      <c r="N78" s="68">
        <f t="shared" si="7"/>
        <v>432.75</v>
      </c>
    </row>
    <row r="79" spans="2:14" x14ac:dyDescent="0.25">
      <c r="B79" s="46">
        <v>75</v>
      </c>
      <c r="C79" s="116" t="s">
        <v>1310</v>
      </c>
      <c r="D79" s="97">
        <v>41214</v>
      </c>
      <c r="E79" s="98">
        <v>44424</v>
      </c>
      <c r="F79" s="117">
        <f t="shared" si="8"/>
        <v>8.794520547945206</v>
      </c>
      <c r="G79" s="46">
        <v>8</v>
      </c>
      <c r="H79" s="72">
        <v>0.05</v>
      </c>
      <c r="I79" s="91">
        <f t="shared" si="9"/>
        <v>0.11874999999999999</v>
      </c>
      <c r="J79" s="124">
        <v>8687</v>
      </c>
      <c r="K79" s="68">
        <f t="shared" si="5"/>
        <v>9072.2625000000007</v>
      </c>
      <c r="L79" s="68">
        <f t="shared" si="6"/>
        <v>0</v>
      </c>
      <c r="M79" s="45">
        <v>0.05</v>
      </c>
      <c r="N79" s="68">
        <f t="shared" si="7"/>
        <v>434.35</v>
      </c>
    </row>
    <row r="80" spans="2:14" x14ac:dyDescent="0.25">
      <c r="B80" s="46">
        <v>76</v>
      </c>
      <c r="C80" s="116" t="s">
        <v>1310</v>
      </c>
      <c r="D80" s="97">
        <v>41214</v>
      </c>
      <c r="E80" s="98">
        <v>44424</v>
      </c>
      <c r="F80" s="117">
        <f t="shared" si="8"/>
        <v>8.794520547945206</v>
      </c>
      <c r="G80" s="46">
        <v>8</v>
      </c>
      <c r="H80" s="72">
        <v>0.05</v>
      </c>
      <c r="I80" s="91">
        <f t="shared" si="9"/>
        <v>0.11874999999999999</v>
      </c>
      <c r="J80" s="124">
        <v>8708</v>
      </c>
      <c r="K80" s="68">
        <f t="shared" si="5"/>
        <v>9094.1938356164392</v>
      </c>
      <c r="L80" s="68">
        <f t="shared" si="6"/>
        <v>0</v>
      </c>
      <c r="M80" s="45">
        <v>0.05</v>
      </c>
      <c r="N80" s="68">
        <f t="shared" si="7"/>
        <v>435.40000000000003</v>
      </c>
    </row>
    <row r="81" spans="2:14" x14ac:dyDescent="0.25">
      <c r="B81" s="46">
        <v>77</v>
      </c>
      <c r="C81" s="116" t="s">
        <v>735</v>
      </c>
      <c r="D81" s="97">
        <v>41214</v>
      </c>
      <c r="E81" s="98">
        <v>44424</v>
      </c>
      <c r="F81" s="117">
        <f t="shared" si="8"/>
        <v>8.794520547945206</v>
      </c>
      <c r="G81" s="46">
        <v>5</v>
      </c>
      <c r="H81" s="72">
        <v>0.05</v>
      </c>
      <c r="I81" s="91">
        <f t="shared" si="9"/>
        <v>0.19</v>
      </c>
      <c r="J81" s="124">
        <v>2145</v>
      </c>
      <c r="K81" s="68">
        <f t="shared" si="5"/>
        <v>3584.2068493150687</v>
      </c>
      <c r="L81" s="68">
        <f t="shared" si="6"/>
        <v>0</v>
      </c>
      <c r="M81" s="45">
        <v>0.05</v>
      </c>
      <c r="N81" s="68">
        <f t="shared" si="7"/>
        <v>107.25</v>
      </c>
    </row>
    <row r="82" spans="2:14" x14ac:dyDescent="0.25">
      <c r="B82" s="46">
        <v>78</v>
      </c>
      <c r="C82" s="116" t="s">
        <v>1311</v>
      </c>
      <c r="D82" s="97">
        <v>41214</v>
      </c>
      <c r="E82" s="98">
        <v>44424</v>
      </c>
      <c r="F82" s="117">
        <f t="shared" si="8"/>
        <v>8.794520547945206</v>
      </c>
      <c r="G82" s="46">
        <v>8</v>
      </c>
      <c r="H82" s="72">
        <v>0.05</v>
      </c>
      <c r="I82" s="91">
        <f t="shared" si="9"/>
        <v>0.11874999999999999</v>
      </c>
      <c r="J82" s="124">
        <v>8778</v>
      </c>
      <c r="K82" s="68">
        <f t="shared" si="5"/>
        <v>9167.298287671234</v>
      </c>
      <c r="L82" s="68">
        <f t="shared" si="6"/>
        <v>0</v>
      </c>
      <c r="M82" s="45">
        <v>0.05</v>
      </c>
      <c r="N82" s="68">
        <f t="shared" si="7"/>
        <v>438.90000000000003</v>
      </c>
    </row>
    <row r="83" spans="2:14" x14ac:dyDescent="0.25">
      <c r="B83" s="46">
        <v>79</v>
      </c>
      <c r="C83" s="116" t="s">
        <v>1324</v>
      </c>
      <c r="D83" s="97">
        <v>41214</v>
      </c>
      <c r="E83" s="98">
        <v>44424</v>
      </c>
      <c r="F83" s="117">
        <f t="shared" si="8"/>
        <v>8.794520547945206</v>
      </c>
      <c r="G83" s="46">
        <v>5</v>
      </c>
      <c r="H83" s="72">
        <v>0.05</v>
      </c>
      <c r="I83" s="91">
        <f t="shared" si="9"/>
        <v>0.19</v>
      </c>
      <c r="J83" s="124">
        <v>2017</v>
      </c>
      <c r="K83" s="68">
        <f t="shared" si="5"/>
        <v>3370.3241095890417</v>
      </c>
      <c r="L83" s="68">
        <f t="shared" si="6"/>
        <v>0</v>
      </c>
      <c r="M83" s="45">
        <v>0.05</v>
      </c>
      <c r="N83" s="68">
        <f t="shared" si="7"/>
        <v>100.85000000000001</v>
      </c>
    </row>
    <row r="84" spans="2:14" x14ac:dyDescent="0.25">
      <c r="B84" s="46">
        <v>80</v>
      </c>
      <c r="C84" s="116" t="s">
        <v>1321</v>
      </c>
      <c r="D84" s="97">
        <v>41214</v>
      </c>
      <c r="E84" s="98">
        <v>44424</v>
      </c>
      <c r="F84" s="117">
        <f t="shared" si="8"/>
        <v>8.794520547945206</v>
      </c>
      <c r="G84" s="46">
        <v>6</v>
      </c>
      <c r="H84" s="72">
        <v>0.05</v>
      </c>
      <c r="I84" s="91">
        <f t="shared" si="9"/>
        <v>0.15833333333333333</v>
      </c>
      <c r="J84" s="124">
        <v>530</v>
      </c>
      <c r="K84" s="68">
        <f t="shared" si="5"/>
        <v>738.00684931506851</v>
      </c>
      <c r="L84" s="68">
        <f t="shared" si="6"/>
        <v>0</v>
      </c>
      <c r="M84" s="45">
        <v>0.05</v>
      </c>
      <c r="N84" s="68">
        <f t="shared" si="7"/>
        <v>26.5</v>
      </c>
    </row>
    <row r="85" spans="2:14" x14ac:dyDescent="0.25">
      <c r="B85" s="46">
        <v>81</v>
      </c>
      <c r="C85" s="116" t="s">
        <v>1341</v>
      </c>
      <c r="D85" s="97">
        <v>41214</v>
      </c>
      <c r="E85" s="98">
        <v>44424</v>
      </c>
      <c r="F85" s="117">
        <f t="shared" si="8"/>
        <v>8.794520547945206</v>
      </c>
      <c r="G85" s="46">
        <v>6</v>
      </c>
      <c r="H85" s="72">
        <v>0.05</v>
      </c>
      <c r="I85" s="91">
        <f t="shared" si="9"/>
        <v>0.15833333333333333</v>
      </c>
      <c r="J85" s="124">
        <v>15048</v>
      </c>
      <c r="K85" s="68">
        <f t="shared" si="5"/>
        <v>20953.824657534245</v>
      </c>
      <c r="L85" s="68">
        <f t="shared" si="6"/>
        <v>0</v>
      </c>
      <c r="M85" s="45">
        <v>0.05</v>
      </c>
      <c r="N85" s="68">
        <f t="shared" si="7"/>
        <v>752.40000000000009</v>
      </c>
    </row>
    <row r="86" spans="2:14" x14ac:dyDescent="0.25">
      <c r="B86" s="46">
        <v>82</v>
      </c>
      <c r="C86" s="116" t="s">
        <v>1342</v>
      </c>
      <c r="D86" s="97">
        <v>41214</v>
      </c>
      <c r="E86" s="98">
        <v>44424</v>
      </c>
      <c r="F86" s="117">
        <f t="shared" si="8"/>
        <v>8.794520547945206</v>
      </c>
      <c r="G86" s="46">
        <v>6</v>
      </c>
      <c r="H86" s="72">
        <v>0.05</v>
      </c>
      <c r="I86" s="91">
        <f t="shared" si="9"/>
        <v>0.15833333333333333</v>
      </c>
      <c r="J86" s="124">
        <v>11171</v>
      </c>
      <c r="K86" s="68">
        <f t="shared" si="5"/>
        <v>15555.23493150685</v>
      </c>
      <c r="L86" s="68">
        <f t="shared" si="6"/>
        <v>0</v>
      </c>
      <c r="M86" s="45">
        <v>0.05</v>
      </c>
      <c r="N86" s="68">
        <f t="shared" si="7"/>
        <v>558.55000000000007</v>
      </c>
    </row>
    <row r="87" spans="2:14" x14ac:dyDescent="0.25">
      <c r="B87" s="46">
        <v>83</v>
      </c>
      <c r="C87" s="116" t="s">
        <v>1342</v>
      </c>
      <c r="D87" s="97">
        <v>41214</v>
      </c>
      <c r="E87" s="98">
        <v>44424</v>
      </c>
      <c r="F87" s="117">
        <f t="shared" si="8"/>
        <v>8.794520547945206</v>
      </c>
      <c r="G87" s="46">
        <v>6</v>
      </c>
      <c r="H87" s="72">
        <v>0.05</v>
      </c>
      <c r="I87" s="91">
        <f t="shared" si="9"/>
        <v>0.15833333333333333</v>
      </c>
      <c r="J87" s="124">
        <v>13212</v>
      </c>
      <c r="K87" s="68">
        <f t="shared" si="5"/>
        <v>18397.257534246579</v>
      </c>
      <c r="L87" s="68">
        <f t="shared" si="6"/>
        <v>0</v>
      </c>
      <c r="M87" s="45">
        <v>0.05</v>
      </c>
      <c r="N87" s="68">
        <f t="shared" si="7"/>
        <v>660.6</v>
      </c>
    </row>
    <row r="88" spans="2:14" x14ac:dyDescent="0.25">
      <c r="B88" s="46">
        <v>84</v>
      </c>
      <c r="C88" s="116" t="s">
        <v>1343</v>
      </c>
      <c r="D88" s="97">
        <v>41214</v>
      </c>
      <c r="E88" s="98">
        <v>44424</v>
      </c>
      <c r="F88" s="117">
        <f t="shared" si="8"/>
        <v>8.794520547945206</v>
      </c>
      <c r="G88" s="46">
        <v>5</v>
      </c>
      <c r="H88" s="72">
        <v>0.05</v>
      </c>
      <c r="I88" s="91">
        <f t="shared" si="9"/>
        <v>0.19</v>
      </c>
      <c r="J88" s="124">
        <v>18953</v>
      </c>
      <c r="K88" s="68">
        <f t="shared" si="5"/>
        <v>31669.684109589045</v>
      </c>
      <c r="L88" s="68">
        <f t="shared" si="6"/>
        <v>0</v>
      </c>
      <c r="M88" s="45">
        <v>0.05</v>
      </c>
      <c r="N88" s="68">
        <f t="shared" si="7"/>
        <v>947.65000000000009</v>
      </c>
    </row>
    <row r="89" spans="2:14" x14ac:dyDescent="0.25">
      <c r="B89" s="46">
        <v>85</v>
      </c>
      <c r="C89" s="116" t="s">
        <v>1344</v>
      </c>
      <c r="D89" s="97">
        <v>41214</v>
      </c>
      <c r="E89" s="98">
        <v>44424</v>
      </c>
      <c r="F89" s="117">
        <f t="shared" si="8"/>
        <v>8.794520547945206</v>
      </c>
      <c r="G89" s="46">
        <v>6</v>
      </c>
      <c r="H89" s="72">
        <v>0.05</v>
      </c>
      <c r="I89" s="91">
        <f t="shared" si="9"/>
        <v>0.15833333333333333</v>
      </c>
      <c r="J89" s="124">
        <v>7581</v>
      </c>
      <c r="K89" s="68">
        <f t="shared" si="5"/>
        <v>10556.28287671233</v>
      </c>
      <c r="L89" s="68">
        <f t="shared" si="6"/>
        <v>0</v>
      </c>
      <c r="M89" s="45">
        <v>0.05</v>
      </c>
      <c r="N89" s="68">
        <f t="shared" si="7"/>
        <v>379.05</v>
      </c>
    </row>
    <row r="90" spans="2:14" x14ac:dyDescent="0.25">
      <c r="B90" s="46">
        <v>86</v>
      </c>
      <c r="C90" s="116" t="s">
        <v>1345</v>
      </c>
      <c r="D90" s="97">
        <v>41214</v>
      </c>
      <c r="E90" s="98">
        <v>44424</v>
      </c>
      <c r="F90" s="117">
        <f t="shared" si="8"/>
        <v>8.794520547945206</v>
      </c>
      <c r="G90" s="46">
        <v>6</v>
      </c>
      <c r="H90" s="72">
        <v>0.05</v>
      </c>
      <c r="I90" s="91">
        <f t="shared" si="9"/>
        <v>0.15833333333333333</v>
      </c>
      <c r="J90" s="124">
        <v>7581</v>
      </c>
      <c r="K90" s="68">
        <f t="shared" si="5"/>
        <v>10556.28287671233</v>
      </c>
      <c r="L90" s="68">
        <f t="shared" si="6"/>
        <v>0</v>
      </c>
      <c r="M90" s="45">
        <v>0.05</v>
      </c>
      <c r="N90" s="68">
        <f t="shared" si="7"/>
        <v>379.05</v>
      </c>
    </row>
    <row r="91" spans="2:14" x14ac:dyDescent="0.25">
      <c r="B91" s="46">
        <v>87</v>
      </c>
      <c r="C91" s="116" t="s">
        <v>1322</v>
      </c>
      <c r="D91" s="97">
        <v>41214</v>
      </c>
      <c r="E91" s="98">
        <v>44424</v>
      </c>
      <c r="F91" s="117">
        <f t="shared" si="8"/>
        <v>8.794520547945206</v>
      </c>
      <c r="G91" s="46">
        <v>5</v>
      </c>
      <c r="H91" s="72">
        <v>0.05</v>
      </c>
      <c r="I91" s="91">
        <f t="shared" si="9"/>
        <v>0.19</v>
      </c>
      <c r="J91" s="124">
        <v>12757</v>
      </c>
      <c r="K91" s="68">
        <f t="shared" si="5"/>
        <v>21316.422739726029</v>
      </c>
      <c r="L91" s="68">
        <f t="shared" si="6"/>
        <v>0</v>
      </c>
      <c r="M91" s="45">
        <v>0.05</v>
      </c>
      <c r="N91" s="68">
        <f t="shared" si="7"/>
        <v>637.85</v>
      </c>
    </row>
    <row r="92" spans="2:14" x14ac:dyDescent="0.25">
      <c r="B92" s="46">
        <v>88</v>
      </c>
      <c r="C92" s="116" t="s">
        <v>1322</v>
      </c>
      <c r="D92" s="97">
        <v>41214</v>
      </c>
      <c r="E92" s="98">
        <v>44424</v>
      </c>
      <c r="F92" s="117">
        <f t="shared" si="8"/>
        <v>8.794520547945206</v>
      </c>
      <c r="G92" s="46">
        <v>5</v>
      </c>
      <c r="H92" s="72">
        <v>0.05</v>
      </c>
      <c r="I92" s="91">
        <f t="shared" si="9"/>
        <v>0.19</v>
      </c>
      <c r="J92" s="124">
        <v>31893</v>
      </c>
      <c r="K92" s="68">
        <f t="shared" si="5"/>
        <v>53291.892328767128</v>
      </c>
      <c r="L92" s="68">
        <f t="shared" si="6"/>
        <v>0</v>
      </c>
      <c r="M92" s="45">
        <v>0.05</v>
      </c>
      <c r="N92" s="68">
        <f t="shared" si="7"/>
        <v>1594.65</v>
      </c>
    </row>
    <row r="93" spans="2:14" x14ac:dyDescent="0.25">
      <c r="B93" s="46">
        <v>89</v>
      </c>
      <c r="C93" s="116" t="s">
        <v>1322</v>
      </c>
      <c r="D93" s="97">
        <v>41214</v>
      </c>
      <c r="E93" s="98">
        <v>44424</v>
      </c>
      <c r="F93" s="117">
        <f t="shared" si="8"/>
        <v>8.794520547945206</v>
      </c>
      <c r="G93" s="46">
        <v>5</v>
      </c>
      <c r="H93" s="72">
        <v>0.05</v>
      </c>
      <c r="I93" s="91">
        <f t="shared" si="9"/>
        <v>0.19</v>
      </c>
      <c r="J93" s="124">
        <v>9568</v>
      </c>
      <c r="K93" s="68">
        <f t="shared" si="5"/>
        <v>15987.734794520549</v>
      </c>
      <c r="L93" s="68">
        <f t="shared" si="6"/>
        <v>0</v>
      </c>
      <c r="M93" s="45">
        <v>0.05</v>
      </c>
      <c r="N93" s="68">
        <f t="shared" si="7"/>
        <v>478.40000000000003</v>
      </c>
    </row>
    <row r="94" spans="2:14" x14ac:dyDescent="0.25">
      <c r="B94" s="46">
        <v>90</v>
      </c>
      <c r="C94" s="116" t="s">
        <v>1322</v>
      </c>
      <c r="D94" s="97">
        <v>41214</v>
      </c>
      <c r="E94" s="98">
        <v>44424</v>
      </c>
      <c r="F94" s="117">
        <f t="shared" si="8"/>
        <v>8.794520547945206</v>
      </c>
      <c r="G94" s="46">
        <v>5</v>
      </c>
      <c r="H94" s="72">
        <v>0.05</v>
      </c>
      <c r="I94" s="91">
        <f t="shared" si="9"/>
        <v>0.19</v>
      </c>
      <c r="J94" s="124">
        <v>222186</v>
      </c>
      <c r="K94" s="68">
        <f t="shared" si="5"/>
        <v>371263.67506849323</v>
      </c>
      <c r="L94" s="68">
        <f t="shared" si="6"/>
        <v>0</v>
      </c>
      <c r="M94" s="45">
        <v>0.05</v>
      </c>
      <c r="N94" s="68">
        <f t="shared" si="7"/>
        <v>11109.300000000001</v>
      </c>
    </row>
    <row r="95" spans="2:14" x14ac:dyDescent="0.25">
      <c r="B95" s="46">
        <v>91</v>
      </c>
      <c r="C95" s="116" t="s">
        <v>1346</v>
      </c>
      <c r="D95" s="97">
        <v>41214</v>
      </c>
      <c r="E95" s="98">
        <v>44424</v>
      </c>
      <c r="F95" s="117">
        <f t="shared" si="8"/>
        <v>8.794520547945206</v>
      </c>
      <c r="G95" s="46">
        <v>5</v>
      </c>
      <c r="H95" s="72">
        <v>0.05</v>
      </c>
      <c r="I95" s="91">
        <f t="shared" si="9"/>
        <v>0.19</v>
      </c>
      <c r="J95" s="124">
        <v>9206</v>
      </c>
      <c r="K95" s="68">
        <f t="shared" si="5"/>
        <v>15382.847671232879</v>
      </c>
      <c r="L95" s="68">
        <f t="shared" si="6"/>
        <v>0</v>
      </c>
      <c r="M95" s="45">
        <v>0.05</v>
      </c>
      <c r="N95" s="68">
        <f t="shared" si="7"/>
        <v>460.3</v>
      </c>
    </row>
    <row r="96" spans="2:14" x14ac:dyDescent="0.25">
      <c r="B96" s="46">
        <v>92</v>
      </c>
      <c r="C96" s="116" t="s">
        <v>1347</v>
      </c>
      <c r="D96" s="97">
        <v>41214</v>
      </c>
      <c r="E96" s="98">
        <v>44424</v>
      </c>
      <c r="F96" s="117">
        <f t="shared" si="8"/>
        <v>8.794520547945206</v>
      </c>
      <c r="G96" s="46">
        <v>5</v>
      </c>
      <c r="H96" s="72">
        <v>0.05</v>
      </c>
      <c r="I96" s="91">
        <f t="shared" si="9"/>
        <v>0.19</v>
      </c>
      <c r="J96" s="124">
        <v>30324</v>
      </c>
      <c r="K96" s="68">
        <f t="shared" si="5"/>
        <v>50670.157808219185</v>
      </c>
      <c r="L96" s="68">
        <f t="shared" si="6"/>
        <v>0</v>
      </c>
      <c r="M96" s="45">
        <v>0.05</v>
      </c>
      <c r="N96" s="68">
        <f t="shared" si="7"/>
        <v>1516.2</v>
      </c>
    </row>
    <row r="97" spans="2:14" x14ac:dyDescent="0.25">
      <c r="B97" s="46">
        <v>93</v>
      </c>
      <c r="C97" s="116" t="s">
        <v>1348</v>
      </c>
      <c r="D97" s="97">
        <v>41214</v>
      </c>
      <c r="E97" s="98">
        <v>44424</v>
      </c>
      <c r="F97" s="117">
        <f t="shared" si="8"/>
        <v>8.794520547945206</v>
      </c>
      <c r="G97" s="46">
        <v>5</v>
      </c>
      <c r="H97" s="72">
        <v>0.05</v>
      </c>
      <c r="I97" s="91">
        <f t="shared" si="9"/>
        <v>0.19</v>
      </c>
      <c r="J97" s="124">
        <v>18953</v>
      </c>
      <c r="K97" s="68">
        <f t="shared" si="5"/>
        <v>31669.684109589045</v>
      </c>
      <c r="L97" s="68">
        <f t="shared" si="6"/>
        <v>0</v>
      </c>
      <c r="M97" s="45">
        <v>0.05</v>
      </c>
      <c r="N97" s="68">
        <f t="shared" si="7"/>
        <v>947.65000000000009</v>
      </c>
    </row>
    <row r="98" spans="2:14" x14ac:dyDescent="0.25">
      <c r="B98" s="46">
        <v>94</v>
      </c>
      <c r="C98" s="116" t="s">
        <v>1349</v>
      </c>
      <c r="D98" s="97">
        <v>41214</v>
      </c>
      <c r="E98" s="98">
        <v>44424</v>
      </c>
      <c r="F98" s="117">
        <f t="shared" si="8"/>
        <v>8.794520547945206</v>
      </c>
      <c r="G98" s="46">
        <v>5</v>
      </c>
      <c r="H98" s="72">
        <v>0.05</v>
      </c>
      <c r="I98" s="91">
        <f t="shared" si="9"/>
        <v>0.19</v>
      </c>
      <c r="J98" s="124">
        <v>43320</v>
      </c>
      <c r="K98" s="68">
        <f t="shared" si="5"/>
        <v>72385.939726027398</v>
      </c>
      <c r="L98" s="68">
        <f t="shared" si="6"/>
        <v>0</v>
      </c>
      <c r="M98" s="45">
        <v>0.05</v>
      </c>
      <c r="N98" s="68">
        <f t="shared" si="7"/>
        <v>2166</v>
      </c>
    </row>
    <row r="99" spans="2:14" x14ac:dyDescent="0.25">
      <c r="B99" s="46">
        <v>95</v>
      </c>
      <c r="C99" s="116" t="s">
        <v>1333</v>
      </c>
      <c r="D99" s="97">
        <v>41214</v>
      </c>
      <c r="E99" s="98">
        <v>44424</v>
      </c>
      <c r="F99" s="117">
        <f t="shared" si="8"/>
        <v>8.794520547945206</v>
      </c>
      <c r="G99" s="46">
        <v>6</v>
      </c>
      <c r="H99" s="72">
        <v>0.05</v>
      </c>
      <c r="I99" s="91">
        <f t="shared" si="9"/>
        <v>0.15833333333333333</v>
      </c>
      <c r="J99" s="124">
        <v>50890</v>
      </c>
      <c r="K99" s="68">
        <f t="shared" si="5"/>
        <v>70862.582191780821</v>
      </c>
      <c r="L99" s="68">
        <f t="shared" si="6"/>
        <v>0</v>
      </c>
      <c r="M99" s="45">
        <v>0.05</v>
      </c>
      <c r="N99" s="68">
        <f t="shared" si="7"/>
        <v>2544.5</v>
      </c>
    </row>
    <row r="100" spans="2:14" x14ac:dyDescent="0.25">
      <c r="B100" s="46">
        <v>96</v>
      </c>
      <c r="C100" s="116" t="s">
        <v>1310</v>
      </c>
      <c r="D100" s="97">
        <v>41214</v>
      </c>
      <c r="E100" s="98">
        <v>44424</v>
      </c>
      <c r="F100" s="117">
        <f t="shared" si="8"/>
        <v>8.794520547945206</v>
      </c>
      <c r="G100" s="46">
        <v>8</v>
      </c>
      <c r="H100" s="72">
        <v>0.05</v>
      </c>
      <c r="I100" s="91">
        <f t="shared" si="9"/>
        <v>0.11874999999999999</v>
      </c>
      <c r="J100" s="124">
        <v>34971</v>
      </c>
      <c r="K100" s="68">
        <f t="shared" si="5"/>
        <v>36521.939897260272</v>
      </c>
      <c r="L100" s="68">
        <f t="shared" si="6"/>
        <v>0</v>
      </c>
      <c r="M100" s="45">
        <v>0.05</v>
      </c>
      <c r="N100" s="68">
        <f t="shared" si="7"/>
        <v>1748.5500000000002</v>
      </c>
    </row>
    <row r="101" spans="2:14" x14ac:dyDescent="0.25">
      <c r="B101" s="46">
        <v>97</v>
      </c>
      <c r="C101" s="116" t="s">
        <v>1314</v>
      </c>
      <c r="D101" s="97">
        <v>41214</v>
      </c>
      <c r="E101" s="98">
        <v>44424</v>
      </c>
      <c r="F101" s="117">
        <f t="shared" si="8"/>
        <v>8.794520547945206</v>
      </c>
      <c r="G101" s="46">
        <v>6</v>
      </c>
      <c r="H101" s="72">
        <v>0.05</v>
      </c>
      <c r="I101" s="91">
        <f t="shared" si="9"/>
        <v>0.15833333333333333</v>
      </c>
      <c r="J101" s="124">
        <v>19950</v>
      </c>
      <c r="K101" s="68">
        <f t="shared" si="5"/>
        <v>27779.691780821919</v>
      </c>
      <c r="L101" s="68">
        <f t="shared" si="6"/>
        <v>0</v>
      </c>
      <c r="M101" s="45">
        <v>0.05</v>
      </c>
      <c r="N101" s="68">
        <f t="shared" si="7"/>
        <v>997.5</v>
      </c>
    </row>
    <row r="102" spans="2:14" x14ac:dyDescent="0.25">
      <c r="B102" s="46">
        <v>98</v>
      </c>
      <c r="C102" s="116" t="s">
        <v>1315</v>
      </c>
      <c r="D102" s="97">
        <v>41214</v>
      </c>
      <c r="E102" s="98">
        <v>44424</v>
      </c>
      <c r="F102" s="117">
        <f t="shared" si="8"/>
        <v>8.794520547945206</v>
      </c>
      <c r="G102" s="46">
        <v>6</v>
      </c>
      <c r="H102" s="72">
        <v>0.05</v>
      </c>
      <c r="I102" s="91">
        <f t="shared" si="9"/>
        <v>0.15833333333333333</v>
      </c>
      <c r="J102" s="124">
        <v>5700</v>
      </c>
      <c r="K102" s="68">
        <f t="shared" si="5"/>
        <v>7937.0547945205481</v>
      </c>
      <c r="L102" s="68">
        <f t="shared" si="6"/>
        <v>0</v>
      </c>
      <c r="M102" s="45">
        <v>0.05</v>
      </c>
      <c r="N102" s="68">
        <f t="shared" si="7"/>
        <v>285</v>
      </c>
    </row>
    <row r="103" spans="2:14" x14ac:dyDescent="0.25">
      <c r="B103" s="46">
        <v>99</v>
      </c>
      <c r="C103" s="116" t="s">
        <v>1350</v>
      </c>
      <c r="D103" s="97">
        <v>41214</v>
      </c>
      <c r="E103" s="98">
        <v>44424</v>
      </c>
      <c r="F103" s="117">
        <f t="shared" si="8"/>
        <v>8.794520547945206</v>
      </c>
      <c r="G103" s="46">
        <v>5</v>
      </c>
      <c r="H103" s="72">
        <v>0.05</v>
      </c>
      <c r="I103" s="91">
        <f t="shared" si="9"/>
        <v>0.19</v>
      </c>
      <c r="J103" s="124">
        <v>8664</v>
      </c>
      <c r="K103" s="68">
        <f t="shared" si="5"/>
        <v>14477.187945205482</v>
      </c>
      <c r="L103" s="68">
        <f t="shared" si="6"/>
        <v>0</v>
      </c>
      <c r="M103" s="45">
        <v>0.05</v>
      </c>
      <c r="N103" s="68">
        <f t="shared" si="7"/>
        <v>433.20000000000005</v>
      </c>
    </row>
    <row r="104" spans="2:14" x14ac:dyDescent="0.25">
      <c r="B104" s="46">
        <v>100</v>
      </c>
      <c r="C104" s="116" t="s">
        <v>1314</v>
      </c>
      <c r="D104" s="97">
        <v>41214</v>
      </c>
      <c r="E104" s="98">
        <v>44424</v>
      </c>
      <c r="F104" s="117">
        <f t="shared" si="8"/>
        <v>8.794520547945206</v>
      </c>
      <c r="G104" s="46">
        <v>6</v>
      </c>
      <c r="H104" s="72">
        <v>0.05</v>
      </c>
      <c r="I104" s="91">
        <f t="shared" si="9"/>
        <v>0.15833333333333333</v>
      </c>
      <c r="J104" s="124">
        <v>59850</v>
      </c>
      <c r="K104" s="68">
        <f t="shared" si="5"/>
        <v>83339.07534246576</v>
      </c>
      <c r="L104" s="68">
        <f t="shared" si="6"/>
        <v>0</v>
      </c>
      <c r="M104" s="45">
        <v>0.05</v>
      </c>
      <c r="N104" s="68">
        <f t="shared" si="7"/>
        <v>2992.5</v>
      </c>
    </row>
    <row r="105" spans="2:14" x14ac:dyDescent="0.25">
      <c r="B105" s="46">
        <v>101</v>
      </c>
      <c r="C105" s="116" t="s">
        <v>1341</v>
      </c>
      <c r="D105" s="97">
        <v>41214</v>
      </c>
      <c r="E105" s="98">
        <v>44424</v>
      </c>
      <c r="F105" s="117">
        <f t="shared" si="8"/>
        <v>8.794520547945206</v>
      </c>
      <c r="G105" s="46">
        <v>6</v>
      </c>
      <c r="H105" s="72">
        <v>0.05</v>
      </c>
      <c r="I105" s="91">
        <f t="shared" si="9"/>
        <v>0.15833333333333333</v>
      </c>
      <c r="J105" s="124">
        <v>18810</v>
      </c>
      <c r="K105" s="68">
        <f t="shared" si="5"/>
        <v>26192.280821917811</v>
      </c>
      <c r="L105" s="68">
        <f t="shared" si="6"/>
        <v>0</v>
      </c>
      <c r="M105" s="45">
        <v>0.05</v>
      </c>
      <c r="N105" s="68">
        <f t="shared" si="7"/>
        <v>940.5</v>
      </c>
    </row>
    <row r="106" spans="2:14" x14ac:dyDescent="0.25">
      <c r="B106" s="46">
        <v>102</v>
      </c>
      <c r="C106" s="116" t="s">
        <v>1351</v>
      </c>
      <c r="D106" s="97">
        <v>41214</v>
      </c>
      <c r="E106" s="98">
        <v>44424</v>
      </c>
      <c r="F106" s="117">
        <f t="shared" si="8"/>
        <v>8.794520547945206</v>
      </c>
      <c r="G106" s="46">
        <v>6</v>
      </c>
      <c r="H106" s="72">
        <v>0.05</v>
      </c>
      <c r="I106" s="91">
        <f t="shared" si="9"/>
        <v>0.15833333333333333</v>
      </c>
      <c r="J106" s="124">
        <v>5358</v>
      </c>
      <c r="K106" s="68">
        <f t="shared" si="5"/>
        <v>7460.8315068493148</v>
      </c>
      <c r="L106" s="68">
        <f t="shared" si="6"/>
        <v>0</v>
      </c>
      <c r="M106" s="45">
        <v>0.05</v>
      </c>
      <c r="N106" s="68">
        <f t="shared" si="7"/>
        <v>267.90000000000003</v>
      </c>
    </row>
    <row r="107" spans="2:14" x14ac:dyDescent="0.25">
      <c r="B107" s="46">
        <v>103</v>
      </c>
      <c r="C107" s="116" t="s">
        <v>1352</v>
      </c>
      <c r="D107" s="97">
        <v>41214</v>
      </c>
      <c r="E107" s="98">
        <v>44424</v>
      </c>
      <c r="F107" s="117">
        <f t="shared" si="8"/>
        <v>8.794520547945206</v>
      </c>
      <c r="G107" s="46">
        <v>8</v>
      </c>
      <c r="H107" s="72">
        <v>0.05</v>
      </c>
      <c r="I107" s="91">
        <f t="shared" si="9"/>
        <v>0.11874999999999999</v>
      </c>
      <c r="J107" s="124">
        <v>307800</v>
      </c>
      <c r="K107" s="68">
        <f t="shared" si="5"/>
        <v>321450.71917808219</v>
      </c>
      <c r="L107" s="68">
        <f t="shared" si="6"/>
        <v>0</v>
      </c>
      <c r="M107" s="45">
        <v>0.05</v>
      </c>
      <c r="N107" s="68">
        <f t="shared" si="7"/>
        <v>15390</v>
      </c>
    </row>
    <row r="108" spans="2:14" x14ac:dyDescent="0.25">
      <c r="B108" s="46">
        <v>104</v>
      </c>
      <c r="C108" s="116" t="s">
        <v>1321</v>
      </c>
      <c r="D108" s="97">
        <v>41214</v>
      </c>
      <c r="E108" s="98">
        <v>44424</v>
      </c>
      <c r="F108" s="117">
        <f t="shared" si="8"/>
        <v>8.794520547945206</v>
      </c>
      <c r="G108" s="46">
        <v>6</v>
      </c>
      <c r="H108" s="72">
        <v>0.05</v>
      </c>
      <c r="I108" s="91">
        <f t="shared" si="9"/>
        <v>0.15833333333333333</v>
      </c>
      <c r="J108" s="124">
        <v>76950</v>
      </c>
      <c r="K108" s="68">
        <f t="shared" si="5"/>
        <v>107150.2397260274</v>
      </c>
      <c r="L108" s="68">
        <f t="shared" si="6"/>
        <v>0</v>
      </c>
      <c r="M108" s="45">
        <v>0.05</v>
      </c>
      <c r="N108" s="68">
        <f t="shared" si="7"/>
        <v>3847.5</v>
      </c>
    </row>
    <row r="109" spans="2:14" x14ac:dyDescent="0.25">
      <c r="B109" s="46">
        <v>105</v>
      </c>
      <c r="C109" s="116" t="s">
        <v>1321</v>
      </c>
      <c r="D109" s="97">
        <v>41214</v>
      </c>
      <c r="E109" s="98">
        <v>44424</v>
      </c>
      <c r="F109" s="117">
        <f t="shared" si="8"/>
        <v>8.794520547945206</v>
      </c>
      <c r="G109" s="46">
        <v>6</v>
      </c>
      <c r="H109" s="72">
        <v>0.05</v>
      </c>
      <c r="I109" s="91">
        <f t="shared" si="9"/>
        <v>0.15833333333333333</v>
      </c>
      <c r="J109" s="124">
        <v>143640</v>
      </c>
      <c r="K109" s="68">
        <f t="shared" si="5"/>
        <v>200013.78082191781</v>
      </c>
      <c r="L109" s="68">
        <f t="shared" si="6"/>
        <v>0</v>
      </c>
      <c r="M109" s="45">
        <v>0.05</v>
      </c>
      <c r="N109" s="68">
        <f t="shared" si="7"/>
        <v>7182</v>
      </c>
    </row>
    <row r="110" spans="2:14" x14ac:dyDescent="0.25">
      <c r="B110" s="46">
        <v>106</v>
      </c>
      <c r="C110" s="116" t="s">
        <v>1321</v>
      </c>
      <c r="D110" s="97">
        <v>41214</v>
      </c>
      <c r="E110" s="98">
        <v>44424</v>
      </c>
      <c r="F110" s="117">
        <f t="shared" si="8"/>
        <v>8.794520547945206</v>
      </c>
      <c r="G110" s="46">
        <v>6</v>
      </c>
      <c r="H110" s="72">
        <v>0.05</v>
      </c>
      <c r="I110" s="91">
        <f t="shared" si="9"/>
        <v>0.15833333333333333</v>
      </c>
      <c r="J110" s="124">
        <v>61560</v>
      </c>
      <c r="K110" s="68">
        <f t="shared" si="5"/>
        <v>85720.19178082193</v>
      </c>
      <c r="L110" s="68">
        <f t="shared" si="6"/>
        <v>0</v>
      </c>
      <c r="M110" s="45">
        <v>0.05</v>
      </c>
      <c r="N110" s="68">
        <f t="shared" si="7"/>
        <v>3078</v>
      </c>
    </row>
    <row r="111" spans="2:14" x14ac:dyDescent="0.25">
      <c r="B111" s="46">
        <v>107</v>
      </c>
      <c r="C111" s="116" t="s">
        <v>1353</v>
      </c>
      <c r="D111" s="97">
        <v>41214</v>
      </c>
      <c r="E111" s="98">
        <v>44424</v>
      </c>
      <c r="F111" s="117">
        <f t="shared" si="8"/>
        <v>8.794520547945206</v>
      </c>
      <c r="G111" s="46">
        <v>5</v>
      </c>
      <c r="H111" s="72">
        <v>0.05</v>
      </c>
      <c r="I111" s="91">
        <f t="shared" si="9"/>
        <v>0.19</v>
      </c>
      <c r="J111" s="124">
        <v>20520</v>
      </c>
      <c r="K111" s="68">
        <f t="shared" si="5"/>
        <v>34288.076712328773</v>
      </c>
      <c r="L111" s="68">
        <f t="shared" si="6"/>
        <v>0</v>
      </c>
      <c r="M111" s="45">
        <v>0.05</v>
      </c>
      <c r="N111" s="68">
        <f t="shared" si="7"/>
        <v>1026</v>
      </c>
    </row>
    <row r="112" spans="2:14" x14ac:dyDescent="0.25">
      <c r="B112" s="46">
        <v>108</v>
      </c>
      <c r="C112" s="116" t="s">
        <v>1354</v>
      </c>
      <c r="D112" s="97">
        <v>41214</v>
      </c>
      <c r="E112" s="98">
        <v>44424</v>
      </c>
      <c r="F112" s="117">
        <f t="shared" si="8"/>
        <v>8.794520547945206</v>
      </c>
      <c r="G112" s="46">
        <v>6</v>
      </c>
      <c r="H112" s="72">
        <v>0.05</v>
      </c>
      <c r="I112" s="91">
        <f t="shared" si="9"/>
        <v>0.15833333333333333</v>
      </c>
      <c r="J112" s="124">
        <v>20520</v>
      </c>
      <c r="K112" s="68">
        <f t="shared" si="5"/>
        <v>28573.397260273974</v>
      </c>
      <c r="L112" s="68">
        <f t="shared" si="6"/>
        <v>0</v>
      </c>
      <c r="M112" s="45">
        <v>0.05</v>
      </c>
      <c r="N112" s="68">
        <f t="shared" si="7"/>
        <v>1026</v>
      </c>
    </row>
    <row r="113" spans="2:14" x14ac:dyDescent="0.25">
      <c r="B113" s="46">
        <v>109</v>
      </c>
      <c r="C113" s="116" t="s">
        <v>1310</v>
      </c>
      <c r="D113" s="97">
        <v>41214</v>
      </c>
      <c r="E113" s="98">
        <v>44424</v>
      </c>
      <c r="F113" s="117">
        <f t="shared" si="8"/>
        <v>8.794520547945206</v>
      </c>
      <c r="G113" s="46">
        <v>8</v>
      </c>
      <c r="H113" s="72">
        <v>0.05</v>
      </c>
      <c r="I113" s="91">
        <f t="shared" si="9"/>
        <v>0.11874999999999999</v>
      </c>
      <c r="J113" s="124">
        <v>13167</v>
      </c>
      <c r="K113" s="68">
        <f t="shared" si="5"/>
        <v>13750.947431506849</v>
      </c>
      <c r="L113" s="68">
        <f t="shared" si="6"/>
        <v>0</v>
      </c>
      <c r="M113" s="45">
        <v>0.05</v>
      </c>
      <c r="N113" s="68">
        <f t="shared" si="7"/>
        <v>658.35</v>
      </c>
    </row>
    <row r="114" spans="2:14" x14ac:dyDescent="0.25">
      <c r="B114" s="46">
        <v>110</v>
      </c>
      <c r="C114" s="116" t="s">
        <v>1310</v>
      </c>
      <c r="D114" s="97">
        <v>41214</v>
      </c>
      <c r="E114" s="98">
        <v>44424</v>
      </c>
      <c r="F114" s="117">
        <f t="shared" si="8"/>
        <v>8.794520547945206</v>
      </c>
      <c r="G114" s="46">
        <v>8</v>
      </c>
      <c r="H114" s="72">
        <v>0.05</v>
      </c>
      <c r="I114" s="91">
        <f t="shared" si="9"/>
        <v>0.11874999999999999</v>
      </c>
      <c r="J114" s="124">
        <v>8778</v>
      </c>
      <c r="K114" s="68">
        <f t="shared" si="5"/>
        <v>9167.298287671234</v>
      </c>
      <c r="L114" s="68">
        <f t="shared" si="6"/>
        <v>0</v>
      </c>
      <c r="M114" s="45">
        <v>0.05</v>
      </c>
      <c r="N114" s="68">
        <f t="shared" si="7"/>
        <v>438.90000000000003</v>
      </c>
    </row>
    <row r="115" spans="2:14" x14ac:dyDescent="0.25">
      <c r="B115" s="46">
        <v>111</v>
      </c>
      <c r="C115" s="116" t="s">
        <v>1310</v>
      </c>
      <c r="D115" s="97">
        <v>41214</v>
      </c>
      <c r="E115" s="98">
        <v>44424</v>
      </c>
      <c r="F115" s="117">
        <f t="shared" si="8"/>
        <v>8.794520547945206</v>
      </c>
      <c r="G115" s="46">
        <v>8</v>
      </c>
      <c r="H115" s="72">
        <v>0.05</v>
      </c>
      <c r="I115" s="91">
        <f t="shared" si="9"/>
        <v>0.11874999999999999</v>
      </c>
      <c r="J115" s="124">
        <v>19312</v>
      </c>
      <c r="K115" s="68">
        <f t="shared" si="5"/>
        <v>20168.47397260274</v>
      </c>
      <c r="L115" s="68">
        <f t="shared" si="6"/>
        <v>0</v>
      </c>
      <c r="M115" s="45">
        <v>0.05</v>
      </c>
      <c r="N115" s="68">
        <f t="shared" si="7"/>
        <v>965.6</v>
      </c>
    </row>
    <row r="116" spans="2:14" x14ac:dyDescent="0.25">
      <c r="B116" s="46">
        <v>112</v>
      </c>
      <c r="C116" s="116" t="s">
        <v>1310</v>
      </c>
      <c r="D116" s="97">
        <v>41214</v>
      </c>
      <c r="E116" s="98">
        <v>44424</v>
      </c>
      <c r="F116" s="117">
        <f t="shared" si="8"/>
        <v>8.794520547945206</v>
      </c>
      <c r="G116" s="46">
        <v>8</v>
      </c>
      <c r="H116" s="72">
        <v>0.05</v>
      </c>
      <c r="I116" s="91">
        <f t="shared" si="9"/>
        <v>0.11874999999999999</v>
      </c>
      <c r="J116" s="124">
        <v>13167</v>
      </c>
      <c r="K116" s="68">
        <f t="shared" si="5"/>
        <v>13750.947431506849</v>
      </c>
      <c r="L116" s="68">
        <f t="shared" si="6"/>
        <v>0</v>
      </c>
      <c r="M116" s="45">
        <v>0.05</v>
      </c>
      <c r="N116" s="68">
        <f t="shared" si="7"/>
        <v>658.35</v>
      </c>
    </row>
    <row r="117" spans="2:14" x14ac:dyDescent="0.25">
      <c r="B117" s="46">
        <v>113</v>
      </c>
      <c r="C117" s="116" t="s">
        <v>1315</v>
      </c>
      <c r="D117" s="97">
        <v>41214</v>
      </c>
      <c r="E117" s="98">
        <v>44424</v>
      </c>
      <c r="F117" s="117">
        <f t="shared" si="8"/>
        <v>8.794520547945206</v>
      </c>
      <c r="G117" s="46">
        <v>6</v>
      </c>
      <c r="H117" s="72">
        <v>0.05</v>
      </c>
      <c r="I117" s="91">
        <f t="shared" si="9"/>
        <v>0.15833333333333333</v>
      </c>
      <c r="J117" s="124">
        <v>5700</v>
      </c>
      <c r="K117" s="68">
        <f t="shared" si="5"/>
        <v>7937.0547945205481</v>
      </c>
      <c r="L117" s="68">
        <f t="shared" si="6"/>
        <v>0</v>
      </c>
      <c r="M117" s="45">
        <v>0.05</v>
      </c>
      <c r="N117" s="68">
        <f t="shared" si="7"/>
        <v>285</v>
      </c>
    </row>
    <row r="118" spans="2:14" x14ac:dyDescent="0.25">
      <c r="B118" s="46">
        <v>114</v>
      </c>
      <c r="C118" s="116" t="s">
        <v>1355</v>
      </c>
      <c r="D118" s="97">
        <v>41214</v>
      </c>
      <c r="E118" s="98">
        <v>44424</v>
      </c>
      <c r="F118" s="117">
        <f t="shared" si="8"/>
        <v>8.794520547945206</v>
      </c>
      <c r="G118" s="46">
        <v>5</v>
      </c>
      <c r="H118" s="72">
        <v>0.05</v>
      </c>
      <c r="I118" s="91">
        <f t="shared" si="9"/>
        <v>0.19</v>
      </c>
      <c r="J118" s="124">
        <v>32266</v>
      </c>
      <c r="K118" s="68">
        <f t="shared" si="5"/>
        <v>53915.16</v>
      </c>
      <c r="L118" s="68">
        <f t="shared" si="6"/>
        <v>0</v>
      </c>
      <c r="M118" s="45">
        <v>0.05</v>
      </c>
      <c r="N118" s="68">
        <f t="shared" si="7"/>
        <v>1613.3000000000002</v>
      </c>
    </row>
    <row r="119" spans="2:14" x14ac:dyDescent="0.25">
      <c r="B119" s="46">
        <v>115</v>
      </c>
      <c r="C119" s="116" t="s">
        <v>1323</v>
      </c>
      <c r="D119" s="97">
        <v>41214</v>
      </c>
      <c r="E119" s="98">
        <v>44424</v>
      </c>
      <c r="F119" s="117">
        <f t="shared" si="8"/>
        <v>8.794520547945206</v>
      </c>
      <c r="G119" s="46">
        <v>8</v>
      </c>
      <c r="H119" s="72">
        <v>0.05</v>
      </c>
      <c r="I119" s="91">
        <f t="shared" si="9"/>
        <v>0.11874999999999999</v>
      </c>
      <c r="J119" s="124">
        <v>1310</v>
      </c>
      <c r="K119" s="68">
        <f t="shared" si="5"/>
        <v>1368.0976027397262</v>
      </c>
      <c r="L119" s="68">
        <f t="shared" si="6"/>
        <v>0</v>
      </c>
      <c r="M119" s="45">
        <v>0.05</v>
      </c>
      <c r="N119" s="68">
        <f t="shared" si="7"/>
        <v>65.5</v>
      </c>
    </row>
    <row r="120" spans="2:14" x14ac:dyDescent="0.25">
      <c r="B120" s="46">
        <v>116</v>
      </c>
      <c r="C120" s="116" t="s">
        <v>65</v>
      </c>
      <c r="D120" s="97">
        <v>41214</v>
      </c>
      <c r="E120" s="98">
        <v>44424</v>
      </c>
      <c r="F120" s="117">
        <f t="shared" si="8"/>
        <v>8.794520547945206</v>
      </c>
      <c r="G120" s="46">
        <v>8</v>
      </c>
      <c r="H120" s="72">
        <v>0.05</v>
      </c>
      <c r="I120" s="91">
        <f t="shared" si="9"/>
        <v>0.11874999999999999</v>
      </c>
      <c r="J120" s="124">
        <v>65648</v>
      </c>
      <c r="K120" s="68">
        <f t="shared" si="5"/>
        <v>68559.443835616446</v>
      </c>
      <c r="L120" s="68">
        <f t="shared" si="6"/>
        <v>0</v>
      </c>
      <c r="M120" s="45">
        <v>0.05</v>
      </c>
      <c r="N120" s="68">
        <f t="shared" si="7"/>
        <v>3282.4</v>
      </c>
    </row>
    <row r="121" spans="2:14" x14ac:dyDescent="0.25">
      <c r="B121" s="46">
        <v>117</v>
      </c>
      <c r="C121" s="116" t="s">
        <v>1331</v>
      </c>
      <c r="D121" s="97">
        <v>41214</v>
      </c>
      <c r="E121" s="98">
        <v>44424</v>
      </c>
      <c r="F121" s="117">
        <f t="shared" si="8"/>
        <v>8.794520547945206</v>
      </c>
      <c r="G121" s="46">
        <v>8</v>
      </c>
      <c r="H121" s="72">
        <v>0.05</v>
      </c>
      <c r="I121" s="91">
        <f t="shared" si="9"/>
        <v>0.11874999999999999</v>
      </c>
      <c r="J121" s="124">
        <v>1800</v>
      </c>
      <c r="K121" s="68">
        <f t="shared" si="5"/>
        <v>1879.8287671232879</v>
      </c>
      <c r="L121" s="68">
        <f t="shared" si="6"/>
        <v>0</v>
      </c>
      <c r="M121" s="45">
        <v>0.05</v>
      </c>
      <c r="N121" s="68">
        <f t="shared" si="7"/>
        <v>90</v>
      </c>
    </row>
    <row r="122" spans="2:14" x14ac:dyDescent="0.25">
      <c r="B122" s="46">
        <v>118</v>
      </c>
      <c r="C122" s="116" t="s">
        <v>710</v>
      </c>
      <c r="D122" s="97">
        <v>41214</v>
      </c>
      <c r="E122" s="98">
        <v>44424</v>
      </c>
      <c r="F122" s="117">
        <f t="shared" si="8"/>
        <v>8.794520547945206</v>
      </c>
      <c r="G122" s="46">
        <v>5</v>
      </c>
      <c r="H122" s="72">
        <v>0.05</v>
      </c>
      <c r="I122" s="91">
        <f t="shared" si="9"/>
        <v>0.19</v>
      </c>
      <c r="J122" s="124">
        <v>1408</v>
      </c>
      <c r="K122" s="68">
        <f t="shared" si="5"/>
        <v>2352.7101369863012</v>
      </c>
      <c r="L122" s="68">
        <f t="shared" si="6"/>
        <v>0</v>
      </c>
      <c r="M122" s="45">
        <v>0.05</v>
      </c>
      <c r="N122" s="68">
        <f t="shared" si="7"/>
        <v>70.400000000000006</v>
      </c>
    </row>
    <row r="123" spans="2:14" x14ac:dyDescent="0.25">
      <c r="B123" s="46">
        <v>119</v>
      </c>
      <c r="C123" s="116" t="s">
        <v>1333</v>
      </c>
      <c r="D123" s="97">
        <v>41214</v>
      </c>
      <c r="E123" s="98">
        <v>44424</v>
      </c>
      <c r="F123" s="117">
        <f t="shared" si="8"/>
        <v>8.794520547945206</v>
      </c>
      <c r="G123" s="46">
        <v>6</v>
      </c>
      <c r="H123" s="72">
        <v>0.05</v>
      </c>
      <c r="I123" s="91">
        <f t="shared" si="9"/>
        <v>0.15833333333333333</v>
      </c>
      <c r="J123" s="124">
        <v>101779</v>
      </c>
      <c r="K123" s="68">
        <f t="shared" si="5"/>
        <v>141723.77191780822</v>
      </c>
      <c r="L123" s="68">
        <f t="shared" si="6"/>
        <v>0</v>
      </c>
      <c r="M123" s="45">
        <v>0.05</v>
      </c>
      <c r="N123" s="68">
        <f t="shared" si="7"/>
        <v>5088.9500000000007</v>
      </c>
    </row>
    <row r="124" spans="2:14" x14ac:dyDescent="0.25">
      <c r="B124" s="46">
        <v>120</v>
      </c>
      <c r="C124" s="116" t="s">
        <v>1356</v>
      </c>
      <c r="D124" s="97">
        <v>41214</v>
      </c>
      <c r="E124" s="98">
        <v>44424</v>
      </c>
      <c r="F124" s="117">
        <f t="shared" si="8"/>
        <v>8.794520547945206</v>
      </c>
      <c r="G124" s="46">
        <v>8</v>
      </c>
      <c r="H124" s="72">
        <v>0.05</v>
      </c>
      <c r="I124" s="91">
        <f t="shared" si="9"/>
        <v>0.11874999999999999</v>
      </c>
      <c r="J124" s="124">
        <v>44295</v>
      </c>
      <c r="K124" s="68">
        <f t="shared" si="5"/>
        <v>46259.452910958906</v>
      </c>
      <c r="L124" s="68">
        <f t="shared" si="6"/>
        <v>0</v>
      </c>
      <c r="M124" s="45">
        <v>0.05</v>
      </c>
      <c r="N124" s="68">
        <f t="shared" si="7"/>
        <v>2214.75</v>
      </c>
    </row>
    <row r="125" spans="2:14" x14ac:dyDescent="0.25">
      <c r="B125" s="46">
        <v>121</v>
      </c>
      <c r="C125" s="116" t="s">
        <v>1357</v>
      </c>
      <c r="D125" s="97">
        <v>41214</v>
      </c>
      <c r="E125" s="98">
        <v>44424</v>
      </c>
      <c r="F125" s="117">
        <f t="shared" si="8"/>
        <v>8.794520547945206</v>
      </c>
      <c r="G125" s="46">
        <v>5</v>
      </c>
      <c r="H125" s="72">
        <v>0.05</v>
      </c>
      <c r="I125" s="91">
        <f t="shared" si="9"/>
        <v>0.19</v>
      </c>
      <c r="J125" s="124">
        <v>28500</v>
      </c>
      <c r="K125" s="68">
        <f t="shared" si="5"/>
        <v>47622.32876712329</v>
      </c>
      <c r="L125" s="68">
        <f t="shared" si="6"/>
        <v>0</v>
      </c>
      <c r="M125" s="45">
        <v>0.05</v>
      </c>
      <c r="N125" s="68">
        <f t="shared" si="7"/>
        <v>1425</v>
      </c>
    </row>
    <row r="126" spans="2:14" x14ac:dyDescent="0.25">
      <c r="B126" s="46">
        <v>122</v>
      </c>
      <c r="C126" s="116" t="s">
        <v>1358</v>
      </c>
      <c r="D126" s="97">
        <v>41214</v>
      </c>
      <c r="E126" s="98">
        <v>44424</v>
      </c>
      <c r="F126" s="117">
        <f t="shared" si="8"/>
        <v>8.794520547945206</v>
      </c>
      <c r="G126" s="46">
        <v>8</v>
      </c>
      <c r="H126" s="72">
        <v>0.05</v>
      </c>
      <c r="I126" s="91">
        <f t="shared" si="9"/>
        <v>0.11874999999999999</v>
      </c>
      <c r="J126" s="124">
        <v>17670</v>
      </c>
      <c r="K126" s="68">
        <f t="shared" si="5"/>
        <v>18453.652397260274</v>
      </c>
      <c r="L126" s="68">
        <f t="shared" si="6"/>
        <v>0</v>
      </c>
      <c r="M126" s="45">
        <v>0.05</v>
      </c>
      <c r="N126" s="68">
        <f t="shared" si="7"/>
        <v>883.5</v>
      </c>
    </row>
    <row r="127" spans="2:14" x14ac:dyDescent="0.25">
      <c r="B127" s="46">
        <v>123</v>
      </c>
      <c r="C127" s="116" t="s">
        <v>1321</v>
      </c>
      <c r="D127" s="97">
        <v>41214</v>
      </c>
      <c r="E127" s="98">
        <v>44424</v>
      </c>
      <c r="F127" s="117">
        <f t="shared" si="8"/>
        <v>8.794520547945206</v>
      </c>
      <c r="G127" s="46">
        <v>6</v>
      </c>
      <c r="H127" s="72">
        <v>0.05</v>
      </c>
      <c r="I127" s="91">
        <f t="shared" si="9"/>
        <v>0.15833333333333333</v>
      </c>
      <c r="J127" s="124">
        <v>17100</v>
      </c>
      <c r="K127" s="68">
        <f t="shared" si="5"/>
        <v>23811.164383561645</v>
      </c>
      <c r="L127" s="68">
        <f t="shared" si="6"/>
        <v>0</v>
      </c>
      <c r="M127" s="45">
        <v>0.05</v>
      </c>
      <c r="N127" s="68">
        <f t="shared" si="7"/>
        <v>855</v>
      </c>
    </row>
    <row r="128" spans="2:14" x14ac:dyDescent="0.25">
      <c r="B128" s="46">
        <v>124</v>
      </c>
      <c r="C128" s="116" t="s">
        <v>1311</v>
      </c>
      <c r="D128" s="97">
        <v>41214</v>
      </c>
      <c r="E128" s="98">
        <v>44424</v>
      </c>
      <c r="F128" s="117">
        <f t="shared" si="8"/>
        <v>8.794520547945206</v>
      </c>
      <c r="G128" s="46">
        <v>8</v>
      </c>
      <c r="H128" s="72">
        <v>0.05</v>
      </c>
      <c r="I128" s="91">
        <f t="shared" si="9"/>
        <v>0.11874999999999999</v>
      </c>
      <c r="J128" s="124">
        <v>60191</v>
      </c>
      <c r="K128" s="68">
        <f t="shared" si="5"/>
        <v>62860.429623287673</v>
      </c>
      <c r="L128" s="68">
        <f t="shared" si="6"/>
        <v>0</v>
      </c>
      <c r="M128" s="45">
        <v>0.05</v>
      </c>
      <c r="N128" s="68">
        <f t="shared" si="7"/>
        <v>3009.55</v>
      </c>
    </row>
    <row r="129" spans="2:14" x14ac:dyDescent="0.25">
      <c r="B129" s="46">
        <v>125</v>
      </c>
      <c r="C129" s="116" t="s">
        <v>1311</v>
      </c>
      <c r="D129" s="97">
        <v>41214</v>
      </c>
      <c r="E129" s="98">
        <v>44424</v>
      </c>
      <c r="F129" s="117">
        <f t="shared" si="8"/>
        <v>8.794520547945206</v>
      </c>
      <c r="G129" s="46">
        <v>8</v>
      </c>
      <c r="H129" s="72">
        <v>0.05</v>
      </c>
      <c r="I129" s="91">
        <f t="shared" si="9"/>
        <v>0.11874999999999999</v>
      </c>
      <c r="J129" s="124">
        <v>3506</v>
      </c>
      <c r="K129" s="68">
        <f t="shared" si="5"/>
        <v>3661.4886986301372</v>
      </c>
      <c r="L129" s="68">
        <f t="shared" si="6"/>
        <v>0</v>
      </c>
      <c r="M129" s="45">
        <v>0.05</v>
      </c>
      <c r="N129" s="68">
        <f t="shared" si="7"/>
        <v>175.3</v>
      </c>
    </row>
    <row r="130" spans="2:14" x14ac:dyDescent="0.25">
      <c r="B130" s="46">
        <v>126</v>
      </c>
      <c r="C130" s="116" t="s">
        <v>1311</v>
      </c>
      <c r="D130" s="97">
        <v>41214</v>
      </c>
      <c r="E130" s="98">
        <v>44424</v>
      </c>
      <c r="F130" s="117">
        <f t="shared" si="8"/>
        <v>8.794520547945206</v>
      </c>
      <c r="G130" s="46">
        <v>8</v>
      </c>
      <c r="H130" s="72">
        <v>0.05</v>
      </c>
      <c r="I130" s="91">
        <f t="shared" si="9"/>
        <v>0.11874999999999999</v>
      </c>
      <c r="J130" s="124">
        <v>7700</v>
      </c>
      <c r="K130" s="68">
        <f t="shared" si="5"/>
        <v>8041.4897260273974</v>
      </c>
      <c r="L130" s="68">
        <f t="shared" si="6"/>
        <v>0</v>
      </c>
      <c r="M130" s="45">
        <v>0.05</v>
      </c>
      <c r="N130" s="68">
        <f t="shared" si="7"/>
        <v>385</v>
      </c>
    </row>
    <row r="131" spans="2:14" x14ac:dyDescent="0.25">
      <c r="B131" s="46">
        <v>127</v>
      </c>
      <c r="C131" s="116" t="s">
        <v>1321</v>
      </c>
      <c r="D131" s="97">
        <v>41214</v>
      </c>
      <c r="E131" s="98">
        <v>44424</v>
      </c>
      <c r="F131" s="117">
        <f t="shared" si="8"/>
        <v>8.794520547945206</v>
      </c>
      <c r="G131" s="46">
        <v>6</v>
      </c>
      <c r="H131" s="72">
        <v>0.05</v>
      </c>
      <c r="I131" s="91">
        <f t="shared" si="9"/>
        <v>0.15833333333333333</v>
      </c>
      <c r="J131" s="124">
        <v>20520</v>
      </c>
      <c r="K131" s="68">
        <f t="shared" si="5"/>
        <v>28573.397260273974</v>
      </c>
      <c r="L131" s="68">
        <f t="shared" si="6"/>
        <v>0</v>
      </c>
      <c r="M131" s="45">
        <v>0.05</v>
      </c>
      <c r="N131" s="68">
        <f t="shared" si="7"/>
        <v>1026</v>
      </c>
    </row>
    <row r="132" spans="2:14" x14ac:dyDescent="0.25">
      <c r="B132" s="46">
        <v>128</v>
      </c>
      <c r="C132" s="116" t="s">
        <v>1359</v>
      </c>
      <c r="D132" s="97">
        <v>41214</v>
      </c>
      <c r="E132" s="98">
        <v>44424</v>
      </c>
      <c r="F132" s="117">
        <f t="shared" si="8"/>
        <v>8.794520547945206</v>
      </c>
      <c r="G132" s="46">
        <v>5</v>
      </c>
      <c r="H132" s="72">
        <v>0.05</v>
      </c>
      <c r="I132" s="91">
        <f t="shared" si="9"/>
        <v>0.19</v>
      </c>
      <c r="J132" s="124">
        <v>14820</v>
      </c>
      <c r="K132" s="68">
        <f t="shared" si="5"/>
        <v>24763.610958904112</v>
      </c>
      <c r="L132" s="68">
        <f t="shared" si="6"/>
        <v>0</v>
      </c>
      <c r="M132" s="45">
        <v>0.05</v>
      </c>
      <c r="N132" s="68">
        <f t="shared" si="7"/>
        <v>741</v>
      </c>
    </row>
    <row r="133" spans="2:14" x14ac:dyDescent="0.25">
      <c r="B133" s="46">
        <v>129</v>
      </c>
      <c r="C133" s="116" t="s">
        <v>1331</v>
      </c>
      <c r="D133" s="97">
        <v>41214</v>
      </c>
      <c r="E133" s="98">
        <v>44424</v>
      </c>
      <c r="F133" s="117">
        <f t="shared" si="8"/>
        <v>8.794520547945206</v>
      </c>
      <c r="G133" s="46">
        <v>8</v>
      </c>
      <c r="H133" s="72">
        <v>0.05</v>
      </c>
      <c r="I133" s="91">
        <f t="shared" si="9"/>
        <v>0.11874999999999999</v>
      </c>
      <c r="J133" s="124">
        <v>3855</v>
      </c>
      <c r="K133" s="68">
        <f t="shared" ref="K133:K196" si="10">J133*I133*F133</f>
        <v>4025.9666095890411</v>
      </c>
      <c r="L133" s="68">
        <f t="shared" ref="L133:L196" si="11">MAX(J133-K133,0)</f>
        <v>0</v>
      </c>
      <c r="M133" s="45">
        <v>0.05</v>
      </c>
      <c r="N133" s="68">
        <f t="shared" ref="N133:N196" si="12">IF(J133&lt;=0,0,IF(L133&lt;=H133*J133,H133*J133,L133*(1-M133)))</f>
        <v>192.75</v>
      </c>
    </row>
    <row r="134" spans="2:14" x14ac:dyDescent="0.25">
      <c r="B134" s="46">
        <v>130</v>
      </c>
      <c r="C134" s="116" t="s">
        <v>1341</v>
      </c>
      <c r="D134" s="97">
        <v>41214</v>
      </c>
      <c r="E134" s="98">
        <v>44424</v>
      </c>
      <c r="F134" s="117">
        <f t="shared" ref="F134:F197" si="13">(E134-D134)/365</f>
        <v>8.794520547945206</v>
      </c>
      <c r="G134" s="46">
        <v>6</v>
      </c>
      <c r="H134" s="72">
        <v>0.05</v>
      </c>
      <c r="I134" s="91">
        <f t="shared" ref="I134:I197" si="14">(1-H134)/G134</f>
        <v>0.15833333333333333</v>
      </c>
      <c r="J134" s="124">
        <v>7524</v>
      </c>
      <c r="K134" s="68">
        <f t="shared" si="10"/>
        <v>10476.912328767123</v>
      </c>
      <c r="L134" s="68">
        <f t="shared" si="11"/>
        <v>0</v>
      </c>
      <c r="M134" s="45">
        <v>0.05</v>
      </c>
      <c r="N134" s="68">
        <f t="shared" si="12"/>
        <v>376.20000000000005</v>
      </c>
    </row>
    <row r="135" spans="2:14" x14ac:dyDescent="0.25">
      <c r="B135" s="46">
        <v>131</v>
      </c>
      <c r="C135" s="116" t="s">
        <v>65</v>
      </c>
      <c r="D135" s="97">
        <v>41214</v>
      </c>
      <c r="E135" s="98">
        <v>44424</v>
      </c>
      <c r="F135" s="117">
        <f t="shared" si="13"/>
        <v>8.794520547945206</v>
      </c>
      <c r="G135" s="46">
        <v>8</v>
      </c>
      <c r="H135" s="72">
        <v>0.05</v>
      </c>
      <c r="I135" s="91">
        <f t="shared" si="14"/>
        <v>0.11874999999999999</v>
      </c>
      <c r="J135" s="124">
        <v>48210</v>
      </c>
      <c r="K135" s="68">
        <f t="shared" si="10"/>
        <v>50348.080479452059</v>
      </c>
      <c r="L135" s="68">
        <f t="shared" si="11"/>
        <v>0</v>
      </c>
      <c r="M135" s="45">
        <v>0.05</v>
      </c>
      <c r="N135" s="68">
        <f t="shared" si="12"/>
        <v>2410.5</v>
      </c>
    </row>
    <row r="136" spans="2:14" x14ac:dyDescent="0.25">
      <c r="B136" s="46">
        <v>132</v>
      </c>
      <c r="C136" s="116" t="s">
        <v>1360</v>
      </c>
      <c r="D136" s="97">
        <v>41214</v>
      </c>
      <c r="E136" s="98">
        <v>44424</v>
      </c>
      <c r="F136" s="117">
        <f t="shared" si="13"/>
        <v>8.794520547945206</v>
      </c>
      <c r="G136" s="46">
        <v>8</v>
      </c>
      <c r="H136" s="72">
        <v>0.05</v>
      </c>
      <c r="I136" s="91">
        <f t="shared" si="14"/>
        <v>0.11874999999999999</v>
      </c>
      <c r="J136" s="124">
        <v>10359</v>
      </c>
      <c r="K136" s="68">
        <f t="shared" si="10"/>
        <v>10818.414554794521</v>
      </c>
      <c r="L136" s="68">
        <f t="shared" si="11"/>
        <v>0</v>
      </c>
      <c r="M136" s="45">
        <v>0.05</v>
      </c>
      <c r="N136" s="68">
        <f t="shared" si="12"/>
        <v>517.95000000000005</v>
      </c>
    </row>
    <row r="137" spans="2:14" x14ac:dyDescent="0.25">
      <c r="B137" s="46">
        <v>133</v>
      </c>
      <c r="C137" s="116" t="s">
        <v>1340</v>
      </c>
      <c r="D137" s="97">
        <v>41214</v>
      </c>
      <c r="E137" s="98">
        <v>44424</v>
      </c>
      <c r="F137" s="117">
        <f t="shared" si="13"/>
        <v>8.794520547945206</v>
      </c>
      <c r="G137" s="46">
        <v>5</v>
      </c>
      <c r="H137" s="72">
        <v>0.05</v>
      </c>
      <c r="I137" s="91">
        <f t="shared" si="14"/>
        <v>0.19</v>
      </c>
      <c r="J137" s="124">
        <v>2824</v>
      </c>
      <c r="K137" s="68">
        <f t="shared" si="10"/>
        <v>4718.7879452054804</v>
      </c>
      <c r="L137" s="68">
        <f t="shared" si="11"/>
        <v>0</v>
      </c>
      <c r="M137" s="45">
        <v>0.05</v>
      </c>
      <c r="N137" s="68">
        <f t="shared" si="12"/>
        <v>141.20000000000002</v>
      </c>
    </row>
    <row r="138" spans="2:14" x14ac:dyDescent="0.25">
      <c r="B138" s="46">
        <v>134</v>
      </c>
      <c r="C138" s="116" t="s">
        <v>1315</v>
      </c>
      <c r="D138" s="97">
        <v>41214</v>
      </c>
      <c r="E138" s="98">
        <v>44424</v>
      </c>
      <c r="F138" s="117">
        <f t="shared" si="13"/>
        <v>8.794520547945206</v>
      </c>
      <c r="G138" s="46">
        <v>6</v>
      </c>
      <c r="H138" s="72">
        <v>0.05</v>
      </c>
      <c r="I138" s="91">
        <f t="shared" si="14"/>
        <v>0.15833333333333333</v>
      </c>
      <c r="J138" s="124">
        <v>5700</v>
      </c>
      <c r="K138" s="68">
        <f t="shared" si="10"/>
        <v>7937.0547945205481</v>
      </c>
      <c r="L138" s="68">
        <f t="shared" si="11"/>
        <v>0</v>
      </c>
      <c r="M138" s="45">
        <v>0.05</v>
      </c>
      <c r="N138" s="68">
        <f t="shared" si="12"/>
        <v>285</v>
      </c>
    </row>
    <row r="139" spans="2:14" x14ac:dyDescent="0.25">
      <c r="B139" s="46">
        <v>135</v>
      </c>
      <c r="C139" s="116" t="s">
        <v>1314</v>
      </c>
      <c r="D139" s="97">
        <v>41214</v>
      </c>
      <c r="E139" s="98">
        <v>44424</v>
      </c>
      <c r="F139" s="117">
        <f t="shared" si="13"/>
        <v>8.794520547945206</v>
      </c>
      <c r="G139" s="46">
        <v>6</v>
      </c>
      <c r="H139" s="72">
        <v>0.05</v>
      </c>
      <c r="I139" s="91">
        <f t="shared" si="14"/>
        <v>0.15833333333333333</v>
      </c>
      <c r="J139" s="124">
        <v>31920</v>
      </c>
      <c r="K139" s="68">
        <f t="shared" si="10"/>
        <v>44447.506849315068</v>
      </c>
      <c r="L139" s="68">
        <f t="shared" si="11"/>
        <v>0</v>
      </c>
      <c r="M139" s="45">
        <v>0.05</v>
      </c>
      <c r="N139" s="68">
        <f t="shared" si="12"/>
        <v>1596</v>
      </c>
    </row>
    <row r="140" spans="2:14" x14ac:dyDescent="0.25">
      <c r="B140" s="46">
        <v>136</v>
      </c>
      <c r="C140" s="116" t="s">
        <v>1361</v>
      </c>
      <c r="D140" s="97">
        <v>41214</v>
      </c>
      <c r="E140" s="98">
        <v>44424</v>
      </c>
      <c r="F140" s="117">
        <f t="shared" si="13"/>
        <v>8.794520547945206</v>
      </c>
      <c r="G140" s="46">
        <v>8</v>
      </c>
      <c r="H140" s="72">
        <v>0.05</v>
      </c>
      <c r="I140" s="91">
        <f t="shared" si="14"/>
        <v>0.11874999999999999</v>
      </c>
      <c r="J140" s="124">
        <v>7000</v>
      </c>
      <c r="K140" s="68">
        <f t="shared" si="10"/>
        <v>7310.4452054794529</v>
      </c>
      <c r="L140" s="68">
        <f t="shared" si="11"/>
        <v>0</v>
      </c>
      <c r="M140" s="45">
        <v>0.05</v>
      </c>
      <c r="N140" s="68">
        <f t="shared" si="12"/>
        <v>350</v>
      </c>
    </row>
    <row r="141" spans="2:14" x14ac:dyDescent="0.25">
      <c r="B141" s="46">
        <v>137</v>
      </c>
      <c r="C141" s="116" t="s">
        <v>1320</v>
      </c>
      <c r="D141" s="97">
        <v>41214</v>
      </c>
      <c r="E141" s="98">
        <v>44424</v>
      </c>
      <c r="F141" s="117">
        <f t="shared" si="13"/>
        <v>8.794520547945206</v>
      </c>
      <c r="G141" s="46">
        <v>6</v>
      </c>
      <c r="H141" s="72">
        <v>0.05</v>
      </c>
      <c r="I141" s="91">
        <f t="shared" si="14"/>
        <v>0.15833333333333333</v>
      </c>
      <c r="J141" s="124">
        <v>95189</v>
      </c>
      <c r="K141" s="68">
        <f t="shared" si="10"/>
        <v>132547.42260273971</v>
      </c>
      <c r="L141" s="68">
        <f t="shared" si="11"/>
        <v>0</v>
      </c>
      <c r="M141" s="45">
        <v>0.05</v>
      </c>
      <c r="N141" s="68">
        <f t="shared" si="12"/>
        <v>4759.45</v>
      </c>
    </row>
    <row r="142" spans="2:14" x14ac:dyDescent="0.25">
      <c r="B142" s="46">
        <v>138</v>
      </c>
      <c r="C142" s="116" t="s">
        <v>1322</v>
      </c>
      <c r="D142" s="97">
        <v>41214</v>
      </c>
      <c r="E142" s="98">
        <v>44424</v>
      </c>
      <c r="F142" s="117">
        <f t="shared" si="13"/>
        <v>8.794520547945206</v>
      </c>
      <c r="G142" s="46">
        <v>5</v>
      </c>
      <c r="H142" s="72">
        <v>0.05</v>
      </c>
      <c r="I142" s="91">
        <f t="shared" si="14"/>
        <v>0.19</v>
      </c>
      <c r="J142" s="124">
        <v>18390</v>
      </c>
      <c r="K142" s="68">
        <f t="shared" si="10"/>
        <v>30728.934246575343</v>
      </c>
      <c r="L142" s="68">
        <f t="shared" si="11"/>
        <v>0</v>
      </c>
      <c r="M142" s="45">
        <v>0.05</v>
      </c>
      <c r="N142" s="68">
        <f t="shared" si="12"/>
        <v>919.5</v>
      </c>
    </row>
    <row r="143" spans="2:14" x14ac:dyDescent="0.25">
      <c r="B143" s="46">
        <v>139</v>
      </c>
      <c r="C143" s="116" t="s">
        <v>1322</v>
      </c>
      <c r="D143" s="97">
        <v>41214</v>
      </c>
      <c r="E143" s="98">
        <v>44424</v>
      </c>
      <c r="F143" s="117">
        <f t="shared" si="13"/>
        <v>8.794520547945206</v>
      </c>
      <c r="G143" s="46">
        <v>5</v>
      </c>
      <c r="H143" s="72">
        <v>0.05</v>
      </c>
      <c r="I143" s="91">
        <f t="shared" si="14"/>
        <v>0.19</v>
      </c>
      <c r="J143" s="124">
        <v>10164</v>
      </c>
      <c r="K143" s="68">
        <f t="shared" si="10"/>
        <v>16983.626301369866</v>
      </c>
      <c r="L143" s="68">
        <f t="shared" si="11"/>
        <v>0</v>
      </c>
      <c r="M143" s="45">
        <v>0.05</v>
      </c>
      <c r="N143" s="68">
        <f t="shared" si="12"/>
        <v>508.20000000000005</v>
      </c>
    </row>
    <row r="144" spans="2:14" x14ac:dyDescent="0.25">
      <c r="B144" s="46">
        <v>140</v>
      </c>
      <c r="C144" s="116" t="s">
        <v>1361</v>
      </c>
      <c r="D144" s="97">
        <v>41214</v>
      </c>
      <c r="E144" s="98">
        <v>44424</v>
      </c>
      <c r="F144" s="117">
        <f t="shared" si="13"/>
        <v>8.794520547945206</v>
      </c>
      <c r="G144" s="46">
        <v>8</v>
      </c>
      <c r="H144" s="72">
        <v>0.05</v>
      </c>
      <c r="I144" s="91">
        <f t="shared" si="14"/>
        <v>0.11874999999999999</v>
      </c>
      <c r="J144" s="124">
        <v>7000</v>
      </c>
      <c r="K144" s="68">
        <f t="shared" si="10"/>
        <v>7310.4452054794529</v>
      </c>
      <c r="L144" s="68">
        <f t="shared" si="11"/>
        <v>0</v>
      </c>
      <c r="M144" s="45">
        <v>0.05</v>
      </c>
      <c r="N144" s="68">
        <f t="shared" si="12"/>
        <v>350</v>
      </c>
    </row>
    <row r="145" spans="2:14" x14ac:dyDescent="0.25">
      <c r="B145" s="46">
        <v>141</v>
      </c>
      <c r="C145" s="116" t="s">
        <v>1362</v>
      </c>
      <c r="D145" s="97">
        <v>41214</v>
      </c>
      <c r="E145" s="98">
        <v>44424</v>
      </c>
      <c r="F145" s="117">
        <f t="shared" si="13"/>
        <v>8.794520547945206</v>
      </c>
      <c r="G145" s="46">
        <v>5</v>
      </c>
      <c r="H145" s="72">
        <v>0.05</v>
      </c>
      <c r="I145" s="91">
        <f t="shared" si="14"/>
        <v>0.19</v>
      </c>
      <c r="J145" s="124">
        <v>14393</v>
      </c>
      <c r="K145" s="68">
        <f t="shared" si="10"/>
        <v>24050.111506849316</v>
      </c>
      <c r="L145" s="68">
        <f t="shared" si="11"/>
        <v>0</v>
      </c>
      <c r="M145" s="45">
        <v>0.05</v>
      </c>
      <c r="N145" s="68">
        <f t="shared" si="12"/>
        <v>719.65000000000009</v>
      </c>
    </row>
    <row r="146" spans="2:14" x14ac:dyDescent="0.25">
      <c r="B146" s="46">
        <v>142</v>
      </c>
      <c r="C146" s="116" t="s">
        <v>1363</v>
      </c>
      <c r="D146" s="97">
        <v>41214</v>
      </c>
      <c r="E146" s="98">
        <v>44424</v>
      </c>
      <c r="F146" s="117">
        <f t="shared" si="13"/>
        <v>8.794520547945206</v>
      </c>
      <c r="G146" s="46">
        <v>5</v>
      </c>
      <c r="H146" s="72">
        <v>0.05</v>
      </c>
      <c r="I146" s="91">
        <f t="shared" si="14"/>
        <v>0.19</v>
      </c>
      <c r="J146" s="124">
        <v>18240</v>
      </c>
      <c r="K146" s="68">
        <f t="shared" si="10"/>
        <v>30478.290410958904</v>
      </c>
      <c r="L146" s="68">
        <f t="shared" si="11"/>
        <v>0</v>
      </c>
      <c r="M146" s="45">
        <v>0.05</v>
      </c>
      <c r="N146" s="68">
        <f t="shared" si="12"/>
        <v>912</v>
      </c>
    </row>
    <row r="147" spans="2:14" x14ac:dyDescent="0.25">
      <c r="B147" s="46">
        <v>143</v>
      </c>
      <c r="C147" s="116" t="s">
        <v>1310</v>
      </c>
      <c r="D147" s="97">
        <v>41214</v>
      </c>
      <c r="E147" s="98">
        <v>44424</v>
      </c>
      <c r="F147" s="117">
        <f t="shared" si="13"/>
        <v>8.794520547945206</v>
      </c>
      <c r="G147" s="46">
        <v>8</v>
      </c>
      <c r="H147" s="72">
        <v>0.05</v>
      </c>
      <c r="I147" s="91">
        <f t="shared" si="14"/>
        <v>0.11874999999999999</v>
      </c>
      <c r="J147" s="124">
        <v>18030</v>
      </c>
      <c r="K147" s="68">
        <f t="shared" si="10"/>
        <v>18829.618150684932</v>
      </c>
      <c r="L147" s="68">
        <f t="shared" si="11"/>
        <v>0</v>
      </c>
      <c r="M147" s="45">
        <v>0.05</v>
      </c>
      <c r="N147" s="68">
        <f t="shared" si="12"/>
        <v>901.5</v>
      </c>
    </row>
    <row r="148" spans="2:14" x14ac:dyDescent="0.25">
      <c r="B148" s="46">
        <v>144</v>
      </c>
      <c r="C148" s="116" t="s">
        <v>1364</v>
      </c>
      <c r="D148" s="97">
        <v>41214</v>
      </c>
      <c r="E148" s="98">
        <v>44424</v>
      </c>
      <c r="F148" s="117">
        <f t="shared" si="13"/>
        <v>8.794520547945206</v>
      </c>
      <c r="G148" s="46">
        <v>8</v>
      </c>
      <c r="H148" s="72">
        <v>0.05</v>
      </c>
      <c r="I148" s="91">
        <f t="shared" si="14"/>
        <v>0.11874999999999999</v>
      </c>
      <c r="J148" s="124">
        <v>156208</v>
      </c>
      <c r="K148" s="68">
        <f t="shared" si="10"/>
        <v>163135.7178082192</v>
      </c>
      <c r="L148" s="68">
        <f t="shared" si="11"/>
        <v>0</v>
      </c>
      <c r="M148" s="45">
        <v>0.05</v>
      </c>
      <c r="N148" s="68">
        <f t="shared" si="12"/>
        <v>7810.4000000000005</v>
      </c>
    </row>
    <row r="149" spans="2:14" x14ac:dyDescent="0.25">
      <c r="B149" s="46">
        <v>145</v>
      </c>
      <c r="C149" s="116" t="s">
        <v>1322</v>
      </c>
      <c r="D149" s="97">
        <v>41214</v>
      </c>
      <c r="E149" s="98">
        <v>44424</v>
      </c>
      <c r="F149" s="117">
        <f t="shared" si="13"/>
        <v>8.794520547945206</v>
      </c>
      <c r="G149" s="46">
        <v>5</v>
      </c>
      <c r="H149" s="72">
        <v>0.05</v>
      </c>
      <c r="I149" s="91">
        <f t="shared" si="14"/>
        <v>0.19</v>
      </c>
      <c r="J149" s="124">
        <v>5400</v>
      </c>
      <c r="K149" s="68">
        <f t="shared" si="10"/>
        <v>9023.1780821917819</v>
      </c>
      <c r="L149" s="68">
        <f t="shared" si="11"/>
        <v>0</v>
      </c>
      <c r="M149" s="45">
        <v>0.05</v>
      </c>
      <c r="N149" s="68">
        <f t="shared" si="12"/>
        <v>270</v>
      </c>
    </row>
    <row r="150" spans="2:14" x14ac:dyDescent="0.25">
      <c r="B150" s="46">
        <v>146</v>
      </c>
      <c r="C150" s="116" t="s">
        <v>1310</v>
      </c>
      <c r="D150" s="97">
        <v>41214</v>
      </c>
      <c r="E150" s="98">
        <v>44424</v>
      </c>
      <c r="F150" s="117">
        <f t="shared" si="13"/>
        <v>8.794520547945206</v>
      </c>
      <c r="G150" s="46">
        <v>8</v>
      </c>
      <c r="H150" s="72">
        <v>0.05</v>
      </c>
      <c r="I150" s="91">
        <f t="shared" si="14"/>
        <v>0.11874999999999999</v>
      </c>
      <c r="J150" s="124">
        <v>17899</v>
      </c>
      <c r="K150" s="68">
        <f t="shared" si="10"/>
        <v>18692.808390410959</v>
      </c>
      <c r="L150" s="68">
        <f t="shared" si="11"/>
        <v>0</v>
      </c>
      <c r="M150" s="45">
        <v>0.05</v>
      </c>
      <c r="N150" s="68">
        <f t="shared" si="12"/>
        <v>894.95</v>
      </c>
    </row>
    <row r="151" spans="2:14" x14ac:dyDescent="0.25">
      <c r="B151" s="46">
        <v>147</v>
      </c>
      <c r="C151" s="116" t="s">
        <v>696</v>
      </c>
      <c r="D151" s="97">
        <v>41214</v>
      </c>
      <c r="E151" s="98">
        <v>44424</v>
      </c>
      <c r="F151" s="117">
        <f t="shared" si="13"/>
        <v>8.794520547945206</v>
      </c>
      <c r="G151" s="46">
        <v>5</v>
      </c>
      <c r="H151" s="72">
        <v>0.05</v>
      </c>
      <c r="I151" s="91">
        <f t="shared" si="14"/>
        <v>0.19</v>
      </c>
      <c r="J151" s="124">
        <v>20000</v>
      </c>
      <c r="K151" s="68">
        <f t="shared" si="10"/>
        <v>33419.178082191786</v>
      </c>
      <c r="L151" s="68">
        <f t="shared" si="11"/>
        <v>0</v>
      </c>
      <c r="M151" s="45">
        <v>0.05</v>
      </c>
      <c r="N151" s="68">
        <f t="shared" si="12"/>
        <v>1000</v>
      </c>
    </row>
    <row r="152" spans="2:14" x14ac:dyDescent="0.25">
      <c r="B152" s="46">
        <v>148</v>
      </c>
      <c r="C152" s="116" t="s">
        <v>1322</v>
      </c>
      <c r="D152" s="97">
        <v>41214</v>
      </c>
      <c r="E152" s="98">
        <v>44424</v>
      </c>
      <c r="F152" s="117">
        <f t="shared" si="13"/>
        <v>8.794520547945206</v>
      </c>
      <c r="G152" s="46">
        <v>5</v>
      </c>
      <c r="H152" s="72">
        <v>0.05</v>
      </c>
      <c r="I152" s="91">
        <f t="shared" si="14"/>
        <v>0.19</v>
      </c>
      <c r="J152" s="124">
        <v>48561</v>
      </c>
      <c r="K152" s="68">
        <f t="shared" si="10"/>
        <v>81143.43534246576</v>
      </c>
      <c r="L152" s="68">
        <f t="shared" si="11"/>
        <v>0</v>
      </c>
      <c r="M152" s="45">
        <v>0.05</v>
      </c>
      <c r="N152" s="68">
        <f t="shared" si="12"/>
        <v>2428.0500000000002</v>
      </c>
    </row>
    <row r="153" spans="2:14" x14ac:dyDescent="0.25">
      <c r="B153" s="46">
        <v>149</v>
      </c>
      <c r="C153" s="116" t="s">
        <v>1322</v>
      </c>
      <c r="D153" s="97">
        <v>41214</v>
      </c>
      <c r="E153" s="98">
        <v>44424</v>
      </c>
      <c r="F153" s="117">
        <f t="shared" si="13"/>
        <v>8.794520547945206</v>
      </c>
      <c r="G153" s="46">
        <v>5</v>
      </c>
      <c r="H153" s="72">
        <v>0.05</v>
      </c>
      <c r="I153" s="91">
        <f t="shared" si="14"/>
        <v>0.19</v>
      </c>
      <c r="J153" s="124">
        <v>73226</v>
      </c>
      <c r="K153" s="68">
        <f t="shared" si="10"/>
        <v>122357.63671232878</v>
      </c>
      <c r="L153" s="68">
        <f t="shared" si="11"/>
        <v>0</v>
      </c>
      <c r="M153" s="45">
        <v>0.05</v>
      </c>
      <c r="N153" s="68">
        <f t="shared" si="12"/>
        <v>3661.3</v>
      </c>
    </row>
    <row r="154" spans="2:14" x14ac:dyDescent="0.25">
      <c r="B154" s="46">
        <v>150</v>
      </c>
      <c r="C154" s="116" t="s">
        <v>1322</v>
      </c>
      <c r="D154" s="97">
        <v>41214</v>
      </c>
      <c r="E154" s="98">
        <v>44424</v>
      </c>
      <c r="F154" s="117">
        <f t="shared" si="13"/>
        <v>8.794520547945206</v>
      </c>
      <c r="G154" s="46">
        <v>5</v>
      </c>
      <c r="H154" s="72">
        <v>0.05</v>
      </c>
      <c r="I154" s="91">
        <f t="shared" si="14"/>
        <v>0.19</v>
      </c>
      <c r="J154" s="124">
        <v>43936</v>
      </c>
      <c r="K154" s="68">
        <f t="shared" si="10"/>
        <v>73415.250410958906</v>
      </c>
      <c r="L154" s="68">
        <f t="shared" si="11"/>
        <v>0</v>
      </c>
      <c r="M154" s="45">
        <v>0.05</v>
      </c>
      <c r="N154" s="68">
        <f t="shared" si="12"/>
        <v>2196.8000000000002</v>
      </c>
    </row>
    <row r="155" spans="2:14" x14ac:dyDescent="0.25">
      <c r="B155" s="46">
        <v>151</v>
      </c>
      <c r="C155" s="116" t="s">
        <v>1322</v>
      </c>
      <c r="D155" s="97">
        <v>41214</v>
      </c>
      <c r="E155" s="98">
        <v>44424</v>
      </c>
      <c r="F155" s="117">
        <f t="shared" si="13"/>
        <v>8.794520547945206</v>
      </c>
      <c r="G155" s="46">
        <v>5</v>
      </c>
      <c r="H155" s="72">
        <v>0.05</v>
      </c>
      <c r="I155" s="91">
        <f t="shared" si="14"/>
        <v>0.19</v>
      </c>
      <c r="J155" s="124">
        <v>4857</v>
      </c>
      <c r="K155" s="68">
        <f t="shared" si="10"/>
        <v>8115.8473972602751</v>
      </c>
      <c r="L155" s="68">
        <f t="shared" si="11"/>
        <v>0</v>
      </c>
      <c r="M155" s="45">
        <v>0.05</v>
      </c>
      <c r="N155" s="68">
        <f t="shared" si="12"/>
        <v>242.85000000000002</v>
      </c>
    </row>
    <row r="156" spans="2:14" x14ac:dyDescent="0.25">
      <c r="B156" s="46">
        <v>152</v>
      </c>
      <c r="C156" s="116" t="s">
        <v>1310</v>
      </c>
      <c r="D156" s="97">
        <v>41214</v>
      </c>
      <c r="E156" s="98">
        <v>44424</v>
      </c>
      <c r="F156" s="117">
        <f t="shared" si="13"/>
        <v>8.794520547945206</v>
      </c>
      <c r="G156" s="46">
        <v>8</v>
      </c>
      <c r="H156" s="72">
        <v>0.05</v>
      </c>
      <c r="I156" s="91">
        <f t="shared" si="14"/>
        <v>0.11874999999999999</v>
      </c>
      <c r="J156" s="124">
        <v>23817</v>
      </c>
      <c r="K156" s="68">
        <f t="shared" si="10"/>
        <v>24873.2676369863</v>
      </c>
      <c r="L156" s="68">
        <f t="shared" si="11"/>
        <v>0</v>
      </c>
      <c r="M156" s="45">
        <v>0.05</v>
      </c>
      <c r="N156" s="68">
        <f t="shared" si="12"/>
        <v>1190.8500000000001</v>
      </c>
    </row>
    <row r="157" spans="2:14" x14ac:dyDescent="0.25">
      <c r="B157" s="46">
        <v>153</v>
      </c>
      <c r="C157" s="116" t="s">
        <v>1324</v>
      </c>
      <c r="D157" s="97">
        <v>41214</v>
      </c>
      <c r="E157" s="98">
        <v>44424</v>
      </c>
      <c r="F157" s="117">
        <f t="shared" si="13"/>
        <v>8.794520547945206</v>
      </c>
      <c r="G157" s="46">
        <v>5</v>
      </c>
      <c r="H157" s="72">
        <v>0.05</v>
      </c>
      <c r="I157" s="91">
        <f t="shared" si="14"/>
        <v>0.19</v>
      </c>
      <c r="J157" s="124">
        <v>5580</v>
      </c>
      <c r="K157" s="68">
        <f t="shared" si="10"/>
        <v>9323.9506849315076</v>
      </c>
      <c r="L157" s="68">
        <f t="shared" si="11"/>
        <v>0</v>
      </c>
      <c r="M157" s="45">
        <v>0.05</v>
      </c>
      <c r="N157" s="68">
        <f t="shared" si="12"/>
        <v>279</v>
      </c>
    </row>
    <row r="158" spans="2:14" x14ac:dyDescent="0.25">
      <c r="B158" s="46">
        <v>154</v>
      </c>
      <c r="C158" s="116" t="s">
        <v>1365</v>
      </c>
      <c r="D158" s="97">
        <v>41214</v>
      </c>
      <c r="E158" s="98">
        <v>44424</v>
      </c>
      <c r="F158" s="117">
        <f t="shared" si="13"/>
        <v>8.794520547945206</v>
      </c>
      <c r="G158" s="46">
        <v>5</v>
      </c>
      <c r="H158" s="72">
        <v>0.05</v>
      </c>
      <c r="I158" s="91">
        <f t="shared" si="14"/>
        <v>0.19</v>
      </c>
      <c r="J158" s="124">
        <v>19039</v>
      </c>
      <c r="K158" s="68">
        <f t="shared" si="10"/>
        <v>31813.386575342465</v>
      </c>
      <c r="L158" s="68">
        <f t="shared" si="11"/>
        <v>0</v>
      </c>
      <c r="M158" s="45">
        <v>0.05</v>
      </c>
      <c r="N158" s="68">
        <f t="shared" si="12"/>
        <v>951.95</v>
      </c>
    </row>
    <row r="159" spans="2:14" x14ac:dyDescent="0.25">
      <c r="B159" s="46">
        <v>155</v>
      </c>
      <c r="C159" s="116" t="s">
        <v>1366</v>
      </c>
      <c r="D159" s="97">
        <v>41214</v>
      </c>
      <c r="E159" s="98">
        <v>44424</v>
      </c>
      <c r="F159" s="117">
        <f t="shared" si="13"/>
        <v>8.794520547945206</v>
      </c>
      <c r="G159" s="46">
        <v>8</v>
      </c>
      <c r="H159" s="72">
        <v>0.05</v>
      </c>
      <c r="I159" s="91">
        <f t="shared" si="14"/>
        <v>0.11874999999999999</v>
      </c>
      <c r="J159" s="124">
        <v>58354</v>
      </c>
      <c r="K159" s="68">
        <f t="shared" si="10"/>
        <v>60941.959931506848</v>
      </c>
      <c r="L159" s="68">
        <f t="shared" si="11"/>
        <v>0</v>
      </c>
      <c r="M159" s="45">
        <v>0.05</v>
      </c>
      <c r="N159" s="68">
        <f t="shared" si="12"/>
        <v>2917.7000000000003</v>
      </c>
    </row>
    <row r="160" spans="2:14" x14ac:dyDescent="0.25">
      <c r="B160" s="46">
        <v>156</v>
      </c>
      <c r="C160" s="116" t="s">
        <v>1367</v>
      </c>
      <c r="D160" s="97">
        <v>41214</v>
      </c>
      <c r="E160" s="98">
        <v>44424</v>
      </c>
      <c r="F160" s="117">
        <f t="shared" si="13"/>
        <v>8.794520547945206</v>
      </c>
      <c r="G160" s="46">
        <v>8</v>
      </c>
      <c r="H160" s="72">
        <v>0.05</v>
      </c>
      <c r="I160" s="91">
        <f t="shared" si="14"/>
        <v>0.11874999999999999</v>
      </c>
      <c r="J160" s="124">
        <v>129960</v>
      </c>
      <c r="K160" s="68">
        <f t="shared" si="10"/>
        <v>135723.63698630137</v>
      </c>
      <c r="L160" s="68">
        <f t="shared" si="11"/>
        <v>0</v>
      </c>
      <c r="M160" s="45">
        <v>0.05</v>
      </c>
      <c r="N160" s="68">
        <f t="shared" si="12"/>
        <v>6498</v>
      </c>
    </row>
    <row r="161" spans="2:14" x14ac:dyDescent="0.25">
      <c r="B161" s="46">
        <v>157</v>
      </c>
      <c r="C161" s="116" t="s">
        <v>1368</v>
      </c>
      <c r="D161" s="97">
        <v>41214</v>
      </c>
      <c r="E161" s="98">
        <v>44424</v>
      </c>
      <c r="F161" s="117">
        <f t="shared" si="13"/>
        <v>8.794520547945206</v>
      </c>
      <c r="G161" s="46">
        <v>6</v>
      </c>
      <c r="H161" s="72">
        <v>0.05</v>
      </c>
      <c r="I161" s="91">
        <f t="shared" si="14"/>
        <v>0.15833333333333333</v>
      </c>
      <c r="J161" s="124">
        <v>152486</v>
      </c>
      <c r="K161" s="68">
        <f t="shared" si="10"/>
        <v>212331.53287671233</v>
      </c>
      <c r="L161" s="68">
        <f t="shared" si="11"/>
        <v>0</v>
      </c>
      <c r="M161" s="45">
        <v>0.05</v>
      </c>
      <c r="N161" s="68">
        <f t="shared" si="12"/>
        <v>7624.3</v>
      </c>
    </row>
    <row r="162" spans="2:14" x14ac:dyDescent="0.25">
      <c r="B162" s="46">
        <v>158</v>
      </c>
      <c r="C162" s="116" t="s">
        <v>1310</v>
      </c>
      <c r="D162" s="97">
        <v>41214</v>
      </c>
      <c r="E162" s="98">
        <v>44424</v>
      </c>
      <c r="F162" s="117">
        <f t="shared" si="13"/>
        <v>8.794520547945206</v>
      </c>
      <c r="G162" s="46">
        <v>8</v>
      </c>
      <c r="H162" s="72">
        <v>0.05</v>
      </c>
      <c r="I162" s="91">
        <f t="shared" si="14"/>
        <v>0.11874999999999999</v>
      </c>
      <c r="J162" s="124">
        <v>20793</v>
      </c>
      <c r="K162" s="68">
        <f t="shared" si="10"/>
        <v>21715.155308219179</v>
      </c>
      <c r="L162" s="68">
        <f t="shared" si="11"/>
        <v>0</v>
      </c>
      <c r="M162" s="45">
        <v>0.05</v>
      </c>
      <c r="N162" s="68">
        <f t="shared" si="12"/>
        <v>1039.6500000000001</v>
      </c>
    </row>
    <row r="163" spans="2:14" x14ac:dyDescent="0.25">
      <c r="B163" s="46">
        <v>159</v>
      </c>
      <c r="C163" s="116" t="s">
        <v>1369</v>
      </c>
      <c r="D163" s="97">
        <v>41214</v>
      </c>
      <c r="E163" s="98">
        <v>44424</v>
      </c>
      <c r="F163" s="117">
        <f t="shared" si="13"/>
        <v>8.794520547945206</v>
      </c>
      <c r="G163" s="46">
        <v>5</v>
      </c>
      <c r="H163" s="72">
        <v>0.05</v>
      </c>
      <c r="I163" s="91">
        <f t="shared" si="14"/>
        <v>0.19</v>
      </c>
      <c r="J163" s="124">
        <v>46522</v>
      </c>
      <c r="K163" s="68">
        <f t="shared" si="10"/>
        <v>77736.350136986308</v>
      </c>
      <c r="L163" s="68">
        <f t="shared" si="11"/>
        <v>0</v>
      </c>
      <c r="M163" s="45">
        <v>0.05</v>
      </c>
      <c r="N163" s="68">
        <f t="shared" si="12"/>
        <v>2326.1</v>
      </c>
    </row>
    <row r="164" spans="2:14" x14ac:dyDescent="0.25">
      <c r="B164" s="46">
        <v>160</v>
      </c>
      <c r="C164" s="116" t="s">
        <v>1369</v>
      </c>
      <c r="D164" s="97">
        <v>41214</v>
      </c>
      <c r="E164" s="98">
        <v>44424</v>
      </c>
      <c r="F164" s="117">
        <f t="shared" si="13"/>
        <v>8.794520547945206</v>
      </c>
      <c r="G164" s="46">
        <v>5</v>
      </c>
      <c r="H164" s="72">
        <v>0.05</v>
      </c>
      <c r="I164" s="91">
        <f t="shared" si="14"/>
        <v>0.19</v>
      </c>
      <c r="J164" s="124">
        <v>20568</v>
      </c>
      <c r="K164" s="68">
        <f t="shared" si="10"/>
        <v>34368.282739726033</v>
      </c>
      <c r="L164" s="68">
        <f t="shared" si="11"/>
        <v>0</v>
      </c>
      <c r="M164" s="45">
        <v>0.05</v>
      </c>
      <c r="N164" s="68">
        <f t="shared" si="12"/>
        <v>1028.4000000000001</v>
      </c>
    </row>
    <row r="165" spans="2:14" x14ac:dyDescent="0.25">
      <c r="B165" s="46">
        <v>161</v>
      </c>
      <c r="C165" s="116" t="s">
        <v>1370</v>
      </c>
      <c r="D165" s="97">
        <v>41214</v>
      </c>
      <c r="E165" s="98">
        <v>44424</v>
      </c>
      <c r="F165" s="117">
        <f t="shared" si="13"/>
        <v>8.794520547945206</v>
      </c>
      <c r="G165" s="46">
        <v>8</v>
      </c>
      <c r="H165" s="72">
        <v>0.05</v>
      </c>
      <c r="I165" s="91">
        <f t="shared" si="14"/>
        <v>0.11874999999999999</v>
      </c>
      <c r="J165" s="124">
        <v>474025</v>
      </c>
      <c r="K165" s="68">
        <f t="shared" si="10"/>
        <v>495047.68407534249</v>
      </c>
      <c r="L165" s="68">
        <f t="shared" si="11"/>
        <v>0</v>
      </c>
      <c r="M165" s="45">
        <v>0.05</v>
      </c>
      <c r="N165" s="68">
        <f t="shared" si="12"/>
        <v>23701.25</v>
      </c>
    </row>
    <row r="166" spans="2:14" x14ac:dyDescent="0.25">
      <c r="B166" s="46">
        <v>162</v>
      </c>
      <c r="C166" s="116" t="s">
        <v>1369</v>
      </c>
      <c r="D166" s="97">
        <v>41214</v>
      </c>
      <c r="E166" s="98">
        <v>44424</v>
      </c>
      <c r="F166" s="117">
        <f t="shared" si="13"/>
        <v>8.794520547945206</v>
      </c>
      <c r="G166" s="46">
        <v>5</v>
      </c>
      <c r="H166" s="72">
        <v>0.05</v>
      </c>
      <c r="I166" s="91">
        <f t="shared" si="14"/>
        <v>0.19</v>
      </c>
      <c r="J166" s="124">
        <v>59610</v>
      </c>
      <c r="K166" s="68">
        <f t="shared" si="10"/>
        <v>99605.860273972605</v>
      </c>
      <c r="L166" s="68">
        <f t="shared" si="11"/>
        <v>0</v>
      </c>
      <c r="M166" s="45">
        <v>0.05</v>
      </c>
      <c r="N166" s="68">
        <f t="shared" si="12"/>
        <v>2980.5</v>
      </c>
    </row>
    <row r="167" spans="2:14" x14ac:dyDescent="0.25">
      <c r="B167" s="46">
        <v>163</v>
      </c>
      <c r="C167" s="116" t="s">
        <v>1369</v>
      </c>
      <c r="D167" s="97">
        <v>41214</v>
      </c>
      <c r="E167" s="98">
        <v>44424</v>
      </c>
      <c r="F167" s="117">
        <f t="shared" si="13"/>
        <v>8.794520547945206</v>
      </c>
      <c r="G167" s="46">
        <v>5</v>
      </c>
      <c r="H167" s="72">
        <v>0.05</v>
      </c>
      <c r="I167" s="91">
        <f t="shared" si="14"/>
        <v>0.19</v>
      </c>
      <c r="J167" s="124">
        <v>14824</v>
      </c>
      <c r="K167" s="68">
        <f t="shared" si="10"/>
        <v>24770.294794520549</v>
      </c>
      <c r="L167" s="68">
        <f t="shared" si="11"/>
        <v>0</v>
      </c>
      <c r="M167" s="45">
        <v>0.05</v>
      </c>
      <c r="N167" s="68">
        <f t="shared" si="12"/>
        <v>741.2</v>
      </c>
    </row>
    <row r="168" spans="2:14" x14ac:dyDescent="0.25">
      <c r="B168" s="46">
        <v>164</v>
      </c>
      <c r="C168" s="116" t="s">
        <v>1370</v>
      </c>
      <c r="D168" s="97">
        <v>41214</v>
      </c>
      <c r="E168" s="98">
        <v>44424</v>
      </c>
      <c r="F168" s="117">
        <f t="shared" si="13"/>
        <v>8.794520547945206</v>
      </c>
      <c r="G168" s="46">
        <v>8</v>
      </c>
      <c r="H168" s="72">
        <v>0.05</v>
      </c>
      <c r="I168" s="91">
        <f t="shared" si="14"/>
        <v>0.11874999999999999</v>
      </c>
      <c r="J168" s="124">
        <v>2549305</v>
      </c>
      <c r="K168" s="68">
        <f t="shared" si="10"/>
        <v>2662364.930650685</v>
      </c>
      <c r="L168" s="68">
        <f t="shared" si="11"/>
        <v>0</v>
      </c>
      <c r="M168" s="45">
        <v>0.05</v>
      </c>
      <c r="N168" s="68">
        <f t="shared" si="12"/>
        <v>127465.25</v>
      </c>
    </row>
    <row r="169" spans="2:14" x14ac:dyDescent="0.25">
      <c r="B169" s="46">
        <v>165</v>
      </c>
      <c r="C169" s="116" t="s">
        <v>1371</v>
      </c>
      <c r="D169" s="97">
        <v>41214</v>
      </c>
      <c r="E169" s="98">
        <v>44424</v>
      </c>
      <c r="F169" s="117">
        <f t="shared" si="13"/>
        <v>8.794520547945206</v>
      </c>
      <c r="G169" s="46">
        <v>8</v>
      </c>
      <c r="H169" s="72">
        <v>0.05</v>
      </c>
      <c r="I169" s="91">
        <f t="shared" si="14"/>
        <v>0.11874999999999999</v>
      </c>
      <c r="J169" s="124">
        <v>2475138</v>
      </c>
      <c r="K169" s="68">
        <f t="shared" si="10"/>
        <v>2584908.6750000003</v>
      </c>
      <c r="L169" s="68">
        <f t="shared" si="11"/>
        <v>0</v>
      </c>
      <c r="M169" s="45">
        <v>0.05</v>
      </c>
      <c r="N169" s="68">
        <f t="shared" si="12"/>
        <v>123756.90000000001</v>
      </c>
    </row>
    <row r="170" spans="2:14" x14ac:dyDescent="0.25">
      <c r="B170" s="46">
        <v>166</v>
      </c>
      <c r="C170" s="116" t="s">
        <v>1372</v>
      </c>
      <c r="D170" s="97">
        <v>41214</v>
      </c>
      <c r="E170" s="98">
        <v>44424</v>
      </c>
      <c r="F170" s="117">
        <f t="shared" si="13"/>
        <v>8.794520547945206</v>
      </c>
      <c r="G170" s="46">
        <v>5</v>
      </c>
      <c r="H170" s="72">
        <v>0.05</v>
      </c>
      <c r="I170" s="91">
        <f t="shared" si="14"/>
        <v>0.19</v>
      </c>
      <c r="J170" s="124">
        <v>19494</v>
      </c>
      <c r="K170" s="68">
        <f t="shared" si="10"/>
        <v>32573.672876712331</v>
      </c>
      <c r="L170" s="68">
        <f t="shared" si="11"/>
        <v>0</v>
      </c>
      <c r="M170" s="45">
        <v>0.05</v>
      </c>
      <c r="N170" s="68">
        <f t="shared" si="12"/>
        <v>974.7</v>
      </c>
    </row>
    <row r="171" spans="2:14" x14ac:dyDescent="0.25">
      <c r="B171" s="46">
        <v>167</v>
      </c>
      <c r="C171" s="116" t="s">
        <v>1320</v>
      </c>
      <c r="D171" s="97">
        <v>41214</v>
      </c>
      <c r="E171" s="98">
        <v>44424</v>
      </c>
      <c r="F171" s="117">
        <f t="shared" si="13"/>
        <v>8.794520547945206</v>
      </c>
      <c r="G171" s="46">
        <v>6</v>
      </c>
      <c r="H171" s="72">
        <v>0.05</v>
      </c>
      <c r="I171" s="91">
        <f t="shared" si="14"/>
        <v>0.15833333333333333</v>
      </c>
      <c r="J171" s="124">
        <v>13200</v>
      </c>
      <c r="K171" s="68">
        <f t="shared" si="10"/>
        <v>18380.547945205479</v>
      </c>
      <c r="L171" s="68">
        <f t="shared" si="11"/>
        <v>0</v>
      </c>
      <c r="M171" s="45">
        <v>0.05</v>
      </c>
      <c r="N171" s="68">
        <f t="shared" si="12"/>
        <v>660</v>
      </c>
    </row>
    <row r="172" spans="2:14" x14ac:dyDescent="0.25">
      <c r="B172" s="46">
        <v>168</v>
      </c>
      <c r="C172" s="116" t="s">
        <v>1321</v>
      </c>
      <c r="D172" s="97">
        <v>41214</v>
      </c>
      <c r="E172" s="98">
        <v>44424</v>
      </c>
      <c r="F172" s="117">
        <f t="shared" si="13"/>
        <v>8.794520547945206</v>
      </c>
      <c r="G172" s="46">
        <v>6</v>
      </c>
      <c r="H172" s="72">
        <v>0.05</v>
      </c>
      <c r="I172" s="91">
        <f t="shared" si="14"/>
        <v>0.15833333333333333</v>
      </c>
      <c r="J172" s="124">
        <v>5500</v>
      </c>
      <c r="K172" s="68">
        <f t="shared" si="10"/>
        <v>7658.5616438356165</v>
      </c>
      <c r="L172" s="68">
        <f t="shared" si="11"/>
        <v>0</v>
      </c>
      <c r="M172" s="45">
        <v>0.05</v>
      </c>
      <c r="N172" s="68">
        <f t="shared" si="12"/>
        <v>275</v>
      </c>
    </row>
    <row r="173" spans="2:14" x14ac:dyDescent="0.25">
      <c r="B173" s="46">
        <v>169</v>
      </c>
      <c r="C173" s="116" t="s">
        <v>1314</v>
      </c>
      <c r="D173" s="97">
        <v>41214</v>
      </c>
      <c r="E173" s="98">
        <v>44424</v>
      </c>
      <c r="F173" s="117">
        <f t="shared" si="13"/>
        <v>8.794520547945206</v>
      </c>
      <c r="G173" s="46">
        <v>6</v>
      </c>
      <c r="H173" s="72">
        <v>0.05</v>
      </c>
      <c r="I173" s="91">
        <f t="shared" si="14"/>
        <v>0.15833333333333333</v>
      </c>
      <c r="J173" s="124">
        <v>40000</v>
      </c>
      <c r="K173" s="68">
        <f t="shared" si="10"/>
        <v>55698.630136986299</v>
      </c>
      <c r="L173" s="68">
        <f t="shared" si="11"/>
        <v>0</v>
      </c>
      <c r="M173" s="45">
        <v>0.05</v>
      </c>
      <c r="N173" s="68">
        <f t="shared" si="12"/>
        <v>2000</v>
      </c>
    </row>
    <row r="174" spans="2:14" x14ac:dyDescent="0.25">
      <c r="B174" s="46">
        <v>170</v>
      </c>
      <c r="C174" s="116" t="s">
        <v>1367</v>
      </c>
      <c r="D174" s="97">
        <v>41214</v>
      </c>
      <c r="E174" s="98">
        <v>44424</v>
      </c>
      <c r="F174" s="117">
        <f t="shared" si="13"/>
        <v>8.794520547945206</v>
      </c>
      <c r="G174" s="46">
        <v>8</v>
      </c>
      <c r="H174" s="72">
        <v>0.05</v>
      </c>
      <c r="I174" s="91">
        <f t="shared" si="14"/>
        <v>0.11874999999999999</v>
      </c>
      <c r="J174" s="124">
        <v>184110</v>
      </c>
      <c r="K174" s="68">
        <f t="shared" si="10"/>
        <v>192275.15239726027</v>
      </c>
      <c r="L174" s="68">
        <f t="shared" si="11"/>
        <v>0</v>
      </c>
      <c r="M174" s="45">
        <v>0.05</v>
      </c>
      <c r="N174" s="68">
        <f t="shared" si="12"/>
        <v>9205.5</v>
      </c>
    </row>
    <row r="175" spans="2:14" x14ac:dyDescent="0.25">
      <c r="B175" s="46">
        <v>171</v>
      </c>
      <c r="C175" s="116" t="s">
        <v>1368</v>
      </c>
      <c r="D175" s="97">
        <v>41214</v>
      </c>
      <c r="E175" s="98">
        <v>44424</v>
      </c>
      <c r="F175" s="117">
        <f t="shared" si="13"/>
        <v>8.794520547945206</v>
      </c>
      <c r="G175" s="46">
        <v>6</v>
      </c>
      <c r="H175" s="72">
        <v>0.05</v>
      </c>
      <c r="I175" s="91">
        <f t="shared" si="14"/>
        <v>0.15833333333333333</v>
      </c>
      <c r="J175" s="124">
        <v>110899</v>
      </c>
      <c r="K175" s="68">
        <f t="shared" si="10"/>
        <v>154423.05958904108</v>
      </c>
      <c r="L175" s="68">
        <f t="shared" si="11"/>
        <v>0</v>
      </c>
      <c r="M175" s="45">
        <v>0.05</v>
      </c>
      <c r="N175" s="68">
        <f t="shared" si="12"/>
        <v>5544.9500000000007</v>
      </c>
    </row>
    <row r="176" spans="2:14" x14ac:dyDescent="0.25">
      <c r="B176" s="46">
        <v>172</v>
      </c>
      <c r="C176" s="116" t="s">
        <v>1373</v>
      </c>
      <c r="D176" s="97">
        <v>41214</v>
      </c>
      <c r="E176" s="98">
        <v>44424</v>
      </c>
      <c r="F176" s="117">
        <f t="shared" si="13"/>
        <v>8.794520547945206</v>
      </c>
      <c r="G176" s="46">
        <v>5</v>
      </c>
      <c r="H176" s="72">
        <v>0.05</v>
      </c>
      <c r="I176" s="91">
        <f t="shared" si="14"/>
        <v>0.19</v>
      </c>
      <c r="J176" s="124">
        <v>403933</v>
      </c>
      <c r="K176" s="68">
        <f t="shared" si="10"/>
        <v>674955.44301369868</v>
      </c>
      <c r="L176" s="68">
        <f t="shared" si="11"/>
        <v>0</v>
      </c>
      <c r="M176" s="45">
        <v>0.05</v>
      </c>
      <c r="N176" s="68">
        <f t="shared" si="12"/>
        <v>20196.650000000001</v>
      </c>
    </row>
    <row r="177" spans="2:14" x14ac:dyDescent="0.25">
      <c r="B177" s="46">
        <v>173</v>
      </c>
      <c r="C177" s="116" t="s">
        <v>1374</v>
      </c>
      <c r="D177" s="97">
        <v>41214</v>
      </c>
      <c r="E177" s="98">
        <v>44424</v>
      </c>
      <c r="F177" s="117">
        <f t="shared" si="13"/>
        <v>8.794520547945206</v>
      </c>
      <c r="G177" s="46">
        <v>5</v>
      </c>
      <c r="H177" s="72">
        <v>0.05</v>
      </c>
      <c r="I177" s="91">
        <f t="shared" si="14"/>
        <v>0.19</v>
      </c>
      <c r="J177" s="124">
        <v>20612</v>
      </c>
      <c r="K177" s="68">
        <f t="shared" si="10"/>
        <v>34441.804931506857</v>
      </c>
      <c r="L177" s="68">
        <f t="shared" si="11"/>
        <v>0</v>
      </c>
      <c r="M177" s="45">
        <v>0.05</v>
      </c>
      <c r="N177" s="68">
        <f t="shared" si="12"/>
        <v>1030.6000000000001</v>
      </c>
    </row>
    <row r="178" spans="2:14" x14ac:dyDescent="0.25">
      <c r="B178" s="46">
        <v>174</v>
      </c>
      <c r="C178" s="116" t="s">
        <v>1310</v>
      </c>
      <c r="D178" s="97">
        <v>41214</v>
      </c>
      <c r="E178" s="98">
        <v>44424</v>
      </c>
      <c r="F178" s="117">
        <f t="shared" si="13"/>
        <v>8.794520547945206</v>
      </c>
      <c r="G178" s="46">
        <v>8</v>
      </c>
      <c r="H178" s="72">
        <v>0.05</v>
      </c>
      <c r="I178" s="91">
        <f t="shared" si="14"/>
        <v>0.11874999999999999</v>
      </c>
      <c r="J178" s="124">
        <v>214699</v>
      </c>
      <c r="K178" s="68">
        <f t="shared" si="10"/>
        <v>224220.75359589042</v>
      </c>
      <c r="L178" s="68">
        <f t="shared" si="11"/>
        <v>0</v>
      </c>
      <c r="M178" s="45">
        <v>0.05</v>
      </c>
      <c r="N178" s="68">
        <f t="shared" si="12"/>
        <v>10734.95</v>
      </c>
    </row>
    <row r="179" spans="2:14" x14ac:dyDescent="0.25">
      <c r="B179" s="46">
        <v>175</v>
      </c>
      <c r="C179" s="116" t="s">
        <v>1375</v>
      </c>
      <c r="D179" s="97">
        <v>41214</v>
      </c>
      <c r="E179" s="98">
        <v>44424</v>
      </c>
      <c r="F179" s="117">
        <f t="shared" si="13"/>
        <v>8.794520547945206</v>
      </c>
      <c r="G179" s="46">
        <v>5</v>
      </c>
      <c r="H179" s="72">
        <v>0.05</v>
      </c>
      <c r="I179" s="91">
        <f t="shared" si="14"/>
        <v>0.19</v>
      </c>
      <c r="J179" s="124">
        <v>70205</v>
      </c>
      <c r="K179" s="68">
        <f t="shared" si="10"/>
        <v>117309.66986301371</v>
      </c>
      <c r="L179" s="68">
        <f t="shared" si="11"/>
        <v>0</v>
      </c>
      <c r="M179" s="45">
        <v>0.05</v>
      </c>
      <c r="N179" s="68">
        <f t="shared" si="12"/>
        <v>3510.25</v>
      </c>
    </row>
    <row r="180" spans="2:14" x14ac:dyDescent="0.25">
      <c r="B180" s="46">
        <v>176</v>
      </c>
      <c r="C180" s="116" t="s">
        <v>1375</v>
      </c>
      <c r="D180" s="97">
        <v>41214</v>
      </c>
      <c r="E180" s="98">
        <v>44424</v>
      </c>
      <c r="F180" s="117">
        <f t="shared" si="13"/>
        <v>8.794520547945206</v>
      </c>
      <c r="G180" s="46">
        <v>5</v>
      </c>
      <c r="H180" s="72">
        <v>0.05</v>
      </c>
      <c r="I180" s="91">
        <f t="shared" si="14"/>
        <v>0.19</v>
      </c>
      <c r="J180" s="124">
        <v>7801</v>
      </c>
      <c r="K180" s="68">
        <f t="shared" si="10"/>
        <v>13035.150410958906</v>
      </c>
      <c r="L180" s="68">
        <f t="shared" si="11"/>
        <v>0</v>
      </c>
      <c r="M180" s="45">
        <v>0.05</v>
      </c>
      <c r="N180" s="68">
        <f t="shared" si="12"/>
        <v>390.05</v>
      </c>
    </row>
    <row r="181" spans="2:14" x14ac:dyDescent="0.25">
      <c r="B181" s="46">
        <v>177</v>
      </c>
      <c r="C181" s="116" t="s">
        <v>1376</v>
      </c>
      <c r="D181" s="97">
        <v>41214</v>
      </c>
      <c r="E181" s="98">
        <v>44424</v>
      </c>
      <c r="F181" s="117">
        <f t="shared" si="13"/>
        <v>8.794520547945206</v>
      </c>
      <c r="G181" s="46">
        <v>5</v>
      </c>
      <c r="H181" s="72">
        <v>0.05</v>
      </c>
      <c r="I181" s="91">
        <f t="shared" si="14"/>
        <v>0.19</v>
      </c>
      <c r="J181" s="124">
        <v>67416</v>
      </c>
      <c r="K181" s="68">
        <f t="shared" si="10"/>
        <v>112649.36547945207</v>
      </c>
      <c r="L181" s="68">
        <f t="shared" si="11"/>
        <v>0</v>
      </c>
      <c r="M181" s="45">
        <v>0.05</v>
      </c>
      <c r="N181" s="68">
        <f t="shared" si="12"/>
        <v>3370.8</v>
      </c>
    </row>
    <row r="182" spans="2:14" x14ac:dyDescent="0.25">
      <c r="B182" s="46">
        <v>178</v>
      </c>
      <c r="C182" s="116" t="s">
        <v>1377</v>
      </c>
      <c r="D182" s="97">
        <v>41214</v>
      </c>
      <c r="E182" s="98">
        <v>44424</v>
      </c>
      <c r="F182" s="117">
        <f t="shared" si="13"/>
        <v>8.794520547945206</v>
      </c>
      <c r="G182" s="46">
        <v>6</v>
      </c>
      <c r="H182" s="72">
        <v>0.05</v>
      </c>
      <c r="I182" s="91">
        <f t="shared" si="14"/>
        <v>0.15833333333333333</v>
      </c>
      <c r="J182" s="124">
        <v>8090</v>
      </c>
      <c r="K182" s="68">
        <f t="shared" si="10"/>
        <v>11265.047945205479</v>
      </c>
      <c r="L182" s="68">
        <f t="shared" si="11"/>
        <v>0</v>
      </c>
      <c r="M182" s="45">
        <v>0.05</v>
      </c>
      <c r="N182" s="68">
        <f t="shared" si="12"/>
        <v>404.5</v>
      </c>
    </row>
    <row r="183" spans="2:14" x14ac:dyDescent="0.25">
      <c r="B183" s="46">
        <v>179</v>
      </c>
      <c r="C183" s="116" t="s">
        <v>1310</v>
      </c>
      <c r="D183" s="97">
        <v>41214</v>
      </c>
      <c r="E183" s="98">
        <v>44424</v>
      </c>
      <c r="F183" s="117">
        <f t="shared" si="13"/>
        <v>8.794520547945206</v>
      </c>
      <c r="G183" s="46">
        <v>8</v>
      </c>
      <c r="H183" s="72">
        <v>0.05</v>
      </c>
      <c r="I183" s="91">
        <f t="shared" si="14"/>
        <v>0.11874999999999999</v>
      </c>
      <c r="J183" s="124">
        <v>64314</v>
      </c>
      <c r="K183" s="68">
        <f t="shared" si="10"/>
        <v>67166.28184931507</v>
      </c>
      <c r="L183" s="68">
        <f t="shared" si="11"/>
        <v>0</v>
      </c>
      <c r="M183" s="45">
        <v>0.05</v>
      </c>
      <c r="N183" s="68">
        <f t="shared" si="12"/>
        <v>3215.7000000000003</v>
      </c>
    </row>
    <row r="184" spans="2:14" x14ac:dyDescent="0.25">
      <c r="B184" s="46">
        <v>180</v>
      </c>
      <c r="C184" s="116" t="s">
        <v>1378</v>
      </c>
      <c r="D184" s="97">
        <v>41214</v>
      </c>
      <c r="E184" s="98">
        <v>44424</v>
      </c>
      <c r="F184" s="117">
        <f t="shared" si="13"/>
        <v>8.794520547945206</v>
      </c>
      <c r="G184" s="46">
        <v>5</v>
      </c>
      <c r="H184" s="72">
        <v>0.05</v>
      </c>
      <c r="I184" s="91">
        <f t="shared" si="14"/>
        <v>0.19</v>
      </c>
      <c r="J184" s="124">
        <v>11637</v>
      </c>
      <c r="K184" s="68">
        <f t="shared" si="10"/>
        <v>19444.948767123289</v>
      </c>
      <c r="L184" s="68">
        <f t="shared" si="11"/>
        <v>0</v>
      </c>
      <c r="M184" s="45">
        <v>0.05</v>
      </c>
      <c r="N184" s="68">
        <f t="shared" si="12"/>
        <v>581.85</v>
      </c>
    </row>
    <row r="185" spans="2:14" x14ac:dyDescent="0.25">
      <c r="B185" s="46">
        <v>181</v>
      </c>
      <c r="C185" s="116" t="s">
        <v>1367</v>
      </c>
      <c r="D185" s="97">
        <v>41214</v>
      </c>
      <c r="E185" s="98">
        <v>44424</v>
      </c>
      <c r="F185" s="117">
        <f t="shared" si="13"/>
        <v>8.794520547945206</v>
      </c>
      <c r="G185" s="46">
        <v>8</v>
      </c>
      <c r="H185" s="72">
        <v>0.05</v>
      </c>
      <c r="I185" s="91">
        <f t="shared" si="14"/>
        <v>0.11874999999999999</v>
      </c>
      <c r="J185" s="124">
        <v>66690</v>
      </c>
      <c r="K185" s="68">
        <f t="shared" si="10"/>
        <v>69647.655821917811</v>
      </c>
      <c r="L185" s="68">
        <f t="shared" si="11"/>
        <v>0</v>
      </c>
      <c r="M185" s="45">
        <v>0.05</v>
      </c>
      <c r="N185" s="68">
        <f t="shared" si="12"/>
        <v>3334.5</v>
      </c>
    </row>
    <row r="186" spans="2:14" x14ac:dyDescent="0.25">
      <c r="B186" s="46">
        <v>182</v>
      </c>
      <c r="C186" s="116" t="s">
        <v>1367</v>
      </c>
      <c r="D186" s="97">
        <v>41214</v>
      </c>
      <c r="E186" s="98">
        <v>44424</v>
      </c>
      <c r="F186" s="117">
        <f t="shared" si="13"/>
        <v>8.794520547945206</v>
      </c>
      <c r="G186" s="46">
        <v>8</v>
      </c>
      <c r="H186" s="72">
        <v>0.05</v>
      </c>
      <c r="I186" s="91">
        <f t="shared" si="14"/>
        <v>0.11874999999999999</v>
      </c>
      <c r="J186" s="124">
        <v>115596</v>
      </c>
      <c r="K186" s="68">
        <f t="shared" si="10"/>
        <v>120722.60342465754</v>
      </c>
      <c r="L186" s="68">
        <f t="shared" si="11"/>
        <v>0</v>
      </c>
      <c r="M186" s="45">
        <v>0.05</v>
      </c>
      <c r="N186" s="68">
        <f t="shared" si="12"/>
        <v>5779.8</v>
      </c>
    </row>
    <row r="187" spans="2:14" x14ac:dyDescent="0.25">
      <c r="B187" s="46">
        <v>183</v>
      </c>
      <c r="C187" s="116" t="s">
        <v>1368</v>
      </c>
      <c r="D187" s="97">
        <v>41214</v>
      </c>
      <c r="E187" s="98">
        <v>44424</v>
      </c>
      <c r="F187" s="117">
        <f t="shared" si="13"/>
        <v>8.794520547945206</v>
      </c>
      <c r="G187" s="46">
        <v>6</v>
      </c>
      <c r="H187" s="72">
        <v>0.05</v>
      </c>
      <c r="I187" s="91">
        <f t="shared" si="14"/>
        <v>0.15833333333333333</v>
      </c>
      <c r="J187" s="124">
        <v>35568</v>
      </c>
      <c r="K187" s="68">
        <f t="shared" si="10"/>
        <v>49527.221917808216</v>
      </c>
      <c r="L187" s="68">
        <f t="shared" si="11"/>
        <v>0</v>
      </c>
      <c r="M187" s="45">
        <v>0.05</v>
      </c>
      <c r="N187" s="68">
        <f t="shared" si="12"/>
        <v>1778.4</v>
      </c>
    </row>
    <row r="188" spans="2:14" x14ac:dyDescent="0.25">
      <c r="B188" s="46">
        <v>184</v>
      </c>
      <c r="C188" s="116" t="s">
        <v>1368</v>
      </c>
      <c r="D188" s="97">
        <v>41214</v>
      </c>
      <c r="E188" s="98">
        <v>44424</v>
      </c>
      <c r="F188" s="117">
        <f t="shared" si="13"/>
        <v>8.794520547945206</v>
      </c>
      <c r="G188" s="46">
        <v>6</v>
      </c>
      <c r="H188" s="72">
        <v>0.05</v>
      </c>
      <c r="I188" s="91">
        <f t="shared" si="14"/>
        <v>0.15833333333333333</v>
      </c>
      <c r="J188" s="124">
        <v>22230</v>
      </c>
      <c r="K188" s="68">
        <f t="shared" si="10"/>
        <v>30954.51369863014</v>
      </c>
      <c r="L188" s="68">
        <f t="shared" si="11"/>
        <v>0</v>
      </c>
      <c r="M188" s="45">
        <v>0.05</v>
      </c>
      <c r="N188" s="68">
        <f t="shared" si="12"/>
        <v>1111.5</v>
      </c>
    </row>
    <row r="189" spans="2:14" x14ac:dyDescent="0.25">
      <c r="B189" s="46">
        <v>185</v>
      </c>
      <c r="C189" s="116" t="s">
        <v>1368</v>
      </c>
      <c r="D189" s="97">
        <v>41214</v>
      </c>
      <c r="E189" s="98">
        <v>44424</v>
      </c>
      <c r="F189" s="117">
        <f t="shared" si="13"/>
        <v>8.794520547945206</v>
      </c>
      <c r="G189" s="46">
        <v>6</v>
      </c>
      <c r="H189" s="72">
        <v>0.05</v>
      </c>
      <c r="I189" s="91">
        <f t="shared" si="14"/>
        <v>0.15833333333333333</v>
      </c>
      <c r="J189" s="124">
        <v>67431</v>
      </c>
      <c r="K189" s="68">
        <f t="shared" si="10"/>
        <v>93895.358219178073</v>
      </c>
      <c r="L189" s="68">
        <f t="shared" si="11"/>
        <v>0</v>
      </c>
      <c r="M189" s="45">
        <v>0.05</v>
      </c>
      <c r="N189" s="68">
        <f t="shared" si="12"/>
        <v>3371.55</v>
      </c>
    </row>
    <row r="190" spans="2:14" x14ac:dyDescent="0.25">
      <c r="B190" s="46">
        <v>186</v>
      </c>
      <c r="C190" s="116" t="s">
        <v>1379</v>
      </c>
      <c r="D190" s="97">
        <v>41214</v>
      </c>
      <c r="E190" s="98">
        <v>44424</v>
      </c>
      <c r="F190" s="117">
        <f t="shared" si="13"/>
        <v>8.794520547945206</v>
      </c>
      <c r="G190" s="46">
        <v>6</v>
      </c>
      <c r="H190" s="72">
        <v>0.05</v>
      </c>
      <c r="I190" s="91">
        <f t="shared" si="14"/>
        <v>0.15833333333333333</v>
      </c>
      <c r="J190" s="124">
        <v>25194</v>
      </c>
      <c r="K190" s="68">
        <f t="shared" si="10"/>
        <v>35081.782191780825</v>
      </c>
      <c r="L190" s="68">
        <f t="shared" si="11"/>
        <v>0</v>
      </c>
      <c r="M190" s="45">
        <v>0.05</v>
      </c>
      <c r="N190" s="68">
        <f t="shared" si="12"/>
        <v>1259.7</v>
      </c>
    </row>
    <row r="191" spans="2:14" x14ac:dyDescent="0.25">
      <c r="B191" s="46">
        <v>187</v>
      </c>
      <c r="C191" s="116" t="s">
        <v>1380</v>
      </c>
      <c r="D191" s="97">
        <v>41214</v>
      </c>
      <c r="E191" s="98">
        <v>44424</v>
      </c>
      <c r="F191" s="117">
        <f t="shared" si="13"/>
        <v>8.794520547945206</v>
      </c>
      <c r="G191" s="46">
        <v>8</v>
      </c>
      <c r="H191" s="72">
        <v>0.05</v>
      </c>
      <c r="I191" s="91">
        <f t="shared" si="14"/>
        <v>0.11874999999999999</v>
      </c>
      <c r="J191" s="124">
        <v>47196</v>
      </c>
      <c r="K191" s="68">
        <f t="shared" si="10"/>
        <v>49289.110273972605</v>
      </c>
      <c r="L191" s="68">
        <f t="shared" si="11"/>
        <v>0</v>
      </c>
      <c r="M191" s="45">
        <v>0.05</v>
      </c>
      <c r="N191" s="68">
        <f t="shared" si="12"/>
        <v>2359.8000000000002</v>
      </c>
    </row>
    <row r="192" spans="2:14" x14ac:dyDescent="0.25">
      <c r="B192" s="46">
        <v>188</v>
      </c>
      <c r="C192" s="116" t="s">
        <v>1381</v>
      </c>
      <c r="D192" s="97">
        <v>41214</v>
      </c>
      <c r="E192" s="98">
        <v>44424</v>
      </c>
      <c r="F192" s="117">
        <f t="shared" si="13"/>
        <v>8.794520547945206</v>
      </c>
      <c r="G192" s="46">
        <v>6</v>
      </c>
      <c r="H192" s="72">
        <v>0.05</v>
      </c>
      <c r="I192" s="91">
        <f t="shared" si="14"/>
        <v>0.15833333333333333</v>
      </c>
      <c r="J192" s="124">
        <v>58140</v>
      </c>
      <c r="K192" s="68">
        <f t="shared" si="10"/>
        <v>80957.95890410959</v>
      </c>
      <c r="L192" s="68">
        <f t="shared" si="11"/>
        <v>0</v>
      </c>
      <c r="M192" s="45">
        <v>0.05</v>
      </c>
      <c r="N192" s="68">
        <f t="shared" si="12"/>
        <v>2907</v>
      </c>
    </row>
    <row r="193" spans="2:14" x14ac:dyDescent="0.25">
      <c r="B193" s="46">
        <v>189</v>
      </c>
      <c r="C193" s="116" t="s">
        <v>1315</v>
      </c>
      <c r="D193" s="97">
        <v>41214</v>
      </c>
      <c r="E193" s="98">
        <v>44424</v>
      </c>
      <c r="F193" s="117">
        <f t="shared" si="13"/>
        <v>8.794520547945206</v>
      </c>
      <c r="G193" s="46">
        <v>6</v>
      </c>
      <c r="H193" s="72">
        <v>0.05</v>
      </c>
      <c r="I193" s="91">
        <f t="shared" si="14"/>
        <v>0.15833333333333333</v>
      </c>
      <c r="J193" s="124">
        <v>16074</v>
      </c>
      <c r="K193" s="68">
        <f t="shared" si="10"/>
        <v>22382.494520547945</v>
      </c>
      <c r="L193" s="68">
        <f t="shared" si="11"/>
        <v>0</v>
      </c>
      <c r="M193" s="45">
        <v>0.05</v>
      </c>
      <c r="N193" s="68">
        <f t="shared" si="12"/>
        <v>803.7</v>
      </c>
    </row>
    <row r="194" spans="2:14" x14ac:dyDescent="0.25">
      <c r="B194" s="46">
        <v>190</v>
      </c>
      <c r="C194" s="116" t="s">
        <v>1382</v>
      </c>
      <c r="D194" s="97">
        <v>41214</v>
      </c>
      <c r="E194" s="98">
        <v>44424</v>
      </c>
      <c r="F194" s="117">
        <f t="shared" si="13"/>
        <v>8.794520547945206</v>
      </c>
      <c r="G194" s="46">
        <v>6</v>
      </c>
      <c r="H194" s="72">
        <v>0.05</v>
      </c>
      <c r="I194" s="91">
        <f t="shared" si="14"/>
        <v>0.15833333333333333</v>
      </c>
      <c r="J194" s="124">
        <v>5016</v>
      </c>
      <c r="K194" s="68">
        <f t="shared" si="10"/>
        <v>6984.6082191780824</v>
      </c>
      <c r="L194" s="68">
        <f t="shared" si="11"/>
        <v>0</v>
      </c>
      <c r="M194" s="45">
        <v>0.05</v>
      </c>
      <c r="N194" s="68">
        <f t="shared" si="12"/>
        <v>250.8</v>
      </c>
    </row>
    <row r="195" spans="2:14" x14ac:dyDescent="0.25">
      <c r="B195" s="46">
        <v>191</v>
      </c>
      <c r="C195" s="116" t="s">
        <v>1383</v>
      </c>
      <c r="D195" s="97">
        <v>41214</v>
      </c>
      <c r="E195" s="98">
        <v>44424</v>
      </c>
      <c r="F195" s="117">
        <f t="shared" si="13"/>
        <v>8.794520547945206</v>
      </c>
      <c r="G195" s="46">
        <v>5</v>
      </c>
      <c r="H195" s="72">
        <v>0.05</v>
      </c>
      <c r="I195" s="91">
        <f t="shared" si="14"/>
        <v>0.19</v>
      </c>
      <c r="J195" s="124">
        <v>6042</v>
      </c>
      <c r="K195" s="68">
        <f t="shared" si="10"/>
        <v>10095.933698630137</v>
      </c>
      <c r="L195" s="68">
        <f t="shared" si="11"/>
        <v>0</v>
      </c>
      <c r="M195" s="45">
        <v>0.05</v>
      </c>
      <c r="N195" s="68">
        <f t="shared" si="12"/>
        <v>302.10000000000002</v>
      </c>
    </row>
    <row r="196" spans="2:14" x14ac:dyDescent="0.25">
      <c r="B196" s="46">
        <v>192</v>
      </c>
      <c r="C196" s="116" t="s">
        <v>1310</v>
      </c>
      <c r="D196" s="97">
        <v>41214</v>
      </c>
      <c r="E196" s="98">
        <v>44424</v>
      </c>
      <c r="F196" s="117">
        <f t="shared" si="13"/>
        <v>8.794520547945206</v>
      </c>
      <c r="G196" s="46">
        <v>8</v>
      </c>
      <c r="H196" s="72">
        <v>0.05</v>
      </c>
      <c r="I196" s="91">
        <f t="shared" si="14"/>
        <v>0.11874999999999999</v>
      </c>
      <c r="J196" s="124">
        <v>20793</v>
      </c>
      <c r="K196" s="68">
        <f t="shared" si="10"/>
        <v>21715.155308219179</v>
      </c>
      <c r="L196" s="68">
        <f t="shared" si="11"/>
        <v>0</v>
      </c>
      <c r="M196" s="45">
        <v>0.05</v>
      </c>
      <c r="N196" s="68">
        <f t="shared" si="12"/>
        <v>1039.6500000000001</v>
      </c>
    </row>
    <row r="197" spans="2:14" x14ac:dyDescent="0.25">
      <c r="B197" s="46">
        <v>193</v>
      </c>
      <c r="C197" s="116" t="s">
        <v>1384</v>
      </c>
      <c r="D197" s="97">
        <v>41214</v>
      </c>
      <c r="E197" s="98">
        <v>44424</v>
      </c>
      <c r="F197" s="117">
        <f t="shared" si="13"/>
        <v>8.794520547945206</v>
      </c>
      <c r="G197" s="46">
        <v>5</v>
      </c>
      <c r="H197" s="72">
        <v>0.05</v>
      </c>
      <c r="I197" s="91">
        <f t="shared" si="14"/>
        <v>0.19</v>
      </c>
      <c r="J197" s="124">
        <v>1406478</v>
      </c>
      <c r="K197" s="68">
        <f t="shared" ref="K197:K260" si="15">J197*I197*F197</f>
        <v>2350166.9375342466</v>
      </c>
      <c r="L197" s="68">
        <f t="shared" ref="L197:L260" si="16">MAX(J197-K197,0)</f>
        <v>0</v>
      </c>
      <c r="M197" s="45">
        <v>0.05</v>
      </c>
      <c r="N197" s="68">
        <f t="shared" ref="N197:N260" si="17">IF(J197&lt;=0,0,IF(L197&lt;=H197*J197,H197*J197,L197*(1-M197)))</f>
        <v>70323.900000000009</v>
      </c>
    </row>
    <row r="198" spans="2:14" x14ac:dyDescent="0.25">
      <c r="B198" s="46">
        <v>194</v>
      </c>
      <c r="C198" s="116" t="s">
        <v>1385</v>
      </c>
      <c r="D198" s="97">
        <v>41214</v>
      </c>
      <c r="E198" s="98">
        <v>44424</v>
      </c>
      <c r="F198" s="117">
        <f t="shared" ref="F198:F261" si="18">(E198-D198)/365</f>
        <v>8.794520547945206</v>
      </c>
      <c r="G198" s="46">
        <v>5</v>
      </c>
      <c r="H198" s="72">
        <v>0.05</v>
      </c>
      <c r="I198" s="91">
        <f t="shared" ref="I198:I261" si="19">(1-H198)/G198</f>
        <v>0.19</v>
      </c>
      <c r="J198" s="124">
        <v>406708</v>
      </c>
      <c r="K198" s="68">
        <f t="shared" si="15"/>
        <v>679592.35397260287</v>
      </c>
      <c r="L198" s="68">
        <f t="shared" si="16"/>
        <v>0</v>
      </c>
      <c r="M198" s="45">
        <v>0.05</v>
      </c>
      <c r="N198" s="68">
        <f t="shared" si="17"/>
        <v>20335.400000000001</v>
      </c>
    </row>
    <row r="199" spans="2:14" x14ac:dyDescent="0.25">
      <c r="B199" s="46">
        <v>195</v>
      </c>
      <c r="C199" s="116" t="s">
        <v>1386</v>
      </c>
      <c r="D199" s="97">
        <v>41214</v>
      </c>
      <c r="E199" s="98">
        <v>44424</v>
      </c>
      <c r="F199" s="117">
        <f t="shared" si="18"/>
        <v>8.794520547945206</v>
      </c>
      <c r="G199" s="46">
        <v>5</v>
      </c>
      <c r="H199" s="72">
        <v>0.05</v>
      </c>
      <c r="I199" s="91">
        <f t="shared" si="19"/>
        <v>0.19</v>
      </c>
      <c r="J199" s="124">
        <v>324428</v>
      </c>
      <c r="K199" s="68">
        <f t="shared" si="15"/>
        <v>542105.8553424658</v>
      </c>
      <c r="L199" s="68">
        <f t="shared" si="16"/>
        <v>0</v>
      </c>
      <c r="M199" s="45">
        <v>0.05</v>
      </c>
      <c r="N199" s="68">
        <f t="shared" si="17"/>
        <v>16221.400000000001</v>
      </c>
    </row>
    <row r="200" spans="2:14" ht="30" x14ac:dyDescent="0.25">
      <c r="B200" s="46">
        <v>196</v>
      </c>
      <c r="C200" s="116" t="s">
        <v>1387</v>
      </c>
      <c r="D200" s="97">
        <v>41214</v>
      </c>
      <c r="E200" s="98">
        <v>44424</v>
      </c>
      <c r="F200" s="117">
        <f t="shared" si="18"/>
        <v>8.794520547945206</v>
      </c>
      <c r="G200" s="46">
        <v>6</v>
      </c>
      <c r="H200" s="72">
        <v>0.05</v>
      </c>
      <c r="I200" s="91">
        <f t="shared" si="19"/>
        <v>0.15833333333333333</v>
      </c>
      <c r="J200" s="124">
        <v>30581</v>
      </c>
      <c r="K200" s="68">
        <f t="shared" si="15"/>
        <v>42582.995205479456</v>
      </c>
      <c r="L200" s="68">
        <f t="shared" si="16"/>
        <v>0</v>
      </c>
      <c r="M200" s="45">
        <v>0.05</v>
      </c>
      <c r="N200" s="68">
        <f t="shared" si="17"/>
        <v>1529.0500000000002</v>
      </c>
    </row>
    <row r="201" spans="2:14" ht="30" x14ac:dyDescent="0.25">
      <c r="B201" s="46">
        <v>197</v>
      </c>
      <c r="C201" s="116" t="s">
        <v>1388</v>
      </c>
      <c r="D201" s="97">
        <v>41214</v>
      </c>
      <c r="E201" s="98">
        <v>44424</v>
      </c>
      <c r="F201" s="117">
        <f t="shared" si="18"/>
        <v>8.794520547945206</v>
      </c>
      <c r="G201" s="46">
        <v>5</v>
      </c>
      <c r="H201" s="72">
        <v>0.05</v>
      </c>
      <c r="I201" s="91">
        <f t="shared" si="19"/>
        <v>0.19</v>
      </c>
      <c r="J201" s="124">
        <v>15290.31</v>
      </c>
      <c r="K201" s="68">
        <f t="shared" si="15"/>
        <v>25549.479641095892</v>
      </c>
      <c r="L201" s="68">
        <f t="shared" si="16"/>
        <v>0</v>
      </c>
      <c r="M201" s="45">
        <v>0.05</v>
      </c>
      <c r="N201" s="68">
        <f t="shared" si="17"/>
        <v>764.51549999999997</v>
      </c>
    </row>
    <row r="202" spans="2:14" x14ac:dyDescent="0.25">
      <c r="B202" s="46">
        <v>198</v>
      </c>
      <c r="C202" s="116" t="s">
        <v>1389</v>
      </c>
      <c r="D202" s="97">
        <v>41214</v>
      </c>
      <c r="E202" s="98">
        <v>44424</v>
      </c>
      <c r="F202" s="117">
        <f t="shared" si="18"/>
        <v>8.794520547945206</v>
      </c>
      <c r="G202" s="46">
        <v>5</v>
      </c>
      <c r="H202" s="72">
        <v>0.05</v>
      </c>
      <c r="I202" s="91">
        <f t="shared" si="19"/>
        <v>0.19</v>
      </c>
      <c r="J202" s="124">
        <v>18980.77</v>
      </c>
      <c r="K202" s="68">
        <f t="shared" si="15"/>
        <v>31716.086638356166</v>
      </c>
      <c r="L202" s="68">
        <f t="shared" si="16"/>
        <v>0</v>
      </c>
      <c r="M202" s="45">
        <v>0.05</v>
      </c>
      <c r="N202" s="68">
        <f t="shared" si="17"/>
        <v>949.03850000000011</v>
      </c>
    </row>
    <row r="203" spans="2:14" ht="30" x14ac:dyDescent="0.25">
      <c r="B203" s="46">
        <v>199</v>
      </c>
      <c r="C203" s="116" t="s">
        <v>1390</v>
      </c>
      <c r="D203" s="97">
        <v>41214</v>
      </c>
      <c r="E203" s="98">
        <v>44424</v>
      </c>
      <c r="F203" s="117">
        <f t="shared" si="18"/>
        <v>8.794520547945206</v>
      </c>
      <c r="G203" s="46">
        <v>5</v>
      </c>
      <c r="H203" s="72">
        <v>0.05</v>
      </c>
      <c r="I203" s="91">
        <f t="shared" si="19"/>
        <v>0.19</v>
      </c>
      <c r="J203" s="124">
        <v>9226.75</v>
      </c>
      <c r="K203" s="68">
        <f t="shared" si="15"/>
        <v>15417.520068493151</v>
      </c>
      <c r="L203" s="68">
        <f t="shared" si="16"/>
        <v>0</v>
      </c>
      <c r="M203" s="45">
        <v>0.05</v>
      </c>
      <c r="N203" s="68">
        <f t="shared" si="17"/>
        <v>461.33750000000003</v>
      </c>
    </row>
    <row r="204" spans="2:14" x14ac:dyDescent="0.25">
      <c r="B204" s="46">
        <v>200</v>
      </c>
      <c r="C204" s="116" t="s">
        <v>1391</v>
      </c>
      <c r="D204" s="97">
        <v>41214</v>
      </c>
      <c r="E204" s="98">
        <v>44424</v>
      </c>
      <c r="F204" s="117">
        <f t="shared" si="18"/>
        <v>8.794520547945206</v>
      </c>
      <c r="G204" s="46">
        <v>6</v>
      </c>
      <c r="H204" s="72">
        <v>0.05</v>
      </c>
      <c r="I204" s="91">
        <f t="shared" si="19"/>
        <v>0.15833333333333333</v>
      </c>
      <c r="J204" s="124">
        <v>7908.4</v>
      </c>
      <c r="K204" s="68">
        <f t="shared" si="15"/>
        <v>11012.176164383562</v>
      </c>
      <c r="L204" s="68">
        <f t="shared" si="16"/>
        <v>0</v>
      </c>
      <c r="M204" s="45">
        <v>0.05</v>
      </c>
      <c r="N204" s="68">
        <f t="shared" si="17"/>
        <v>395.42</v>
      </c>
    </row>
    <row r="205" spans="2:14" ht="30" x14ac:dyDescent="0.25">
      <c r="B205" s="46">
        <v>201</v>
      </c>
      <c r="C205" s="116" t="s">
        <v>1392</v>
      </c>
      <c r="D205" s="97">
        <v>41214</v>
      </c>
      <c r="E205" s="98">
        <v>44424</v>
      </c>
      <c r="F205" s="117">
        <f t="shared" si="18"/>
        <v>8.794520547945206</v>
      </c>
      <c r="G205" s="46">
        <v>5</v>
      </c>
      <c r="H205" s="72">
        <v>0.05</v>
      </c>
      <c r="I205" s="91">
        <f t="shared" si="19"/>
        <v>0.19</v>
      </c>
      <c r="J205" s="124">
        <v>19508.3</v>
      </c>
      <c r="K205" s="68">
        <f t="shared" si="15"/>
        <v>32597.567589041097</v>
      </c>
      <c r="L205" s="68">
        <f t="shared" si="16"/>
        <v>0</v>
      </c>
      <c r="M205" s="45">
        <v>0.05</v>
      </c>
      <c r="N205" s="68">
        <f t="shared" si="17"/>
        <v>975.41499999999996</v>
      </c>
    </row>
    <row r="206" spans="2:14" x14ac:dyDescent="0.25">
      <c r="B206" s="46">
        <v>202</v>
      </c>
      <c r="C206" s="116" t="s">
        <v>1393</v>
      </c>
      <c r="D206" s="97">
        <v>41214</v>
      </c>
      <c r="E206" s="98">
        <v>44424</v>
      </c>
      <c r="F206" s="117">
        <f t="shared" si="18"/>
        <v>8.794520547945206</v>
      </c>
      <c r="G206" s="46">
        <v>5</v>
      </c>
      <c r="H206" s="72">
        <v>0.05</v>
      </c>
      <c r="I206" s="91">
        <f t="shared" si="19"/>
        <v>0.19</v>
      </c>
      <c r="J206" s="124">
        <v>13181.34</v>
      </c>
      <c r="K206" s="68">
        <f t="shared" si="15"/>
        <v>22025.477441095893</v>
      </c>
      <c r="L206" s="68">
        <f t="shared" si="16"/>
        <v>0</v>
      </c>
      <c r="M206" s="45">
        <v>0.05</v>
      </c>
      <c r="N206" s="68">
        <f t="shared" si="17"/>
        <v>659.06700000000001</v>
      </c>
    </row>
    <row r="207" spans="2:14" ht="30" x14ac:dyDescent="0.25">
      <c r="B207" s="46">
        <v>203</v>
      </c>
      <c r="C207" s="116" t="s">
        <v>1394</v>
      </c>
      <c r="D207" s="97">
        <v>41214</v>
      </c>
      <c r="E207" s="98">
        <v>44424</v>
      </c>
      <c r="F207" s="117">
        <f t="shared" si="18"/>
        <v>8.794520547945206</v>
      </c>
      <c r="G207" s="46">
        <v>6</v>
      </c>
      <c r="H207" s="72">
        <v>0.05</v>
      </c>
      <c r="I207" s="91">
        <f t="shared" si="19"/>
        <v>0.15833333333333333</v>
      </c>
      <c r="J207" s="124">
        <v>5272.94</v>
      </c>
      <c r="K207" s="68">
        <f t="shared" si="15"/>
        <v>7342.3883698630134</v>
      </c>
      <c r="L207" s="68">
        <f t="shared" si="16"/>
        <v>0</v>
      </c>
      <c r="M207" s="45">
        <v>0.05</v>
      </c>
      <c r="N207" s="68">
        <f t="shared" si="17"/>
        <v>263.64699999999999</v>
      </c>
    </row>
    <row r="208" spans="2:14" x14ac:dyDescent="0.25">
      <c r="B208" s="46">
        <v>204</v>
      </c>
      <c r="C208" s="116" t="s">
        <v>1395</v>
      </c>
      <c r="D208" s="97">
        <v>41214</v>
      </c>
      <c r="E208" s="98">
        <v>44424</v>
      </c>
      <c r="F208" s="117">
        <f t="shared" si="18"/>
        <v>8.794520547945206</v>
      </c>
      <c r="G208" s="46">
        <v>6</v>
      </c>
      <c r="H208" s="72">
        <v>0.05</v>
      </c>
      <c r="I208" s="91">
        <f t="shared" si="19"/>
        <v>0.15833333333333333</v>
      </c>
      <c r="J208" s="124">
        <v>13181.5</v>
      </c>
      <c r="K208" s="68">
        <f t="shared" si="15"/>
        <v>18354.787328767125</v>
      </c>
      <c r="L208" s="68">
        <f t="shared" si="16"/>
        <v>0</v>
      </c>
      <c r="M208" s="45">
        <v>0.05</v>
      </c>
      <c r="N208" s="68">
        <f t="shared" si="17"/>
        <v>659.07500000000005</v>
      </c>
    </row>
    <row r="209" spans="2:14" ht="30" x14ac:dyDescent="0.25">
      <c r="B209" s="46">
        <v>205</v>
      </c>
      <c r="C209" s="116" t="s">
        <v>1396</v>
      </c>
      <c r="D209" s="97">
        <v>41214</v>
      </c>
      <c r="E209" s="98">
        <v>44424</v>
      </c>
      <c r="F209" s="117">
        <f t="shared" si="18"/>
        <v>8.794520547945206</v>
      </c>
      <c r="G209" s="46">
        <v>6</v>
      </c>
      <c r="H209" s="72">
        <v>0.05</v>
      </c>
      <c r="I209" s="91">
        <f t="shared" si="19"/>
        <v>0.15833333333333333</v>
      </c>
      <c r="J209" s="124">
        <v>21617.5</v>
      </c>
      <c r="K209" s="68">
        <f t="shared" si="15"/>
        <v>30101.628424657534</v>
      </c>
      <c r="L209" s="68">
        <f t="shared" si="16"/>
        <v>0</v>
      </c>
      <c r="M209" s="45">
        <v>0.05</v>
      </c>
      <c r="N209" s="68">
        <f t="shared" si="17"/>
        <v>1080.875</v>
      </c>
    </row>
    <row r="210" spans="2:14" x14ac:dyDescent="0.25">
      <c r="B210" s="46">
        <v>206</v>
      </c>
      <c r="C210" s="116" t="s">
        <v>1397</v>
      </c>
      <c r="D210" s="97">
        <v>41214</v>
      </c>
      <c r="E210" s="98">
        <v>44424</v>
      </c>
      <c r="F210" s="117">
        <f t="shared" si="18"/>
        <v>8.794520547945206</v>
      </c>
      <c r="G210" s="46">
        <v>6</v>
      </c>
      <c r="H210" s="72">
        <v>0.05</v>
      </c>
      <c r="I210" s="91">
        <f t="shared" si="19"/>
        <v>0.15833333333333333</v>
      </c>
      <c r="J210" s="124">
        <v>8963.39</v>
      </c>
      <c r="K210" s="68">
        <f t="shared" si="15"/>
        <v>12481.21360958904</v>
      </c>
      <c r="L210" s="68">
        <f t="shared" si="16"/>
        <v>0</v>
      </c>
      <c r="M210" s="45">
        <v>0.05</v>
      </c>
      <c r="N210" s="68">
        <f t="shared" si="17"/>
        <v>448.16949999999997</v>
      </c>
    </row>
    <row r="211" spans="2:14" x14ac:dyDescent="0.25">
      <c r="B211" s="46">
        <v>207</v>
      </c>
      <c r="C211" s="116" t="s">
        <v>1398</v>
      </c>
      <c r="D211" s="97">
        <v>41214</v>
      </c>
      <c r="E211" s="98">
        <v>44424</v>
      </c>
      <c r="F211" s="117">
        <f t="shared" si="18"/>
        <v>8.794520547945206</v>
      </c>
      <c r="G211" s="46">
        <v>5</v>
      </c>
      <c r="H211" s="72">
        <v>0.05</v>
      </c>
      <c r="I211" s="91">
        <f t="shared" si="19"/>
        <v>0.19</v>
      </c>
      <c r="J211" s="124">
        <v>20562.5</v>
      </c>
      <c r="K211" s="68">
        <f t="shared" si="15"/>
        <v>34359.092465753427</v>
      </c>
      <c r="L211" s="68">
        <f t="shared" si="16"/>
        <v>0</v>
      </c>
      <c r="M211" s="45">
        <v>0.05</v>
      </c>
      <c r="N211" s="68">
        <f t="shared" si="17"/>
        <v>1028.125</v>
      </c>
    </row>
    <row r="212" spans="2:14" ht="30" x14ac:dyDescent="0.25">
      <c r="B212" s="46">
        <v>208</v>
      </c>
      <c r="C212" s="116" t="s">
        <v>1399</v>
      </c>
      <c r="D212" s="97">
        <v>41214</v>
      </c>
      <c r="E212" s="98">
        <v>44424</v>
      </c>
      <c r="F212" s="117">
        <f t="shared" si="18"/>
        <v>8.794520547945206</v>
      </c>
      <c r="G212" s="46">
        <v>8</v>
      </c>
      <c r="H212" s="72">
        <v>0.05</v>
      </c>
      <c r="I212" s="91">
        <f t="shared" si="19"/>
        <v>0.11874999999999999</v>
      </c>
      <c r="J212" s="124">
        <v>9437.64</v>
      </c>
      <c r="K212" s="68">
        <f t="shared" si="15"/>
        <v>9856.1928698630145</v>
      </c>
      <c r="L212" s="68">
        <f t="shared" si="16"/>
        <v>0</v>
      </c>
      <c r="M212" s="45">
        <v>0.05</v>
      </c>
      <c r="N212" s="68">
        <f t="shared" si="17"/>
        <v>471.88200000000001</v>
      </c>
    </row>
    <row r="213" spans="2:14" x14ac:dyDescent="0.25">
      <c r="B213" s="46">
        <v>209</v>
      </c>
      <c r="C213" s="116" t="s">
        <v>1400</v>
      </c>
      <c r="D213" s="97">
        <v>41214</v>
      </c>
      <c r="E213" s="98">
        <v>44424</v>
      </c>
      <c r="F213" s="117">
        <f t="shared" si="18"/>
        <v>8.794520547945206</v>
      </c>
      <c r="G213" s="46">
        <v>5</v>
      </c>
      <c r="H213" s="72">
        <v>0.05</v>
      </c>
      <c r="I213" s="91">
        <f t="shared" si="19"/>
        <v>0.19</v>
      </c>
      <c r="J213" s="124">
        <v>3321.71</v>
      </c>
      <c r="K213" s="68">
        <f t="shared" si="15"/>
        <v>5550.4409013698632</v>
      </c>
      <c r="L213" s="68">
        <f t="shared" si="16"/>
        <v>0</v>
      </c>
      <c r="M213" s="45">
        <v>0.05</v>
      </c>
      <c r="N213" s="68">
        <f t="shared" si="17"/>
        <v>166.08550000000002</v>
      </c>
    </row>
    <row r="214" spans="2:14" x14ac:dyDescent="0.25">
      <c r="B214" s="46">
        <v>210</v>
      </c>
      <c r="C214" s="116" t="s">
        <v>1401</v>
      </c>
      <c r="D214" s="97">
        <v>41214</v>
      </c>
      <c r="E214" s="98">
        <v>44424</v>
      </c>
      <c r="F214" s="117">
        <f t="shared" si="18"/>
        <v>8.794520547945206</v>
      </c>
      <c r="G214" s="46">
        <v>5</v>
      </c>
      <c r="H214" s="72">
        <v>0.05</v>
      </c>
      <c r="I214" s="91">
        <f t="shared" si="19"/>
        <v>0.19</v>
      </c>
      <c r="J214" s="124">
        <v>2300</v>
      </c>
      <c r="K214" s="68">
        <f t="shared" si="15"/>
        <v>3843.205479452055</v>
      </c>
      <c r="L214" s="68">
        <f t="shared" si="16"/>
        <v>0</v>
      </c>
      <c r="M214" s="45">
        <v>0.05</v>
      </c>
      <c r="N214" s="68">
        <f t="shared" si="17"/>
        <v>115</v>
      </c>
    </row>
    <row r="215" spans="2:14" ht="30" x14ac:dyDescent="0.25">
      <c r="B215" s="46">
        <v>211</v>
      </c>
      <c r="C215" s="116" t="s">
        <v>1402</v>
      </c>
      <c r="D215" s="97">
        <v>41214</v>
      </c>
      <c r="E215" s="98">
        <v>44424</v>
      </c>
      <c r="F215" s="117">
        <f t="shared" si="18"/>
        <v>8.794520547945206</v>
      </c>
      <c r="G215" s="46">
        <v>5</v>
      </c>
      <c r="H215" s="72">
        <v>0.05</v>
      </c>
      <c r="I215" s="91">
        <f t="shared" si="19"/>
        <v>0.19</v>
      </c>
      <c r="J215" s="124">
        <v>79087.199999999997</v>
      </c>
      <c r="K215" s="68">
        <f t="shared" si="15"/>
        <v>132151.4610410959</v>
      </c>
      <c r="L215" s="68">
        <f t="shared" si="16"/>
        <v>0</v>
      </c>
      <c r="M215" s="45">
        <v>0.05</v>
      </c>
      <c r="N215" s="68">
        <f t="shared" si="17"/>
        <v>3954.36</v>
      </c>
    </row>
    <row r="216" spans="2:14" x14ac:dyDescent="0.25">
      <c r="B216" s="46">
        <v>212</v>
      </c>
      <c r="C216" s="116" t="s">
        <v>1403</v>
      </c>
      <c r="D216" s="97">
        <v>41214</v>
      </c>
      <c r="E216" s="98">
        <v>44424</v>
      </c>
      <c r="F216" s="117">
        <f t="shared" si="18"/>
        <v>8.794520547945206</v>
      </c>
      <c r="G216" s="46">
        <v>5</v>
      </c>
      <c r="H216" s="72">
        <v>0.05</v>
      </c>
      <c r="I216" s="91">
        <f t="shared" si="19"/>
        <v>0.19</v>
      </c>
      <c r="J216" s="124">
        <v>15504</v>
      </c>
      <c r="K216" s="68">
        <f t="shared" si="15"/>
        <v>25906.546849315073</v>
      </c>
      <c r="L216" s="68">
        <f t="shared" si="16"/>
        <v>0</v>
      </c>
      <c r="M216" s="45">
        <v>0.05</v>
      </c>
      <c r="N216" s="68">
        <f t="shared" si="17"/>
        <v>775.2</v>
      </c>
    </row>
    <row r="217" spans="2:14" x14ac:dyDescent="0.25">
      <c r="B217" s="46">
        <v>213</v>
      </c>
      <c r="C217" s="116" t="s">
        <v>1404</v>
      </c>
      <c r="D217" s="97">
        <v>41214</v>
      </c>
      <c r="E217" s="98">
        <v>44424</v>
      </c>
      <c r="F217" s="117">
        <f t="shared" si="18"/>
        <v>8.794520547945206</v>
      </c>
      <c r="G217" s="46">
        <v>5</v>
      </c>
      <c r="H217" s="72">
        <v>0.05</v>
      </c>
      <c r="I217" s="91">
        <f t="shared" si="19"/>
        <v>0.19</v>
      </c>
      <c r="J217" s="124">
        <v>9520</v>
      </c>
      <c r="K217" s="68">
        <f t="shared" si="15"/>
        <v>15907.528767123289</v>
      </c>
      <c r="L217" s="68">
        <f t="shared" si="16"/>
        <v>0</v>
      </c>
      <c r="M217" s="45">
        <v>0.05</v>
      </c>
      <c r="N217" s="68">
        <f t="shared" si="17"/>
        <v>476</v>
      </c>
    </row>
    <row r="218" spans="2:14" ht="30" x14ac:dyDescent="0.25">
      <c r="B218" s="46">
        <v>214</v>
      </c>
      <c r="C218" s="116" t="s">
        <v>1405</v>
      </c>
      <c r="D218" s="97">
        <v>41214</v>
      </c>
      <c r="E218" s="98">
        <v>44424</v>
      </c>
      <c r="F218" s="117">
        <f t="shared" si="18"/>
        <v>8.794520547945206</v>
      </c>
      <c r="G218" s="46">
        <v>8</v>
      </c>
      <c r="H218" s="72">
        <v>0.05</v>
      </c>
      <c r="I218" s="91">
        <f t="shared" si="19"/>
        <v>0.11874999999999999</v>
      </c>
      <c r="J218" s="124">
        <v>19380</v>
      </c>
      <c r="K218" s="68">
        <f t="shared" si="15"/>
        <v>20239.489726027397</v>
      </c>
      <c r="L218" s="68">
        <f t="shared" si="16"/>
        <v>0</v>
      </c>
      <c r="M218" s="45">
        <v>0.05</v>
      </c>
      <c r="N218" s="68">
        <f t="shared" si="17"/>
        <v>969</v>
      </c>
    </row>
    <row r="219" spans="2:14" x14ac:dyDescent="0.25">
      <c r="B219" s="46">
        <v>215</v>
      </c>
      <c r="C219" s="116" t="s">
        <v>1406</v>
      </c>
      <c r="D219" s="97">
        <v>41214</v>
      </c>
      <c r="E219" s="98">
        <v>44424</v>
      </c>
      <c r="F219" s="117">
        <f t="shared" si="18"/>
        <v>8.794520547945206</v>
      </c>
      <c r="G219" s="46">
        <v>8</v>
      </c>
      <c r="H219" s="72">
        <v>0.05</v>
      </c>
      <c r="I219" s="91">
        <f t="shared" si="19"/>
        <v>0.11874999999999999</v>
      </c>
      <c r="J219" s="124">
        <v>18468</v>
      </c>
      <c r="K219" s="68">
        <f t="shared" si="15"/>
        <v>19287.043150684931</v>
      </c>
      <c r="L219" s="68">
        <f t="shared" si="16"/>
        <v>0</v>
      </c>
      <c r="M219" s="45">
        <v>0.05</v>
      </c>
      <c r="N219" s="68">
        <f t="shared" si="17"/>
        <v>923.40000000000009</v>
      </c>
    </row>
    <row r="220" spans="2:14" x14ac:dyDescent="0.25">
      <c r="B220" s="46">
        <v>216</v>
      </c>
      <c r="C220" s="116" t="s">
        <v>1407</v>
      </c>
      <c r="D220" s="97">
        <v>41214</v>
      </c>
      <c r="E220" s="98">
        <v>44424</v>
      </c>
      <c r="F220" s="117">
        <f t="shared" si="18"/>
        <v>8.794520547945206</v>
      </c>
      <c r="G220" s="46">
        <v>6</v>
      </c>
      <c r="H220" s="72">
        <v>0.05</v>
      </c>
      <c r="I220" s="91">
        <f t="shared" si="19"/>
        <v>0.15833333333333333</v>
      </c>
      <c r="J220" s="124">
        <v>10260</v>
      </c>
      <c r="K220" s="68">
        <f t="shared" si="15"/>
        <v>14286.698630136987</v>
      </c>
      <c r="L220" s="68">
        <f t="shared" si="16"/>
        <v>0</v>
      </c>
      <c r="M220" s="45">
        <v>0.05</v>
      </c>
      <c r="N220" s="68">
        <f t="shared" si="17"/>
        <v>513</v>
      </c>
    </row>
    <row r="221" spans="2:14" x14ac:dyDescent="0.25">
      <c r="B221" s="46">
        <v>217</v>
      </c>
      <c r="C221" s="116" t="s">
        <v>1408</v>
      </c>
      <c r="D221" s="97">
        <v>41214</v>
      </c>
      <c r="E221" s="98">
        <v>44424</v>
      </c>
      <c r="F221" s="117">
        <f t="shared" si="18"/>
        <v>8.794520547945206</v>
      </c>
      <c r="G221" s="46">
        <v>5</v>
      </c>
      <c r="H221" s="72">
        <v>0.05</v>
      </c>
      <c r="I221" s="91">
        <f t="shared" si="19"/>
        <v>0.19</v>
      </c>
      <c r="J221" s="124">
        <v>5130</v>
      </c>
      <c r="K221" s="68">
        <f t="shared" si="15"/>
        <v>8572.0191780821933</v>
      </c>
      <c r="L221" s="68">
        <f t="shared" si="16"/>
        <v>0</v>
      </c>
      <c r="M221" s="45">
        <v>0.05</v>
      </c>
      <c r="N221" s="68">
        <f t="shared" si="17"/>
        <v>256.5</v>
      </c>
    </row>
    <row r="222" spans="2:14" x14ac:dyDescent="0.25">
      <c r="B222" s="46">
        <v>218</v>
      </c>
      <c r="C222" s="116" t="s">
        <v>1409</v>
      </c>
      <c r="D222" s="97">
        <v>41214</v>
      </c>
      <c r="E222" s="98">
        <v>44424</v>
      </c>
      <c r="F222" s="117">
        <f t="shared" si="18"/>
        <v>8.794520547945206</v>
      </c>
      <c r="G222" s="46">
        <v>5</v>
      </c>
      <c r="H222" s="72">
        <v>0.05</v>
      </c>
      <c r="I222" s="91">
        <f t="shared" si="19"/>
        <v>0.19</v>
      </c>
      <c r="J222" s="124">
        <v>3591</v>
      </c>
      <c r="K222" s="68">
        <f t="shared" si="15"/>
        <v>6000.4134246575341</v>
      </c>
      <c r="L222" s="68">
        <f t="shared" si="16"/>
        <v>0</v>
      </c>
      <c r="M222" s="45">
        <v>0.05</v>
      </c>
      <c r="N222" s="68">
        <f t="shared" si="17"/>
        <v>179.55</v>
      </c>
    </row>
    <row r="223" spans="2:14" x14ac:dyDescent="0.25">
      <c r="B223" s="46">
        <v>219</v>
      </c>
      <c r="C223" s="116" t="s">
        <v>1313</v>
      </c>
      <c r="D223" s="97">
        <v>41214</v>
      </c>
      <c r="E223" s="98">
        <v>44424</v>
      </c>
      <c r="F223" s="117">
        <f t="shared" si="18"/>
        <v>8.794520547945206</v>
      </c>
      <c r="G223" s="46">
        <v>5</v>
      </c>
      <c r="H223" s="72">
        <v>0.05</v>
      </c>
      <c r="I223" s="91">
        <f t="shared" si="19"/>
        <v>0.19</v>
      </c>
      <c r="J223" s="124">
        <v>24624</v>
      </c>
      <c r="K223" s="68">
        <f t="shared" si="15"/>
        <v>41145.692054794526</v>
      </c>
      <c r="L223" s="68">
        <f t="shared" si="16"/>
        <v>0</v>
      </c>
      <c r="M223" s="45">
        <v>0.05</v>
      </c>
      <c r="N223" s="68">
        <f t="shared" si="17"/>
        <v>1231.2</v>
      </c>
    </row>
    <row r="224" spans="2:14" x14ac:dyDescent="0.25">
      <c r="B224" s="46">
        <v>220</v>
      </c>
      <c r="C224" s="116" t="s">
        <v>1410</v>
      </c>
      <c r="D224" s="97">
        <v>41214</v>
      </c>
      <c r="E224" s="98">
        <v>44424</v>
      </c>
      <c r="F224" s="117">
        <f t="shared" si="18"/>
        <v>8.794520547945206</v>
      </c>
      <c r="G224" s="46">
        <v>6</v>
      </c>
      <c r="H224" s="72">
        <v>0.05</v>
      </c>
      <c r="I224" s="91">
        <f t="shared" si="19"/>
        <v>0.15833333333333333</v>
      </c>
      <c r="J224" s="124">
        <v>59679</v>
      </c>
      <c r="K224" s="68">
        <f t="shared" si="15"/>
        <v>83100.963698630134</v>
      </c>
      <c r="L224" s="68">
        <f t="shared" si="16"/>
        <v>0</v>
      </c>
      <c r="M224" s="45">
        <v>0.05</v>
      </c>
      <c r="N224" s="68">
        <f t="shared" si="17"/>
        <v>2983.9500000000003</v>
      </c>
    </row>
    <row r="225" spans="2:14" ht="30" x14ac:dyDescent="0.25">
      <c r="B225" s="46">
        <v>221</v>
      </c>
      <c r="C225" s="116" t="s">
        <v>1405</v>
      </c>
      <c r="D225" s="97">
        <v>41214</v>
      </c>
      <c r="E225" s="98">
        <v>44424</v>
      </c>
      <c r="F225" s="117">
        <f t="shared" si="18"/>
        <v>8.794520547945206</v>
      </c>
      <c r="G225" s="46">
        <v>8</v>
      </c>
      <c r="H225" s="72">
        <v>0.05</v>
      </c>
      <c r="I225" s="91">
        <f t="shared" si="19"/>
        <v>0.11874999999999999</v>
      </c>
      <c r="J225" s="124">
        <v>11628</v>
      </c>
      <c r="K225" s="68">
        <f t="shared" si="15"/>
        <v>12143.693835616439</v>
      </c>
      <c r="L225" s="68">
        <f t="shared" si="16"/>
        <v>0</v>
      </c>
      <c r="M225" s="45">
        <v>0.05</v>
      </c>
      <c r="N225" s="68">
        <f t="shared" si="17"/>
        <v>581.4</v>
      </c>
    </row>
    <row r="226" spans="2:14" x14ac:dyDescent="0.25">
      <c r="B226" s="46">
        <v>222</v>
      </c>
      <c r="C226" s="116" t="s">
        <v>1411</v>
      </c>
      <c r="D226" s="97">
        <v>41214</v>
      </c>
      <c r="E226" s="98">
        <v>44424</v>
      </c>
      <c r="F226" s="117">
        <f t="shared" si="18"/>
        <v>8.794520547945206</v>
      </c>
      <c r="G226" s="46">
        <v>8</v>
      </c>
      <c r="H226" s="72">
        <v>0.05</v>
      </c>
      <c r="I226" s="91">
        <f t="shared" si="19"/>
        <v>0.11874999999999999</v>
      </c>
      <c r="J226" s="124">
        <v>23940</v>
      </c>
      <c r="K226" s="68">
        <f t="shared" si="15"/>
        <v>25001.722602739726</v>
      </c>
      <c r="L226" s="68">
        <f t="shared" si="16"/>
        <v>0</v>
      </c>
      <c r="M226" s="45">
        <v>0.05</v>
      </c>
      <c r="N226" s="68">
        <f t="shared" si="17"/>
        <v>1197</v>
      </c>
    </row>
    <row r="227" spans="2:14" x14ac:dyDescent="0.25">
      <c r="B227" s="46">
        <v>223</v>
      </c>
      <c r="C227" s="116" t="s">
        <v>1412</v>
      </c>
      <c r="D227" s="97">
        <v>41214</v>
      </c>
      <c r="E227" s="98">
        <v>44424</v>
      </c>
      <c r="F227" s="117">
        <f t="shared" si="18"/>
        <v>8.794520547945206</v>
      </c>
      <c r="G227" s="46">
        <v>5</v>
      </c>
      <c r="H227" s="72">
        <v>0.05</v>
      </c>
      <c r="I227" s="91">
        <f t="shared" si="19"/>
        <v>0.19</v>
      </c>
      <c r="J227" s="124">
        <v>18230</v>
      </c>
      <c r="K227" s="68">
        <f t="shared" si="15"/>
        <v>30461.580821917807</v>
      </c>
      <c r="L227" s="68">
        <f t="shared" si="16"/>
        <v>0</v>
      </c>
      <c r="M227" s="45">
        <v>0.05</v>
      </c>
      <c r="N227" s="68">
        <f t="shared" si="17"/>
        <v>911.5</v>
      </c>
    </row>
    <row r="228" spans="2:14" x14ac:dyDescent="0.25">
      <c r="B228" s="46">
        <v>224</v>
      </c>
      <c r="C228" s="116" t="s">
        <v>923</v>
      </c>
      <c r="D228" s="97">
        <v>41214</v>
      </c>
      <c r="E228" s="98">
        <v>44424</v>
      </c>
      <c r="F228" s="117">
        <f t="shared" si="18"/>
        <v>8.794520547945206</v>
      </c>
      <c r="G228" s="46">
        <v>6</v>
      </c>
      <c r="H228" s="72">
        <v>0.05</v>
      </c>
      <c r="I228" s="91">
        <f t="shared" si="19"/>
        <v>0.15833333333333333</v>
      </c>
      <c r="J228" s="124">
        <v>36000</v>
      </c>
      <c r="K228" s="68">
        <f t="shared" si="15"/>
        <v>50128.767123287675</v>
      </c>
      <c r="L228" s="68">
        <f t="shared" si="16"/>
        <v>0</v>
      </c>
      <c r="M228" s="45">
        <v>0.05</v>
      </c>
      <c r="N228" s="68">
        <f t="shared" si="17"/>
        <v>1800</v>
      </c>
    </row>
    <row r="229" spans="2:14" x14ac:dyDescent="0.25">
      <c r="B229" s="46">
        <v>225</v>
      </c>
      <c r="C229" s="116" t="s">
        <v>1322</v>
      </c>
      <c r="D229" s="97">
        <v>41214</v>
      </c>
      <c r="E229" s="98">
        <v>44424</v>
      </c>
      <c r="F229" s="117">
        <f t="shared" si="18"/>
        <v>8.794520547945206</v>
      </c>
      <c r="G229" s="46">
        <v>5</v>
      </c>
      <c r="H229" s="72">
        <v>0.05</v>
      </c>
      <c r="I229" s="91">
        <f t="shared" si="19"/>
        <v>0.19</v>
      </c>
      <c r="J229" s="124">
        <v>132632.75</v>
      </c>
      <c r="K229" s="68">
        <f t="shared" si="15"/>
        <v>221623.87458904111</v>
      </c>
      <c r="L229" s="68">
        <f t="shared" si="16"/>
        <v>0</v>
      </c>
      <c r="M229" s="45">
        <v>0.05</v>
      </c>
      <c r="N229" s="68">
        <f t="shared" si="17"/>
        <v>6631.6375000000007</v>
      </c>
    </row>
    <row r="230" spans="2:14" x14ac:dyDescent="0.25">
      <c r="B230" s="46">
        <v>226</v>
      </c>
      <c r="C230" s="116" t="s">
        <v>1413</v>
      </c>
      <c r="D230" s="97">
        <v>41214</v>
      </c>
      <c r="E230" s="98">
        <v>44424</v>
      </c>
      <c r="F230" s="117">
        <f t="shared" si="18"/>
        <v>8.794520547945206</v>
      </c>
      <c r="G230" s="46">
        <v>8</v>
      </c>
      <c r="H230" s="72">
        <v>0.05</v>
      </c>
      <c r="I230" s="91">
        <f t="shared" si="19"/>
        <v>0.11874999999999999</v>
      </c>
      <c r="J230" s="124">
        <v>444600</v>
      </c>
      <c r="K230" s="68">
        <f t="shared" si="15"/>
        <v>464317.7054794521</v>
      </c>
      <c r="L230" s="68">
        <f t="shared" si="16"/>
        <v>0</v>
      </c>
      <c r="M230" s="45">
        <v>0.05</v>
      </c>
      <c r="N230" s="68">
        <f t="shared" si="17"/>
        <v>22230</v>
      </c>
    </row>
    <row r="231" spans="2:14" x14ac:dyDescent="0.25">
      <c r="B231" s="46">
        <v>227</v>
      </c>
      <c r="C231" s="116" t="s">
        <v>1414</v>
      </c>
      <c r="D231" s="97">
        <v>41214</v>
      </c>
      <c r="E231" s="98">
        <v>44424</v>
      </c>
      <c r="F231" s="117">
        <f t="shared" si="18"/>
        <v>8.794520547945206</v>
      </c>
      <c r="G231" s="46">
        <v>8</v>
      </c>
      <c r="H231" s="72">
        <v>0.05</v>
      </c>
      <c r="I231" s="91">
        <f t="shared" si="19"/>
        <v>0.11874999999999999</v>
      </c>
      <c r="J231" s="124">
        <v>217170</v>
      </c>
      <c r="K231" s="68">
        <f t="shared" si="15"/>
        <v>226801.34075342468</v>
      </c>
      <c r="L231" s="68">
        <f t="shared" si="16"/>
        <v>0</v>
      </c>
      <c r="M231" s="45">
        <v>0.05</v>
      </c>
      <c r="N231" s="68">
        <f t="shared" si="17"/>
        <v>10858.5</v>
      </c>
    </row>
    <row r="232" spans="2:14" x14ac:dyDescent="0.25">
      <c r="B232" s="46">
        <v>228</v>
      </c>
      <c r="C232" s="116" t="s">
        <v>1414</v>
      </c>
      <c r="D232" s="97">
        <v>41214</v>
      </c>
      <c r="E232" s="98">
        <v>44424</v>
      </c>
      <c r="F232" s="117">
        <f t="shared" si="18"/>
        <v>8.794520547945206</v>
      </c>
      <c r="G232" s="46">
        <v>8</v>
      </c>
      <c r="H232" s="72">
        <v>0.05</v>
      </c>
      <c r="I232" s="91">
        <f t="shared" si="19"/>
        <v>0.11874999999999999</v>
      </c>
      <c r="J232" s="124">
        <v>282321</v>
      </c>
      <c r="K232" s="68">
        <f t="shared" si="15"/>
        <v>294841.74297945207</v>
      </c>
      <c r="L232" s="68">
        <f t="shared" si="16"/>
        <v>0</v>
      </c>
      <c r="M232" s="45">
        <v>0.05</v>
      </c>
      <c r="N232" s="68">
        <f t="shared" si="17"/>
        <v>14116.050000000001</v>
      </c>
    </row>
    <row r="233" spans="2:14" x14ac:dyDescent="0.25">
      <c r="B233" s="46">
        <v>229</v>
      </c>
      <c r="C233" s="116" t="s">
        <v>1415</v>
      </c>
      <c r="D233" s="97">
        <v>41214</v>
      </c>
      <c r="E233" s="98">
        <v>44424</v>
      </c>
      <c r="F233" s="117">
        <f t="shared" si="18"/>
        <v>8.794520547945206</v>
      </c>
      <c r="G233" s="46">
        <v>5</v>
      </c>
      <c r="H233" s="72">
        <v>0.05</v>
      </c>
      <c r="I233" s="91">
        <f t="shared" si="19"/>
        <v>0.19</v>
      </c>
      <c r="J233" s="124">
        <v>342000</v>
      </c>
      <c r="K233" s="68">
        <f t="shared" si="15"/>
        <v>571467.94520547951</v>
      </c>
      <c r="L233" s="68">
        <f t="shared" si="16"/>
        <v>0</v>
      </c>
      <c r="M233" s="45">
        <v>0.05</v>
      </c>
      <c r="N233" s="68">
        <f t="shared" si="17"/>
        <v>17100</v>
      </c>
    </row>
    <row r="234" spans="2:14" x14ac:dyDescent="0.25">
      <c r="B234" s="46">
        <v>230</v>
      </c>
      <c r="C234" s="116" t="s">
        <v>1416</v>
      </c>
      <c r="D234" s="97">
        <v>41214</v>
      </c>
      <c r="E234" s="98">
        <v>44424</v>
      </c>
      <c r="F234" s="117">
        <f t="shared" si="18"/>
        <v>8.794520547945206</v>
      </c>
      <c r="G234" s="46">
        <v>6</v>
      </c>
      <c r="H234" s="72">
        <v>0.05</v>
      </c>
      <c r="I234" s="91">
        <f t="shared" si="19"/>
        <v>0.15833333333333333</v>
      </c>
      <c r="J234" s="124">
        <v>131328</v>
      </c>
      <c r="K234" s="68">
        <f t="shared" si="15"/>
        <v>182869.74246575343</v>
      </c>
      <c r="L234" s="68">
        <f t="shared" si="16"/>
        <v>0</v>
      </c>
      <c r="M234" s="45">
        <v>0.05</v>
      </c>
      <c r="N234" s="68">
        <f t="shared" si="17"/>
        <v>6566.4000000000005</v>
      </c>
    </row>
    <row r="235" spans="2:14" x14ac:dyDescent="0.25">
      <c r="B235" s="46">
        <v>231</v>
      </c>
      <c r="C235" s="116" t="s">
        <v>1417</v>
      </c>
      <c r="D235" s="97">
        <v>41214</v>
      </c>
      <c r="E235" s="98">
        <v>44424</v>
      </c>
      <c r="F235" s="117">
        <f t="shared" si="18"/>
        <v>8.794520547945206</v>
      </c>
      <c r="G235" s="46">
        <v>5</v>
      </c>
      <c r="H235" s="72">
        <v>0.05</v>
      </c>
      <c r="I235" s="91">
        <f t="shared" si="19"/>
        <v>0.19</v>
      </c>
      <c r="J235" s="124">
        <v>59280</v>
      </c>
      <c r="K235" s="68">
        <f t="shared" si="15"/>
        <v>99054.443835616446</v>
      </c>
      <c r="L235" s="68">
        <f t="shared" si="16"/>
        <v>0</v>
      </c>
      <c r="M235" s="45">
        <v>0.05</v>
      </c>
      <c r="N235" s="68">
        <f t="shared" si="17"/>
        <v>2964</v>
      </c>
    </row>
    <row r="236" spans="2:14" x14ac:dyDescent="0.25">
      <c r="B236" s="46">
        <v>232</v>
      </c>
      <c r="C236" s="116" t="s">
        <v>1418</v>
      </c>
      <c r="D236" s="97">
        <v>41214</v>
      </c>
      <c r="E236" s="98">
        <v>44424</v>
      </c>
      <c r="F236" s="117">
        <f t="shared" si="18"/>
        <v>8.794520547945206</v>
      </c>
      <c r="G236" s="46">
        <v>5</v>
      </c>
      <c r="H236" s="72">
        <v>0.05</v>
      </c>
      <c r="I236" s="91">
        <f t="shared" si="19"/>
        <v>0.19</v>
      </c>
      <c r="J236" s="124">
        <v>7524</v>
      </c>
      <c r="K236" s="68">
        <f t="shared" si="15"/>
        <v>12572.294794520549</v>
      </c>
      <c r="L236" s="68">
        <f t="shared" si="16"/>
        <v>0</v>
      </c>
      <c r="M236" s="45">
        <v>0.05</v>
      </c>
      <c r="N236" s="68">
        <f t="shared" si="17"/>
        <v>376.20000000000005</v>
      </c>
    </row>
    <row r="237" spans="2:14" x14ac:dyDescent="0.25">
      <c r="B237" s="46">
        <v>233</v>
      </c>
      <c r="C237" s="116" t="s">
        <v>1419</v>
      </c>
      <c r="D237" s="97">
        <v>41214</v>
      </c>
      <c r="E237" s="98">
        <v>44424</v>
      </c>
      <c r="F237" s="117">
        <f t="shared" si="18"/>
        <v>8.794520547945206</v>
      </c>
      <c r="G237" s="46">
        <v>5</v>
      </c>
      <c r="H237" s="72">
        <v>0.05</v>
      </c>
      <c r="I237" s="91">
        <f t="shared" si="19"/>
        <v>0.19</v>
      </c>
      <c r="J237" s="124">
        <v>8977.73</v>
      </c>
      <c r="K237" s="68">
        <f t="shared" si="15"/>
        <v>15001.417882191781</v>
      </c>
      <c r="L237" s="68">
        <f t="shared" si="16"/>
        <v>0</v>
      </c>
      <c r="M237" s="45">
        <v>0.05</v>
      </c>
      <c r="N237" s="68">
        <f t="shared" si="17"/>
        <v>448.88650000000001</v>
      </c>
    </row>
    <row r="238" spans="2:14" x14ac:dyDescent="0.25">
      <c r="B238" s="46">
        <v>234</v>
      </c>
      <c r="C238" s="116" t="s">
        <v>1419</v>
      </c>
      <c r="D238" s="97">
        <v>41214</v>
      </c>
      <c r="E238" s="98">
        <v>44424</v>
      </c>
      <c r="F238" s="117">
        <f t="shared" si="18"/>
        <v>8.794520547945206</v>
      </c>
      <c r="G238" s="46">
        <v>5</v>
      </c>
      <c r="H238" s="72">
        <v>0.05</v>
      </c>
      <c r="I238" s="91">
        <f t="shared" si="19"/>
        <v>0.19</v>
      </c>
      <c r="J238" s="124">
        <v>122229.94</v>
      </c>
      <c r="K238" s="68">
        <f t="shared" si="15"/>
        <v>204241.20659178085</v>
      </c>
      <c r="L238" s="68">
        <f t="shared" si="16"/>
        <v>0</v>
      </c>
      <c r="M238" s="45">
        <v>0.05</v>
      </c>
      <c r="N238" s="68">
        <f t="shared" si="17"/>
        <v>6111.4970000000003</v>
      </c>
    </row>
    <row r="239" spans="2:14" x14ac:dyDescent="0.25">
      <c r="B239" s="46">
        <v>235</v>
      </c>
      <c r="C239" s="116" t="s">
        <v>1420</v>
      </c>
      <c r="D239" s="97">
        <v>41214</v>
      </c>
      <c r="E239" s="98">
        <v>44424</v>
      </c>
      <c r="F239" s="117">
        <f t="shared" si="18"/>
        <v>8.794520547945206</v>
      </c>
      <c r="G239" s="46">
        <v>8</v>
      </c>
      <c r="H239" s="72">
        <v>0.05</v>
      </c>
      <c r="I239" s="91">
        <f t="shared" si="19"/>
        <v>0.11874999999999999</v>
      </c>
      <c r="J239" s="124">
        <v>26323</v>
      </c>
      <c r="K239" s="68">
        <f t="shared" si="15"/>
        <v>27490.407020547944</v>
      </c>
      <c r="L239" s="68">
        <f t="shared" si="16"/>
        <v>0</v>
      </c>
      <c r="M239" s="45">
        <v>0.05</v>
      </c>
      <c r="N239" s="68">
        <f t="shared" si="17"/>
        <v>1316.15</v>
      </c>
    </row>
    <row r="240" spans="2:14" x14ac:dyDescent="0.25">
      <c r="B240" s="46">
        <v>236</v>
      </c>
      <c r="C240" s="116" t="s">
        <v>1421</v>
      </c>
      <c r="D240" s="97">
        <v>41214</v>
      </c>
      <c r="E240" s="98">
        <v>44424</v>
      </c>
      <c r="F240" s="117">
        <f t="shared" si="18"/>
        <v>8.794520547945206</v>
      </c>
      <c r="G240" s="46">
        <v>8</v>
      </c>
      <c r="H240" s="72">
        <v>0.05</v>
      </c>
      <c r="I240" s="91">
        <f t="shared" si="19"/>
        <v>0.11874999999999999</v>
      </c>
      <c r="J240" s="124">
        <v>13680</v>
      </c>
      <c r="K240" s="68">
        <f t="shared" si="15"/>
        <v>14286.698630136987</v>
      </c>
      <c r="L240" s="68">
        <f t="shared" si="16"/>
        <v>0</v>
      </c>
      <c r="M240" s="45">
        <v>0.05</v>
      </c>
      <c r="N240" s="68">
        <f t="shared" si="17"/>
        <v>684</v>
      </c>
    </row>
    <row r="241" spans="2:14" x14ac:dyDescent="0.25">
      <c r="B241" s="46">
        <v>237</v>
      </c>
      <c r="C241" s="116" t="s">
        <v>1332</v>
      </c>
      <c r="D241" s="97">
        <v>41214</v>
      </c>
      <c r="E241" s="98">
        <v>44424</v>
      </c>
      <c r="F241" s="117">
        <f t="shared" si="18"/>
        <v>8.794520547945206</v>
      </c>
      <c r="G241" s="46">
        <v>8</v>
      </c>
      <c r="H241" s="72">
        <v>0.05</v>
      </c>
      <c r="I241" s="91">
        <f t="shared" si="19"/>
        <v>0.11874999999999999</v>
      </c>
      <c r="J241" s="124">
        <v>10260</v>
      </c>
      <c r="K241" s="68">
        <f t="shared" si="15"/>
        <v>10715.023972602741</v>
      </c>
      <c r="L241" s="68">
        <f t="shared" si="16"/>
        <v>0</v>
      </c>
      <c r="M241" s="45">
        <v>0.05</v>
      </c>
      <c r="N241" s="68">
        <f t="shared" si="17"/>
        <v>513</v>
      </c>
    </row>
    <row r="242" spans="2:14" x14ac:dyDescent="0.25">
      <c r="B242" s="46">
        <v>238</v>
      </c>
      <c r="C242" s="116" t="s">
        <v>1419</v>
      </c>
      <c r="D242" s="97">
        <v>41214</v>
      </c>
      <c r="E242" s="98">
        <v>44424</v>
      </c>
      <c r="F242" s="117">
        <f t="shared" si="18"/>
        <v>8.794520547945206</v>
      </c>
      <c r="G242" s="46">
        <v>5</v>
      </c>
      <c r="H242" s="72">
        <v>0.05</v>
      </c>
      <c r="I242" s="91">
        <f t="shared" si="19"/>
        <v>0.19</v>
      </c>
      <c r="J242" s="124">
        <v>15603.82</v>
      </c>
      <c r="K242" s="68">
        <f t="shared" si="15"/>
        <v>26073.341967123291</v>
      </c>
      <c r="L242" s="68">
        <f t="shared" si="16"/>
        <v>0</v>
      </c>
      <c r="M242" s="45">
        <v>0.05</v>
      </c>
      <c r="N242" s="68">
        <f t="shared" si="17"/>
        <v>780.19100000000003</v>
      </c>
    </row>
    <row r="243" spans="2:14" x14ac:dyDescent="0.25">
      <c r="B243" s="46">
        <v>239</v>
      </c>
      <c r="C243" s="116" t="s">
        <v>1419</v>
      </c>
      <c r="D243" s="97">
        <v>41214</v>
      </c>
      <c r="E243" s="98">
        <v>44424</v>
      </c>
      <c r="F243" s="117">
        <f t="shared" si="18"/>
        <v>8.794520547945206</v>
      </c>
      <c r="G243" s="46">
        <v>5</v>
      </c>
      <c r="H243" s="72">
        <v>0.05</v>
      </c>
      <c r="I243" s="91">
        <f t="shared" si="19"/>
        <v>0.19</v>
      </c>
      <c r="J243" s="124">
        <v>49376.04</v>
      </c>
      <c r="K243" s="68">
        <f t="shared" si="15"/>
        <v>82505.333687671227</v>
      </c>
      <c r="L243" s="68">
        <f t="shared" si="16"/>
        <v>0</v>
      </c>
      <c r="M243" s="45">
        <v>0.05</v>
      </c>
      <c r="N243" s="68">
        <f t="shared" si="17"/>
        <v>2468.8020000000001</v>
      </c>
    </row>
    <row r="244" spans="2:14" x14ac:dyDescent="0.25">
      <c r="B244" s="46">
        <v>240</v>
      </c>
      <c r="C244" s="116" t="s">
        <v>1419</v>
      </c>
      <c r="D244" s="97">
        <v>41214</v>
      </c>
      <c r="E244" s="98">
        <v>44424</v>
      </c>
      <c r="F244" s="117">
        <f t="shared" si="18"/>
        <v>8.794520547945206</v>
      </c>
      <c r="G244" s="46">
        <v>5</v>
      </c>
      <c r="H244" s="72">
        <v>0.05</v>
      </c>
      <c r="I244" s="91">
        <f t="shared" si="19"/>
        <v>0.19</v>
      </c>
      <c r="J244" s="124">
        <v>8977.73</v>
      </c>
      <c r="K244" s="68">
        <f t="shared" si="15"/>
        <v>15001.417882191781</v>
      </c>
      <c r="L244" s="68">
        <f t="shared" si="16"/>
        <v>0</v>
      </c>
      <c r="M244" s="45">
        <v>0.05</v>
      </c>
      <c r="N244" s="68">
        <f t="shared" si="17"/>
        <v>448.88650000000001</v>
      </c>
    </row>
    <row r="245" spans="2:14" x14ac:dyDescent="0.25">
      <c r="B245" s="46">
        <v>241</v>
      </c>
      <c r="C245" s="116" t="s">
        <v>1419</v>
      </c>
      <c r="D245" s="97">
        <v>41214</v>
      </c>
      <c r="E245" s="98">
        <v>44424</v>
      </c>
      <c r="F245" s="117">
        <f t="shared" si="18"/>
        <v>8.794520547945206</v>
      </c>
      <c r="G245" s="46">
        <v>5</v>
      </c>
      <c r="H245" s="72">
        <v>0.05</v>
      </c>
      <c r="I245" s="91">
        <f t="shared" si="19"/>
        <v>0.19</v>
      </c>
      <c r="J245" s="124">
        <v>161238.99</v>
      </c>
      <c r="K245" s="68">
        <f t="shared" si="15"/>
        <v>269423.72603013698</v>
      </c>
      <c r="L245" s="68">
        <f t="shared" si="16"/>
        <v>0</v>
      </c>
      <c r="M245" s="45">
        <v>0.05</v>
      </c>
      <c r="N245" s="68">
        <f t="shared" si="17"/>
        <v>8061.9494999999997</v>
      </c>
    </row>
    <row r="246" spans="2:14" x14ac:dyDescent="0.25">
      <c r="B246" s="46">
        <v>242</v>
      </c>
      <c r="C246" s="116" t="s">
        <v>1422</v>
      </c>
      <c r="D246" s="97">
        <v>41214</v>
      </c>
      <c r="E246" s="98">
        <v>44424</v>
      </c>
      <c r="F246" s="117">
        <f t="shared" si="18"/>
        <v>8.794520547945206</v>
      </c>
      <c r="G246" s="46">
        <v>8</v>
      </c>
      <c r="H246" s="72">
        <v>0.05</v>
      </c>
      <c r="I246" s="91">
        <f t="shared" si="19"/>
        <v>0.11874999999999999</v>
      </c>
      <c r="J246" s="124">
        <v>39307</v>
      </c>
      <c r="K246" s="68">
        <f t="shared" si="15"/>
        <v>41050.238527397261</v>
      </c>
      <c r="L246" s="68">
        <f t="shared" si="16"/>
        <v>0</v>
      </c>
      <c r="M246" s="45">
        <v>0.05</v>
      </c>
      <c r="N246" s="68">
        <f t="shared" si="17"/>
        <v>1965.3500000000001</v>
      </c>
    </row>
    <row r="247" spans="2:14" x14ac:dyDescent="0.25">
      <c r="B247" s="46">
        <v>243</v>
      </c>
      <c r="C247" s="116" t="s">
        <v>1422</v>
      </c>
      <c r="D247" s="97">
        <v>41214</v>
      </c>
      <c r="E247" s="98">
        <v>44424</v>
      </c>
      <c r="F247" s="117">
        <f t="shared" si="18"/>
        <v>8.794520547945206</v>
      </c>
      <c r="G247" s="46">
        <v>8</v>
      </c>
      <c r="H247" s="72">
        <v>0.05</v>
      </c>
      <c r="I247" s="91">
        <f t="shared" si="19"/>
        <v>0.11874999999999999</v>
      </c>
      <c r="J247" s="124">
        <v>78614</v>
      </c>
      <c r="K247" s="68">
        <f t="shared" si="15"/>
        <v>82100.477054794523</v>
      </c>
      <c r="L247" s="68">
        <f t="shared" si="16"/>
        <v>0</v>
      </c>
      <c r="M247" s="45">
        <v>0.05</v>
      </c>
      <c r="N247" s="68">
        <f t="shared" si="17"/>
        <v>3930.7000000000003</v>
      </c>
    </row>
    <row r="248" spans="2:14" x14ac:dyDescent="0.25">
      <c r="B248" s="46">
        <v>244</v>
      </c>
      <c r="C248" s="116" t="s">
        <v>1422</v>
      </c>
      <c r="D248" s="97">
        <v>41214</v>
      </c>
      <c r="E248" s="98">
        <v>44424</v>
      </c>
      <c r="F248" s="117">
        <f t="shared" si="18"/>
        <v>8.794520547945206</v>
      </c>
      <c r="G248" s="46">
        <v>8</v>
      </c>
      <c r="H248" s="72">
        <v>0.05</v>
      </c>
      <c r="I248" s="91">
        <f t="shared" si="19"/>
        <v>0.11874999999999999</v>
      </c>
      <c r="J248" s="124">
        <v>19654</v>
      </c>
      <c r="K248" s="68">
        <f t="shared" si="15"/>
        <v>20525.641438356164</v>
      </c>
      <c r="L248" s="68">
        <f t="shared" si="16"/>
        <v>0</v>
      </c>
      <c r="M248" s="45">
        <v>0.05</v>
      </c>
      <c r="N248" s="68">
        <f t="shared" si="17"/>
        <v>982.7</v>
      </c>
    </row>
    <row r="249" spans="2:14" x14ac:dyDescent="0.25">
      <c r="B249" s="46">
        <v>245</v>
      </c>
      <c r="C249" s="116" t="s">
        <v>1423</v>
      </c>
      <c r="D249" s="97">
        <v>41214</v>
      </c>
      <c r="E249" s="98">
        <v>44424</v>
      </c>
      <c r="F249" s="117">
        <f t="shared" si="18"/>
        <v>8.794520547945206</v>
      </c>
      <c r="G249" s="46">
        <v>5</v>
      </c>
      <c r="H249" s="72">
        <v>0.05</v>
      </c>
      <c r="I249" s="91">
        <f t="shared" si="19"/>
        <v>0.19</v>
      </c>
      <c r="J249" s="124">
        <v>2300</v>
      </c>
      <c r="K249" s="68">
        <f t="shared" si="15"/>
        <v>3843.205479452055</v>
      </c>
      <c r="L249" s="68">
        <f t="shared" si="16"/>
        <v>0</v>
      </c>
      <c r="M249" s="45">
        <v>0.05</v>
      </c>
      <c r="N249" s="68">
        <f t="shared" si="17"/>
        <v>115</v>
      </c>
    </row>
    <row r="250" spans="2:14" x14ac:dyDescent="0.25">
      <c r="B250" s="46">
        <v>246</v>
      </c>
      <c r="C250" s="116" t="s">
        <v>1413</v>
      </c>
      <c r="D250" s="97">
        <v>41214</v>
      </c>
      <c r="E250" s="98">
        <v>44424</v>
      </c>
      <c r="F250" s="117">
        <f t="shared" si="18"/>
        <v>8.794520547945206</v>
      </c>
      <c r="G250" s="46">
        <v>8</v>
      </c>
      <c r="H250" s="72">
        <v>0.05</v>
      </c>
      <c r="I250" s="91">
        <f t="shared" si="19"/>
        <v>0.11874999999999999</v>
      </c>
      <c r="J250" s="124">
        <v>769500</v>
      </c>
      <c r="K250" s="68">
        <f t="shared" si="15"/>
        <v>803626.79794520547</v>
      </c>
      <c r="L250" s="68">
        <f t="shared" si="16"/>
        <v>0</v>
      </c>
      <c r="M250" s="45">
        <v>0.05</v>
      </c>
      <c r="N250" s="68">
        <f t="shared" si="17"/>
        <v>38475</v>
      </c>
    </row>
    <row r="251" spans="2:14" x14ac:dyDescent="0.25">
      <c r="B251" s="46">
        <v>247</v>
      </c>
      <c r="C251" s="116" t="s">
        <v>1424</v>
      </c>
      <c r="D251" s="97">
        <v>41214</v>
      </c>
      <c r="E251" s="98">
        <v>44424</v>
      </c>
      <c r="F251" s="117">
        <f t="shared" si="18"/>
        <v>8.794520547945206</v>
      </c>
      <c r="G251" s="46">
        <v>5</v>
      </c>
      <c r="H251" s="72">
        <v>0.05</v>
      </c>
      <c r="I251" s="91">
        <f t="shared" si="19"/>
        <v>0.19</v>
      </c>
      <c r="J251" s="124">
        <v>562020</v>
      </c>
      <c r="K251" s="68">
        <f t="shared" si="15"/>
        <v>939112.32328767132</v>
      </c>
      <c r="L251" s="68">
        <f t="shared" si="16"/>
        <v>0</v>
      </c>
      <c r="M251" s="45">
        <v>0.05</v>
      </c>
      <c r="N251" s="68">
        <f t="shared" si="17"/>
        <v>28101</v>
      </c>
    </row>
    <row r="252" spans="2:14" x14ac:dyDescent="0.25">
      <c r="B252" s="46">
        <v>248</v>
      </c>
      <c r="C252" s="116" t="s">
        <v>754</v>
      </c>
      <c r="D252" s="97">
        <v>41214</v>
      </c>
      <c r="E252" s="98">
        <v>44424</v>
      </c>
      <c r="F252" s="117">
        <f t="shared" si="18"/>
        <v>8.794520547945206</v>
      </c>
      <c r="G252" s="46">
        <v>5</v>
      </c>
      <c r="H252" s="72">
        <v>0.05</v>
      </c>
      <c r="I252" s="91">
        <f t="shared" si="19"/>
        <v>0.19</v>
      </c>
      <c r="J252" s="124">
        <v>1675</v>
      </c>
      <c r="K252" s="68">
        <f t="shared" si="15"/>
        <v>2798.8561643835619</v>
      </c>
      <c r="L252" s="68">
        <f t="shared" si="16"/>
        <v>0</v>
      </c>
      <c r="M252" s="45">
        <v>0.05</v>
      </c>
      <c r="N252" s="68">
        <f t="shared" si="17"/>
        <v>83.75</v>
      </c>
    </row>
    <row r="253" spans="2:14" x14ac:dyDescent="0.25">
      <c r="B253" s="46">
        <v>249</v>
      </c>
      <c r="C253" s="116" t="s">
        <v>1425</v>
      </c>
      <c r="D253" s="97">
        <v>41214</v>
      </c>
      <c r="E253" s="98">
        <v>44424</v>
      </c>
      <c r="F253" s="117">
        <f t="shared" si="18"/>
        <v>8.794520547945206</v>
      </c>
      <c r="G253" s="46">
        <v>6</v>
      </c>
      <c r="H253" s="72">
        <v>0.05</v>
      </c>
      <c r="I253" s="91">
        <f t="shared" si="19"/>
        <v>0.15833333333333333</v>
      </c>
      <c r="J253" s="124">
        <v>12600</v>
      </c>
      <c r="K253" s="68">
        <f t="shared" si="15"/>
        <v>17545.068493150688</v>
      </c>
      <c r="L253" s="68">
        <f t="shared" si="16"/>
        <v>0</v>
      </c>
      <c r="M253" s="45">
        <v>0.05</v>
      </c>
      <c r="N253" s="68">
        <f t="shared" si="17"/>
        <v>630</v>
      </c>
    </row>
    <row r="254" spans="2:14" x14ac:dyDescent="0.25">
      <c r="B254" s="46">
        <v>250</v>
      </c>
      <c r="C254" s="116" t="s">
        <v>1426</v>
      </c>
      <c r="D254" s="97">
        <v>41214</v>
      </c>
      <c r="E254" s="98">
        <v>44424</v>
      </c>
      <c r="F254" s="117">
        <f t="shared" si="18"/>
        <v>8.794520547945206</v>
      </c>
      <c r="G254" s="46">
        <v>5</v>
      </c>
      <c r="H254" s="72">
        <v>0.05</v>
      </c>
      <c r="I254" s="91">
        <f t="shared" si="19"/>
        <v>0.19</v>
      </c>
      <c r="J254" s="124">
        <v>13640</v>
      </c>
      <c r="K254" s="68">
        <f t="shared" si="15"/>
        <v>22791.879452054796</v>
      </c>
      <c r="L254" s="68">
        <f t="shared" si="16"/>
        <v>0</v>
      </c>
      <c r="M254" s="45">
        <v>0.05</v>
      </c>
      <c r="N254" s="68">
        <f t="shared" si="17"/>
        <v>682</v>
      </c>
    </row>
    <row r="255" spans="2:14" x14ac:dyDescent="0.25">
      <c r="B255" s="46">
        <v>251</v>
      </c>
      <c r="C255" s="116" t="s">
        <v>1427</v>
      </c>
      <c r="D255" s="97">
        <v>41214</v>
      </c>
      <c r="E255" s="98">
        <v>44424</v>
      </c>
      <c r="F255" s="117">
        <f t="shared" si="18"/>
        <v>8.794520547945206</v>
      </c>
      <c r="G255" s="46">
        <v>6</v>
      </c>
      <c r="H255" s="72">
        <v>0.05</v>
      </c>
      <c r="I255" s="91">
        <f t="shared" si="19"/>
        <v>0.15833333333333333</v>
      </c>
      <c r="J255" s="124">
        <v>47880</v>
      </c>
      <c r="K255" s="68">
        <f t="shared" si="15"/>
        <v>66671.260273972614</v>
      </c>
      <c r="L255" s="68">
        <f t="shared" si="16"/>
        <v>0</v>
      </c>
      <c r="M255" s="45">
        <v>0.05</v>
      </c>
      <c r="N255" s="68">
        <f t="shared" si="17"/>
        <v>2394</v>
      </c>
    </row>
    <row r="256" spans="2:14" x14ac:dyDescent="0.25">
      <c r="B256" s="46">
        <v>252</v>
      </c>
      <c r="C256" s="116" t="s">
        <v>1428</v>
      </c>
      <c r="D256" s="97">
        <v>41214</v>
      </c>
      <c r="E256" s="98">
        <v>44424</v>
      </c>
      <c r="F256" s="117">
        <f t="shared" si="18"/>
        <v>8.794520547945206</v>
      </c>
      <c r="G256" s="46">
        <v>5</v>
      </c>
      <c r="H256" s="72">
        <v>0.05</v>
      </c>
      <c r="I256" s="91">
        <f t="shared" si="19"/>
        <v>0.19</v>
      </c>
      <c r="J256" s="124">
        <v>2130</v>
      </c>
      <c r="K256" s="68">
        <f t="shared" si="15"/>
        <v>3559.1424657534249</v>
      </c>
      <c r="L256" s="68">
        <f t="shared" si="16"/>
        <v>0</v>
      </c>
      <c r="M256" s="45">
        <v>0.05</v>
      </c>
      <c r="N256" s="68">
        <f t="shared" si="17"/>
        <v>106.5</v>
      </c>
    </row>
    <row r="257" spans="2:14" x14ac:dyDescent="0.25">
      <c r="B257" s="46">
        <v>253</v>
      </c>
      <c r="C257" s="116" t="s">
        <v>1429</v>
      </c>
      <c r="D257" s="97">
        <v>41214</v>
      </c>
      <c r="E257" s="98">
        <v>44424</v>
      </c>
      <c r="F257" s="117">
        <f t="shared" si="18"/>
        <v>8.794520547945206</v>
      </c>
      <c r="G257" s="46">
        <v>5</v>
      </c>
      <c r="H257" s="72">
        <v>0.05</v>
      </c>
      <c r="I257" s="91">
        <f t="shared" si="19"/>
        <v>0.19</v>
      </c>
      <c r="J257" s="124">
        <v>7560</v>
      </c>
      <c r="K257" s="68">
        <f t="shared" si="15"/>
        <v>12632.449315068494</v>
      </c>
      <c r="L257" s="68">
        <f t="shared" si="16"/>
        <v>0</v>
      </c>
      <c r="M257" s="45">
        <v>0.05</v>
      </c>
      <c r="N257" s="68">
        <f t="shared" si="17"/>
        <v>378</v>
      </c>
    </row>
    <row r="258" spans="2:14" ht="30" x14ac:dyDescent="0.25">
      <c r="B258" s="46">
        <v>254</v>
      </c>
      <c r="C258" s="116" t="s">
        <v>1430</v>
      </c>
      <c r="D258" s="97">
        <v>41214</v>
      </c>
      <c r="E258" s="98">
        <v>44424</v>
      </c>
      <c r="F258" s="117">
        <f t="shared" si="18"/>
        <v>8.794520547945206</v>
      </c>
      <c r="G258" s="46">
        <v>6</v>
      </c>
      <c r="H258" s="72">
        <v>0.05</v>
      </c>
      <c r="I258" s="91">
        <f t="shared" si="19"/>
        <v>0.15833333333333333</v>
      </c>
      <c r="J258" s="124">
        <v>15330</v>
      </c>
      <c r="K258" s="68">
        <f t="shared" si="15"/>
        <v>21346.5</v>
      </c>
      <c r="L258" s="68">
        <f t="shared" si="16"/>
        <v>0</v>
      </c>
      <c r="M258" s="45">
        <v>0.05</v>
      </c>
      <c r="N258" s="68">
        <f t="shared" si="17"/>
        <v>766.5</v>
      </c>
    </row>
    <row r="259" spans="2:14" x14ac:dyDescent="0.25">
      <c r="B259" s="46">
        <v>255</v>
      </c>
      <c r="C259" s="116" t="s">
        <v>1431</v>
      </c>
      <c r="D259" s="97">
        <v>41214</v>
      </c>
      <c r="E259" s="98">
        <v>44424</v>
      </c>
      <c r="F259" s="117">
        <f t="shared" si="18"/>
        <v>8.794520547945206</v>
      </c>
      <c r="G259" s="46">
        <v>6</v>
      </c>
      <c r="H259" s="72">
        <v>0.05</v>
      </c>
      <c r="I259" s="91">
        <f t="shared" si="19"/>
        <v>0.15833333333333333</v>
      </c>
      <c r="J259" s="124">
        <v>4560</v>
      </c>
      <c r="K259" s="68">
        <f t="shared" si="15"/>
        <v>6349.643835616439</v>
      </c>
      <c r="L259" s="68">
        <f t="shared" si="16"/>
        <v>0</v>
      </c>
      <c r="M259" s="45">
        <v>0.05</v>
      </c>
      <c r="N259" s="68">
        <f t="shared" si="17"/>
        <v>228</v>
      </c>
    </row>
    <row r="260" spans="2:14" ht="30" x14ac:dyDescent="0.25">
      <c r="B260" s="46">
        <v>256</v>
      </c>
      <c r="C260" s="116" t="s">
        <v>1432</v>
      </c>
      <c r="D260" s="97">
        <v>41214</v>
      </c>
      <c r="E260" s="98">
        <v>44424</v>
      </c>
      <c r="F260" s="117">
        <f t="shared" si="18"/>
        <v>8.794520547945206</v>
      </c>
      <c r="G260" s="46">
        <v>8</v>
      </c>
      <c r="H260" s="72">
        <v>0.05</v>
      </c>
      <c r="I260" s="91">
        <f t="shared" si="19"/>
        <v>0.11874999999999999</v>
      </c>
      <c r="J260" s="124">
        <v>9300</v>
      </c>
      <c r="K260" s="68">
        <f t="shared" si="15"/>
        <v>9712.448630136987</v>
      </c>
      <c r="L260" s="68">
        <f t="shared" si="16"/>
        <v>0</v>
      </c>
      <c r="M260" s="45">
        <v>0.05</v>
      </c>
      <c r="N260" s="68">
        <f t="shared" si="17"/>
        <v>465</v>
      </c>
    </row>
    <row r="261" spans="2:14" x14ac:dyDescent="0.25">
      <c r="B261" s="46">
        <v>257</v>
      </c>
      <c r="C261" s="116" t="s">
        <v>1433</v>
      </c>
      <c r="D261" s="97">
        <v>41214</v>
      </c>
      <c r="E261" s="98">
        <v>44424</v>
      </c>
      <c r="F261" s="117">
        <f t="shared" si="18"/>
        <v>8.794520547945206</v>
      </c>
      <c r="G261" s="46">
        <v>5</v>
      </c>
      <c r="H261" s="72">
        <v>0.05</v>
      </c>
      <c r="I261" s="91">
        <f t="shared" si="19"/>
        <v>0.19</v>
      </c>
      <c r="J261" s="124">
        <v>1455</v>
      </c>
      <c r="K261" s="68">
        <f t="shared" ref="K261:K324" si="20">J261*I261*F261</f>
        <v>2431.2452054794521</v>
      </c>
      <c r="L261" s="68">
        <f t="shared" ref="L261:L324" si="21">MAX(J261-K261,0)</f>
        <v>0</v>
      </c>
      <c r="M261" s="45">
        <v>0.05</v>
      </c>
      <c r="N261" s="68">
        <f t="shared" ref="N261:N324" si="22">IF(J261&lt;=0,0,IF(L261&lt;=H261*J261,H261*J261,L261*(1-M261)))</f>
        <v>72.75</v>
      </c>
    </row>
    <row r="262" spans="2:14" x14ac:dyDescent="0.25">
      <c r="B262" s="46">
        <v>258</v>
      </c>
      <c r="C262" s="116" t="s">
        <v>1434</v>
      </c>
      <c r="D262" s="97">
        <v>41214</v>
      </c>
      <c r="E262" s="98">
        <v>44424</v>
      </c>
      <c r="F262" s="117">
        <f t="shared" ref="F262:F325" si="23">(E262-D262)/365</f>
        <v>8.794520547945206</v>
      </c>
      <c r="G262" s="46">
        <v>5</v>
      </c>
      <c r="H262" s="72">
        <v>0.05</v>
      </c>
      <c r="I262" s="91">
        <f t="shared" ref="I262:I325" si="24">(1-H262)/G262</f>
        <v>0.19</v>
      </c>
      <c r="J262" s="124">
        <v>2220</v>
      </c>
      <c r="K262" s="68">
        <f t="shared" si="20"/>
        <v>3709.5287671232882</v>
      </c>
      <c r="L262" s="68">
        <f t="shared" si="21"/>
        <v>0</v>
      </c>
      <c r="M262" s="45">
        <v>0.05</v>
      </c>
      <c r="N262" s="68">
        <f t="shared" si="22"/>
        <v>111</v>
      </c>
    </row>
    <row r="263" spans="2:14" x14ac:dyDescent="0.25">
      <c r="B263" s="46">
        <v>259</v>
      </c>
      <c r="C263" s="116" t="s">
        <v>1435</v>
      </c>
      <c r="D263" s="97">
        <v>41214</v>
      </c>
      <c r="E263" s="98">
        <v>44424</v>
      </c>
      <c r="F263" s="117">
        <f t="shared" si="23"/>
        <v>8.794520547945206</v>
      </c>
      <c r="G263" s="46">
        <v>5</v>
      </c>
      <c r="H263" s="72">
        <v>0.05</v>
      </c>
      <c r="I263" s="91">
        <f t="shared" si="24"/>
        <v>0.19</v>
      </c>
      <c r="J263" s="124">
        <v>8124</v>
      </c>
      <c r="K263" s="68">
        <f t="shared" si="20"/>
        <v>13574.870136986301</v>
      </c>
      <c r="L263" s="68">
        <f t="shared" si="21"/>
        <v>0</v>
      </c>
      <c r="M263" s="45">
        <v>0.05</v>
      </c>
      <c r="N263" s="68">
        <f t="shared" si="22"/>
        <v>406.20000000000005</v>
      </c>
    </row>
    <row r="264" spans="2:14" x14ac:dyDescent="0.25">
      <c r="B264" s="46">
        <v>260</v>
      </c>
      <c r="C264" s="116" t="s">
        <v>1436</v>
      </c>
      <c r="D264" s="97">
        <v>41214</v>
      </c>
      <c r="E264" s="98">
        <v>44424</v>
      </c>
      <c r="F264" s="117">
        <f t="shared" si="23"/>
        <v>8.794520547945206</v>
      </c>
      <c r="G264" s="46">
        <v>5</v>
      </c>
      <c r="H264" s="72">
        <v>0.05</v>
      </c>
      <c r="I264" s="91">
        <f t="shared" si="24"/>
        <v>0.19</v>
      </c>
      <c r="J264" s="124">
        <v>5814</v>
      </c>
      <c r="K264" s="68">
        <f t="shared" si="20"/>
        <v>9714.9550684931528</v>
      </c>
      <c r="L264" s="68">
        <f t="shared" si="21"/>
        <v>0</v>
      </c>
      <c r="M264" s="45">
        <v>0.05</v>
      </c>
      <c r="N264" s="68">
        <f t="shared" si="22"/>
        <v>290.7</v>
      </c>
    </row>
    <row r="265" spans="2:14" x14ac:dyDescent="0.25">
      <c r="B265" s="46">
        <v>261</v>
      </c>
      <c r="C265" s="116" t="s">
        <v>1437</v>
      </c>
      <c r="D265" s="97">
        <v>41214</v>
      </c>
      <c r="E265" s="98">
        <v>44424</v>
      </c>
      <c r="F265" s="117">
        <f t="shared" si="23"/>
        <v>8.794520547945206</v>
      </c>
      <c r="G265" s="46">
        <v>5</v>
      </c>
      <c r="H265" s="72">
        <v>0.05</v>
      </c>
      <c r="I265" s="91">
        <f t="shared" si="24"/>
        <v>0.19</v>
      </c>
      <c r="J265" s="124">
        <v>7824</v>
      </c>
      <c r="K265" s="68">
        <f t="shared" si="20"/>
        <v>13073.582465753425</v>
      </c>
      <c r="L265" s="68">
        <f t="shared" si="21"/>
        <v>0</v>
      </c>
      <c r="M265" s="45">
        <v>0.05</v>
      </c>
      <c r="N265" s="68">
        <f t="shared" si="22"/>
        <v>391.20000000000005</v>
      </c>
    </row>
    <row r="266" spans="2:14" x14ac:dyDescent="0.25">
      <c r="B266" s="46">
        <v>262</v>
      </c>
      <c r="C266" s="116" t="s">
        <v>1438</v>
      </c>
      <c r="D266" s="97">
        <v>41214</v>
      </c>
      <c r="E266" s="98">
        <v>44424</v>
      </c>
      <c r="F266" s="117">
        <f t="shared" si="23"/>
        <v>8.794520547945206</v>
      </c>
      <c r="G266" s="46">
        <v>8</v>
      </c>
      <c r="H266" s="72">
        <v>0.05</v>
      </c>
      <c r="I266" s="91">
        <f t="shared" si="24"/>
        <v>0.11874999999999999</v>
      </c>
      <c r="J266" s="124">
        <v>16905</v>
      </c>
      <c r="K266" s="68">
        <f t="shared" si="20"/>
        <v>17654.725171232876</v>
      </c>
      <c r="L266" s="68">
        <f t="shared" si="21"/>
        <v>0</v>
      </c>
      <c r="M266" s="45">
        <v>0.05</v>
      </c>
      <c r="N266" s="68">
        <f t="shared" si="22"/>
        <v>845.25</v>
      </c>
    </row>
    <row r="267" spans="2:14" x14ac:dyDescent="0.25">
      <c r="B267" s="46">
        <v>263</v>
      </c>
      <c r="C267" s="116" t="s">
        <v>1439</v>
      </c>
      <c r="D267" s="97">
        <v>41214</v>
      </c>
      <c r="E267" s="98">
        <v>44424</v>
      </c>
      <c r="F267" s="117">
        <f t="shared" si="23"/>
        <v>8.794520547945206</v>
      </c>
      <c r="G267" s="46">
        <v>5</v>
      </c>
      <c r="H267" s="72">
        <v>0.05</v>
      </c>
      <c r="I267" s="91">
        <f t="shared" si="24"/>
        <v>0.19</v>
      </c>
      <c r="J267" s="124">
        <v>1752</v>
      </c>
      <c r="K267" s="68">
        <f t="shared" si="20"/>
        <v>2927.52</v>
      </c>
      <c r="L267" s="68">
        <f t="shared" si="21"/>
        <v>0</v>
      </c>
      <c r="M267" s="45">
        <v>0.05</v>
      </c>
      <c r="N267" s="68">
        <f t="shared" si="22"/>
        <v>87.600000000000009</v>
      </c>
    </row>
    <row r="268" spans="2:14" x14ac:dyDescent="0.25">
      <c r="B268" s="46">
        <v>264</v>
      </c>
      <c r="C268" s="116" t="s">
        <v>1440</v>
      </c>
      <c r="D268" s="97">
        <v>41214</v>
      </c>
      <c r="E268" s="98">
        <v>44424</v>
      </c>
      <c r="F268" s="117">
        <f t="shared" si="23"/>
        <v>8.794520547945206</v>
      </c>
      <c r="G268" s="46">
        <v>5</v>
      </c>
      <c r="H268" s="72">
        <v>0.05</v>
      </c>
      <c r="I268" s="91">
        <f t="shared" si="24"/>
        <v>0.19</v>
      </c>
      <c r="J268" s="124">
        <v>711</v>
      </c>
      <c r="K268" s="68">
        <f t="shared" si="20"/>
        <v>1188.0517808219179</v>
      </c>
      <c r="L268" s="68">
        <f t="shared" si="21"/>
        <v>0</v>
      </c>
      <c r="M268" s="45">
        <v>0.05</v>
      </c>
      <c r="N268" s="68">
        <f t="shared" si="22"/>
        <v>35.550000000000004</v>
      </c>
    </row>
    <row r="269" spans="2:14" x14ac:dyDescent="0.25">
      <c r="B269" s="46">
        <v>265</v>
      </c>
      <c r="C269" s="116" t="s">
        <v>1441</v>
      </c>
      <c r="D269" s="97">
        <v>41214</v>
      </c>
      <c r="E269" s="98">
        <v>44424</v>
      </c>
      <c r="F269" s="117">
        <f t="shared" si="23"/>
        <v>8.794520547945206</v>
      </c>
      <c r="G269" s="46">
        <v>8</v>
      </c>
      <c r="H269" s="72">
        <v>0.05</v>
      </c>
      <c r="I269" s="91">
        <f t="shared" si="24"/>
        <v>0.11874999999999999</v>
      </c>
      <c r="J269" s="124">
        <v>690</v>
      </c>
      <c r="K269" s="68">
        <f t="shared" si="20"/>
        <v>720.60102739726028</v>
      </c>
      <c r="L269" s="68">
        <f t="shared" si="21"/>
        <v>0</v>
      </c>
      <c r="M269" s="45">
        <v>0.05</v>
      </c>
      <c r="N269" s="68">
        <f t="shared" si="22"/>
        <v>34.5</v>
      </c>
    </row>
    <row r="270" spans="2:14" x14ac:dyDescent="0.25">
      <c r="B270" s="46">
        <v>266</v>
      </c>
      <c r="C270" s="116" t="s">
        <v>1310</v>
      </c>
      <c r="D270" s="97">
        <v>41214</v>
      </c>
      <c r="E270" s="98">
        <v>44424</v>
      </c>
      <c r="F270" s="117">
        <f t="shared" si="23"/>
        <v>8.794520547945206</v>
      </c>
      <c r="G270" s="46">
        <v>8</v>
      </c>
      <c r="H270" s="72">
        <v>0.05</v>
      </c>
      <c r="I270" s="91">
        <f t="shared" si="24"/>
        <v>0.11874999999999999</v>
      </c>
      <c r="J270" s="124">
        <v>501690</v>
      </c>
      <c r="K270" s="68">
        <f t="shared" si="20"/>
        <v>523939.60787671234</v>
      </c>
      <c r="L270" s="68">
        <f t="shared" si="21"/>
        <v>0</v>
      </c>
      <c r="M270" s="45">
        <v>0.05</v>
      </c>
      <c r="N270" s="68">
        <f t="shared" si="22"/>
        <v>25084.5</v>
      </c>
    </row>
    <row r="271" spans="2:14" x14ac:dyDescent="0.25">
      <c r="B271" s="46">
        <v>267</v>
      </c>
      <c r="C271" s="116" t="s">
        <v>1442</v>
      </c>
      <c r="D271" s="97">
        <v>41214</v>
      </c>
      <c r="E271" s="98">
        <v>44424</v>
      </c>
      <c r="F271" s="117">
        <f t="shared" si="23"/>
        <v>8.794520547945206</v>
      </c>
      <c r="G271" s="46">
        <v>6</v>
      </c>
      <c r="H271" s="72">
        <v>0.05</v>
      </c>
      <c r="I271" s="91">
        <f t="shared" si="24"/>
        <v>0.15833333333333333</v>
      </c>
      <c r="J271" s="124">
        <v>38000</v>
      </c>
      <c r="K271" s="68">
        <f t="shared" si="20"/>
        <v>52913.698630136983</v>
      </c>
      <c r="L271" s="68">
        <f t="shared" si="21"/>
        <v>0</v>
      </c>
      <c r="M271" s="45">
        <v>0.05</v>
      </c>
      <c r="N271" s="68">
        <f t="shared" si="22"/>
        <v>1900</v>
      </c>
    </row>
    <row r="272" spans="2:14" x14ac:dyDescent="0.25">
      <c r="B272" s="46">
        <v>268</v>
      </c>
      <c r="C272" s="116" t="s">
        <v>1413</v>
      </c>
      <c r="D272" s="97">
        <v>41214</v>
      </c>
      <c r="E272" s="98">
        <v>44424</v>
      </c>
      <c r="F272" s="117">
        <f t="shared" si="23"/>
        <v>8.794520547945206</v>
      </c>
      <c r="G272" s="46">
        <v>8</v>
      </c>
      <c r="H272" s="72">
        <v>0.05</v>
      </c>
      <c r="I272" s="91">
        <f t="shared" si="24"/>
        <v>0.11874999999999999</v>
      </c>
      <c r="J272" s="124">
        <v>205200</v>
      </c>
      <c r="K272" s="68">
        <f t="shared" si="20"/>
        <v>214300.4794520548</v>
      </c>
      <c r="L272" s="68">
        <f t="shared" si="21"/>
        <v>0</v>
      </c>
      <c r="M272" s="45">
        <v>0.05</v>
      </c>
      <c r="N272" s="68">
        <f t="shared" si="22"/>
        <v>10260</v>
      </c>
    </row>
    <row r="273" spans="2:14" x14ac:dyDescent="0.25">
      <c r="B273" s="46">
        <v>269</v>
      </c>
      <c r="C273" s="116" t="s">
        <v>1443</v>
      </c>
      <c r="D273" s="97">
        <v>41214</v>
      </c>
      <c r="E273" s="98">
        <v>44424</v>
      </c>
      <c r="F273" s="117">
        <f t="shared" si="23"/>
        <v>8.794520547945206</v>
      </c>
      <c r="G273" s="46">
        <v>8</v>
      </c>
      <c r="H273" s="72">
        <v>0.05</v>
      </c>
      <c r="I273" s="91">
        <f t="shared" si="24"/>
        <v>0.11874999999999999</v>
      </c>
      <c r="J273" s="124">
        <v>6574</v>
      </c>
      <c r="K273" s="68">
        <f t="shared" si="20"/>
        <v>6865.5523972602732</v>
      </c>
      <c r="L273" s="68">
        <f t="shared" si="21"/>
        <v>0</v>
      </c>
      <c r="M273" s="45">
        <v>0.05</v>
      </c>
      <c r="N273" s="68">
        <f t="shared" si="22"/>
        <v>328.70000000000005</v>
      </c>
    </row>
    <row r="274" spans="2:14" x14ac:dyDescent="0.25">
      <c r="B274" s="46">
        <v>270</v>
      </c>
      <c r="C274" s="116" t="s">
        <v>1407</v>
      </c>
      <c r="D274" s="97">
        <v>41214</v>
      </c>
      <c r="E274" s="98">
        <v>44424</v>
      </c>
      <c r="F274" s="117">
        <f t="shared" si="23"/>
        <v>8.794520547945206</v>
      </c>
      <c r="G274" s="46">
        <v>6</v>
      </c>
      <c r="H274" s="72">
        <v>0.05</v>
      </c>
      <c r="I274" s="91">
        <f t="shared" si="24"/>
        <v>0.15833333333333333</v>
      </c>
      <c r="J274" s="124">
        <v>14820</v>
      </c>
      <c r="K274" s="68">
        <f t="shared" si="20"/>
        <v>20636.342465753427</v>
      </c>
      <c r="L274" s="68">
        <f t="shared" si="21"/>
        <v>0</v>
      </c>
      <c r="M274" s="45">
        <v>0.05</v>
      </c>
      <c r="N274" s="68">
        <f t="shared" si="22"/>
        <v>741</v>
      </c>
    </row>
    <row r="275" spans="2:14" x14ac:dyDescent="0.25">
      <c r="B275" s="46">
        <v>271</v>
      </c>
      <c r="C275" s="116" t="s">
        <v>1313</v>
      </c>
      <c r="D275" s="97">
        <v>41214</v>
      </c>
      <c r="E275" s="98">
        <v>44424</v>
      </c>
      <c r="F275" s="117">
        <f t="shared" si="23"/>
        <v>8.794520547945206</v>
      </c>
      <c r="G275" s="46">
        <v>5</v>
      </c>
      <c r="H275" s="72">
        <v>0.05</v>
      </c>
      <c r="I275" s="91">
        <f t="shared" si="24"/>
        <v>0.19</v>
      </c>
      <c r="J275" s="124">
        <v>7068</v>
      </c>
      <c r="K275" s="68">
        <f t="shared" si="20"/>
        <v>11810.337534246577</v>
      </c>
      <c r="L275" s="68">
        <f t="shared" si="21"/>
        <v>0</v>
      </c>
      <c r="M275" s="45">
        <v>0.05</v>
      </c>
      <c r="N275" s="68">
        <f t="shared" si="22"/>
        <v>353.40000000000003</v>
      </c>
    </row>
    <row r="276" spans="2:14" x14ac:dyDescent="0.25">
      <c r="B276" s="46">
        <v>272</v>
      </c>
      <c r="C276" s="116" t="s">
        <v>1322</v>
      </c>
      <c r="D276" s="97">
        <v>41214</v>
      </c>
      <c r="E276" s="98">
        <v>44424</v>
      </c>
      <c r="F276" s="117">
        <f t="shared" si="23"/>
        <v>8.794520547945206</v>
      </c>
      <c r="G276" s="46">
        <v>5</v>
      </c>
      <c r="H276" s="72">
        <v>0.05</v>
      </c>
      <c r="I276" s="91">
        <f t="shared" si="24"/>
        <v>0.19</v>
      </c>
      <c r="J276" s="124">
        <v>8436</v>
      </c>
      <c r="K276" s="68">
        <f t="shared" si="20"/>
        <v>14096.209315068494</v>
      </c>
      <c r="L276" s="68">
        <f t="shared" si="21"/>
        <v>0</v>
      </c>
      <c r="M276" s="45">
        <v>0.05</v>
      </c>
      <c r="N276" s="68">
        <f t="shared" si="22"/>
        <v>421.8</v>
      </c>
    </row>
    <row r="277" spans="2:14" x14ac:dyDescent="0.25">
      <c r="B277" s="46">
        <v>273</v>
      </c>
      <c r="C277" s="116" t="s">
        <v>1444</v>
      </c>
      <c r="D277" s="97">
        <v>41214</v>
      </c>
      <c r="E277" s="98">
        <v>44424</v>
      </c>
      <c r="F277" s="117">
        <f t="shared" si="23"/>
        <v>8.794520547945206</v>
      </c>
      <c r="G277" s="46">
        <v>5</v>
      </c>
      <c r="H277" s="72">
        <v>0.05</v>
      </c>
      <c r="I277" s="91">
        <f t="shared" si="24"/>
        <v>0.19</v>
      </c>
      <c r="J277" s="124">
        <v>5616</v>
      </c>
      <c r="K277" s="68">
        <f t="shared" si="20"/>
        <v>9384.1052054794527</v>
      </c>
      <c r="L277" s="68">
        <f t="shared" si="21"/>
        <v>0</v>
      </c>
      <c r="M277" s="45">
        <v>0.05</v>
      </c>
      <c r="N277" s="68">
        <f t="shared" si="22"/>
        <v>280.8</v>
      </c>
    </row>
    <row r="278" spans="2:14" x14ac:dyDescent="0.25">
      <c r="B278" s="46">
        <v>274</v>
      </c>
      <c r="C278" s="116" t="s">
        <v>1445</v>
      </c>
      <c r="D278" s="97">
        <v>41214</v>
      </c>
      <c r="E278" s="98">
        <v>44424</v>
      </c>
      <c r="F278" s="117">
        <f t="shared" si="23"/>
        <v>8.794520547945206</v>
      </c>
      <c r="G278" s="46">
        <v>8</v>
      </c>
      <c r="H278" s="72">
        <v>0.05</v>
      </c>
      <c r="I278" s="91">
        <f t="shared" si="24"/>
        <v>0.11874999999999999</v>
      </c>
      <c r="J278" s="124">
        <v>10032</v>
      </c>
      <c r="K278" s="68">
        <f t="shared" si="20"/>
        <v>10476.912328767123</v>
      </c>
      <c r="L278" s="68">
        <f t="shared" si="21"/>
        <v>0</v>
      </c>
      <c r="M278" s="45">
        <v>0.05</v>
      </c>
      <c r="N278" s="68">
        <f t="shared" si="22"/>
        <v>501.6</v>
      </c>
    </row>
    <row r="279" spans="2:14" x14ac:dyDescent="0.25">
      <c r="B279" s="46">
        <v>275</v>
      </c>
      <c r="C279" s="116" t="s">
        <v>1446</v>
      </c>
      <c r="D279" s="97">
        <v>41214</v>
      </c>
      <c r="E279" s="98">
        <v>44424</v>
      </c>
      <c r="F279" s="117">
        <f t="shared" si="23"/>
        <v>8.794520547945206</v>
      </c>
      <c r="G279" s="46">
        <v>5</v>
      </c>
      <c r="H279" s="72">
        <v>0.05</v>
      </c>
      <c r="I279" s="91">
        <f t="shared" si="24"/>
        <v>0.19</v>
      </c>
      <c r="J279" s="124">
        <v>104158</v>
      </c>
      <c r="K279" s="68">
        <f t="shared" si="20"/>
        <v>174043.73753424658</v>
      </c>
      <c r="L279" s="68">
        <f t="shared" si="21"/>
        <v>0</v>
      </c>
      <c r="M279" s="45">
        <v>0.05</v>
      </c>
      <c r="N279" s="68">
        <f t="shared" si="22"/>
        <v>5207.9000000000005</v>
      </c>
    </row>
    <row r="280" spans="2:14" ht="30" x14ac:dyDescent="0.25">
      <c r="B280" s="46">
        <v>276</v>
      </c>
      <c r="C280" s="116" t="s">
        <v>1447</v>
      </c>
      <c r="D280" s="97">
        <v>41214</v>
      </c>
      <c r="E280" s="98">
        <v>44424</v>
      </c>
      <c r="F280" s="117">
        <f t="shared" si="23"/>
        <v>8.794520547945206</v>
      </c>
      <c r="G280" s="46">
        <v>6</v>
      </c>
      <c r="H280" s="72">
        <v>0.05</v>
      </c>
      <c r="I280" s="91">
        <f t="shared" si="24"/>
        <v>0.15833333333333333</v>
      </c>
      <c r="J280" s="124">
        <v>63270</v>
      </c>
      <c r="K280" s="68">
        <f t="shared" si="20"/>
        <v>88101.308219178085</v>
      </c>
      <c r="L280" s="68">
        <f t="shared" si="21"/>
        <v>0</v>
      </c>
      <c r="M280" s="45">
        <v>0.05</v>
      </c>
      <c r="N280" s="68">
        <f t="shared" si="22"/>
        <v>3163.5</v>
      </c>
    </row>
    <row r="281" spans="2:14" ht="30" x14ac:dyDescent="0.25">
      <c r="B281" s="46">
        <v>277</v>
      </c>
      <c r="C281" s="116" t="s">
        <v>1448</v>
      </c>
      <c r="D281" s="97">
        <v>41214</v>
      </c>
      <c r="E281" s="98">
        <v>44424</v>
      </c>
      <c r="F281" s="117">
        <f t="shared" si="23"/>
        <v>8.794520547945206</v>
      </c>
      <c r="G281" s="46">
        <v>6</v>
      </c>
      <c r="H281" s="72">
        <v>0.05</v>
      </c>
      <c r="I281" s="91">
        <f t="shared" si="24"/>
        <v>0.15833333333333333</v>
      </c>
      <c r="J281" s="124">
        <v>84360</v>
      </c>
      <c r="K281" s="68">
        <f t="shared" si="20"/>
        <v>117468.41095890412</v>
      </c>
      <c r="L281" s="68">
        <f t="shared" si="21"/>
        <v>0</v>
      </c>
      <c r="M281" s="45">
        <v>0.05</v>
      </c>
      <c r="N281" s="68">
        <f t="shared" si="22"/>
        <v>4218</v>
      </c>
    </row>
    <row r="282" spans="2:14" x14ac:dyDescent="0.25">
      <c r="B282" s="46">
        <v>278</v>
      </c>
      <c r="C282" s="116" t="s">
        <v>1444</v>
      </c>
      <c r="D282" s="97">
        <v>41214</v>
      </c>
      <c r="E282" s="98">
        <v>44424</v>
      </c>
      <c r="F282" s="117">
        <f t="shared" si="23"/>
        <v>8.794520547945206</v>
      </c>
      <c r="G282" s="46">
        <v>5</v>
      </c>
      <c r="H282" s="72">
        <v>0.05</v>
      </c>
      <c r="I282" s="91">
        <f t="shared" si="24"/>
        <v>0.19</v>
      </c>
      <c r="J282" s="124">
        <v>13770</v>
      </c>
      <c r="K282" s="68">
        <f t="shared" si="20"/>
        <v>23009.104109589043</v>
      </c>
      <c r="L282" s="68">
        <f t="shared" si="21"/>
        <v>0</v>
      </c>
      <c r="M282" s="45">
        <v>0.05</v>
      </c>
      <c r="N282" s="68">
        <f t="shared" si="22"/>
        <v>688.5</v>
      </c>
    </row>
    <row r="283" spans="2:14" x14ac:dyDescent="0.25">
      <c r="B283" s="46">
        <v>279</v>
      </c>
      <c r="C283" s="116" t="s">
        <v>1416</v>
      </c>
      <c r="D283" s="97">
        <v>41214</v>
      </c>
      <c r="E283" s="98">
        <v>44424</v>
      </c>
      <c r="F283" s="117">
        <f t="shared" si="23"/>
        <v>8.794520547945206</v>
      </c>
      <c r="G283" s="46">
        <v>6</v>
      </c>
      <c r="H283" s="72">
        <v>0.05</v>
      </c>
      <c r="I283" s="91">
        <f t="shared" si="24"/>
        <v>0.15833333333333333</v>
      </c>
      <c r="J283" s="124">
        <v>335616</v>
      </c>
      <c r="K283" s="68">
        <f t="shared" si="20"/>
        <v>467333.78630136984</v>
      </c>
      <c r="L283" s="68">
        <f t="shared" si="21"/>
        <v>0</v>
      </c>
      <c r="M283" s="45">
        <v>0.05</v>
      </c>
      <c r="N283" s="68">
        <f t="shared" si="22"/>
        <v>16780.8</v>
      </c>
    </row>
    <row r="284" spans="2:14" x14ac:dyDescent="0.25">
      <c r="B284" s="46">
        <v>280</v>
      </c>
      <c r="C284" s="116" t="s">
        <v>1417</v>
      </c>
      <c r="D284" s="97">
        <v>41214</v>
      </c>
      <c r="E284" s="98">
        <v>44424</v>
      </c>
      <c r="F284" s="117">
        <f t="shared" si="23"/>
        <v>8.794520547945206</v>
      </c>
      <c r="G284" s="46">
        <v>5</v>
      </c>
      <c r="H284" s="72">
        <v>0.05</v>
      </c>
      <c r="I284" s="91">
        <f t="shared" si="24"/>
        <v>0.19</v>
      </c>
      <c r="J284" s="124">
        <v>130416</v>
      </c>
      <c r="K284" s="68">
        <f t="shared" si="20"/>
        <v>217919.77643835617</v>
      </c>
      <c r="L284" s="68">
        <f t="shared" si="21"/>
        <v>0</v>
      </c>
      <c r="M284" s="45">
        <v>0.05</v>
      </c>
      <c r="N284" s="68">
        <f t="shared" si="22"/>
        <v>6520.8</v>
      </c>
    </row>
    <row r="285" spans="2:14" ht="30" x14ac:dyDescent="0.25">
      <c r="B285" s="46">
        <v>281</v>
      </c>
      <c r="C285" s="116" t="s">
        <v>1449</v>
      </c>
      <c r="D285" s="97">
        <v>41214</v>
      </c>
      <c r="E285" s="98">
        <v>44424</v>
      </c>
      <c r="F285" s="117">
        <f t="shared" si="23"/>
        <v>8.794520547945206</v>
      </c>
      <c r="G285" s="46">
        <v>5</v>
      </c>
      <c r="H285" s="72">
        <v>0.05</v>
      </c>
      <c r="I285" s="91">
        <f t="shared" si="24"/>
        <v>0.19</v>
      </c>
      <c r="J285" s="124">
        <v>18314</v>
      </c>
      <c r="K285" s="68">
        <f t="shared" si="20"/>
        <v>30601.941369863016</v>
      </c>
      <c r="L285" s="68">
        <f t="shared" si="21"/>
        <v>0</v>
      </c>
      <c r="M285" s="45">
        <v>0.05</v>
      </c>
      <c r="N285" s="68">
        <f t="shared" si="22"/>
        <v>915.7</v>
      </c>
    </row>
    <row r="286" spans="2:14" ht="30" x14ac:dyDescent="0.25">
      <c r="B286" s="46">
        <v>282</v>
      </c>
      <c r="C286" s="116" t="s">
        <v>1450</v>
      </c>
      <c r="D286" s="97">
        <v>41214</v>
      </c>
      <c r="E286" s="98">
        <v>44424</v>
      </c>
      <c r="F286" s="117">
        <f t="shared" si="23"/>
        <v>8.794520547945206</v>
      </c>
      <c r="G286" s="46">
        <v>5</v>
      </c>
      <c r="H286" s="72">
        <v>0.05</v>
      </c>
      <c r="I286" s="91">
        <f t="shared" si="24"/>
        <v>0.19</v>
      </c>
      <c r="J286" s="124">
        <v>92842.63</v>
      </c>
      <c r="K286" s="68">
        <f t="shared" si="20"/>
        <v>155136.21927945208</v>
      </c>
      <c r="L286" s="68">
        <f t="shared" si="21"/>
        <v>0</v>
      </c>
      <c r="M286" s="45">
        <v>0.05</v>
      </c>
      <c r="N286" s="68">
        <f t="shared" si="22"/>
        <v>4642.1315000000004</v>
      </c>
    </row>
    <row r="287" spans="2:14" ht="30" x14ac:dyDescent="0.25">
      <c r="B287" s="46">
        <v>283</v>
      </c>
      <c r="C287" s="116" t="s">
        <v>1450</v>
      </c>
      <c r="D287" s="97">
        <v>41214</v>
      </c>
      <c r="E287" s="98">
        <v>44424</v>
      </c>
      <c r="F287" s="117">
        <f t="shared" si="23"/>
        <v>8.794520547945206</v>
      </c>
      <c r="G287" s="46">
        <v>5</v>
      </c>
      <c r="H287" s="72">
        <v>0.05</v>
      </c>
      <c r="I287" s="91">
        <f t="shared" si="24"/>
        <v>0.19</v>
      </c>
      <c r="J287" s="124">
        <v>39789.129999999997</v>
      </c>
      <c r="K287" s="68">
        <f t="shared" si="20"/>
        <v>66486.001060273979</v>
      </c>
      <c r="L287" s="68">
        <f t="shared" si="21"/>
        <v>0</v>
      </c>
      <c r="M287" s="45">
        <v>0.05</v>
      </c>
      <c r="N287" s="68">
        <f t="shared" si="22"/>
        <v>1989.4565</v>
      </c>
    </row>
    <row r="288" spans="2:14" ht="30" x14ac:dyDescent="0.25">
      <c r="B288" s="46">
        <v>284</v>
      </c>
      <c r="C288" s="116" t="s">
        <v>1451</v>
      </c>
      <c r="D288" s="97">
        <v>41214</v>
      </c>
      <c r="E288" s="98">
        <v>44424</v>
      </c>
      <c r="F288" s="117">
        <f t="shared" si="23"/>
        <v>8.794520547945206</v>
      </c>
      <c r="G288" s="46">
        <v>5</v>
      </c>
      <c r="H288" s="72">
        <v>0.05</v>
      </c>
      <c r="I288" s="91">
        <f t="shared" si="24"/>
        <v>0.19</v>
      </c>
      <c r="J288" s="124">
        <v>107325</v>
      </c>
      <c r="K288" s="68">
        <f t="shared" si="20"/>
        <v>179335.66438356164</v>
      </c>
      <c r="L288" s="68">
        <f t="shared" si="21"/>
        <v>0</v>
      </c>
      <c r="M288" s="45">
        <v>0.05</v>
      </c>
      <c r="N288" s="68">
        <f t="shared" si="22"/>
        <v>5366.25</v>
      </c>
    </row>
    <row r="289" spans="2:14" x14ac:dyDescent="0.25">
      <c r="B289" s="46">
        <v>285</v>
      </c>
      <c r="C289" s="116" t="s">
        <v>1452</v>
      </c>
      <c r="D289" s="97">
        <v>41214</v>
      </c>
      <c r="E289" s="98">
        <v>44424</v>
      </c>
      <c r="F289" s="117">
        <f t="shared" si="23"/>
        <v>8.794520547945206</v>
      </c>
      <c r="G289" s="46">
        <v>6</v>
      </c>
      <c r="H289" s="72">
        <v>0.05</v>
      </c>
      <c r="I289" s="91">
        <f t="shared" si="24"/>
        <v>0.15833333333333333</v>
      </c>
      <c r="J289" s="124">
        <v>15162</v>
      </c>
      <c r="K289" s="68">
        <f t="shared" si="20"/>
        <v>21112.56575342466</v>
      </c>
      <c r="L289" s="68">
        <f t="shared" si="21"/>
        <v>0</v>
      </c>
      <c r="M289" s="45">
        <v>0.05</v>
      </c>
      <c r="N289" s="68">
        <f t="shared" si="22"/>
        <v>758.1</v>
      </c>
    </row>
    <row r="290" spans="2:14" x14ac:dyDescent="0.25">
      <c r="B290" s="46">
        <v>286</v>
      </c>
      <c r="C290" s="116" t="s">
        <v>1453</v>
      </c>
      <c r="D290" s="97">
        <v>41214</v>
      </c>
      <c r="E290" s="98">
        <v>44424</v>
      </c>
      <c r="F290" s="117">
        <f t="shared" si="23"/>
        <v>8.794520547945206</v>
      </c>
      <c r="G290" s="46">
        <v>6</v>
      </c>
      <c r="H290" s="72">
        <v>0.05</v>
      </c>
      <c r="I290" s="91">
        <f t="shared" si="24"/>
        <v>0.15833333333333333</v>
      </c>
      <c r="J290" s="124">
        <v>43320</v>
      </c>
      <c r="K290" s="68">
        <f t="shared" si="20"/>
        <v>60321.61643835617</v>
      </c>
      <c r="L290" s="68">
        <f t="shared" si="21"/>
        <v>0</v>
      </c>
      <c r="M290" s="45">
        <v>0.05</v>
      </c>
      <c r="N290" s="68">
        <f t="shared" si="22"/>
        <v>2166</v>
      </c>
    </row>
    <row r="291" spans="2:14" x14ac:dyDescent="0.25">
      <c r="B291" s="46">
        <v>287</v>
      </c>
      <c r="C291" s="116" t="s">
        <v>1453</v>
      </c>
      <c r="D291" s="97">
        <v>41214</v>
      </c>
      <c r="E291" s="98">
        <v>44424</v>
      </c>
      <c r="F291" s="117">
        <f t="shared" si="23"/>
        <v>8.794520547945206</v>
      </c>
      <c r="G291" s="46">
        <v>6</v>
      </c>
      <c r="H291" s="72">
        <v>0.05</v>
      </c>
      <c r="I291" s="91">
        <f t="shared" si="24"/>
        <v>0.15833333333333333</v>
      </c>
      <c r="J291" s="124">
        <v>10830</v>
      </c>
      <c r="K291" s="68">
        <f t="shared" si="20"/>
        <v>15080.404109589042</v>
      </c>
      <c r="L291" s="68">
        <f t="shared" si="21"/>
        <v>0</v>
      </c>
      <c r="M291" s="45">
        <v>0.05</v>
      </c>
      <c r="N291" s="68">
        <f t="shared" si="22"/>
        <v>541.5</v>
      </c>
    </row>
    <row r="292" spans="2:14" x14ac:dyDescent="0.25">
      <c r="B292" s="46">
        <v>288</v>
      </c>
      <c r="C292" s="116" t="s">
        <v>1452</v>
      </c>
      <c r="D292" s="97">
        <v>41214</v>
      </c>
      <c r="E292" s="98">
        <v>44424</v>
      </c>
      <c r="F292" s="117">
        <f t="shared" si="23"/>
        <v>8.794520547945206</v>
      </c>
      <c r="G292" s="46">
        <v>6</v>
      </c>
      <c r="H292" s="72">
        <v>0.05</v>
      </c>
      <c r="I292" s="91">
        <f t="shared" si="24"/>
        <v>0.15833333333333333</v>
      </c>
      <c r="J292" s="124">
        <v>15162</v>
      </c>
      <c r="K292" s="68">
        <f t="shared" si="20"/>
        <v>21112.56575342466</v>
      </c>
      <c r="L292" s="68">
        <f t="shared" si="21"/>
        <v>0</v>
      </c>
      <c r="M292" s="45">
        <v>0.05</v>
      </c>
      <c r="N292" s="68">
        <f t="shared" si="22"/>
        <v>758.1</v>
      </c>
    </row>
    <row r="293" spans="2:14" x14ac:dyDescent="0.25">
      <c r="B293" s="46">
        <v>289</v>
      </c>
      <c r="C293" s="116" t="s">
        <v>1454</v>
      </c>
      <c r="D293" s="97">
        <v>41214</v>
      </c>
      <c r="E293" s="98">
        <v>44424</v>
      </c>
      <c r="F293" s="117">
        <f t="shared" si="23"/>
        <v>8.794520547945206</v>
      </c>
      <c r="G293" s="46">
        <v>8</v>
      </c>
      <c r="H293" s="72">
        <v>0.05</v>
      </c>
      <c r="I293" s="91">
        <f t="shared" si="24"/>
        <v>0.11874999999999999</v>
      </c>
      <c r="J293" s="124">
        <v>1800</v>
      </c>
      <c r="K293" s="68">
        <f t="shared" si="20"/>
        <v>1879.8287671232879</v>
      </c>
      <c r="L293" s="68">
        <f t="shared" si="21"/>
        <v>0</v>
      </c>
      <c r="M293" s="45">
        <v>0.05</v>
      </c>
      <c r="N293" s="68">
        <f t="shared" si="22"/>
        <v>90</v>
      </c>
    </row>
    <row r="294" spans="2:14" x14ac:dyDescent="0.25">
      <c r="B294" s="46">
        <v>290</v>
      </c>
      <c r="C294" s="116" t="s">
        <v>1455</v>
      </c>
      <c r="D294" s="97">
        <v>41214</v>
      </c>
      <c r="E294" s="98">
        <v>44424</v>
      </c>
      <c r="F294" s="117">
        <f t="shared" si="23"/>
        <v>8.794520547945206</v>
      </c>
      <c r="G294" s="46">
        <v>6</v>
      </c>
      <c r="H294" s="72">
        <v>0.05</v>
      </c>
      <c r="I294" s="91">
        <f t="shared" si="24"/>
        <v>0.15833333333333333</v>
      </c>
      <c r="J294" s="124">
        <v>17185</v>
      </c>
      <c r="K294" s="68">
        <f t="shared" si="20"/>
        <v>23929.523972602739</v>
      </c>
      <c r="L294" s="68">
        <f t="shared" si="21"/>
        <v>0</v>
      </c>
      <c r="M294" s="45">
        <v>0.05</v>
      </c>
      <c r="N294" s="68">
        <f t="shared" si="22"/>
        <v>859.25</v>
      </c>
    </row>
    <row r="295" spans="2:14" x14ac:dyDescent="0.25">
      <c r="B295" s="46">
        <v>291</v>
      </c>
      <c r="C295" s="116" t="s">
        <v>1444</v>
      </c>
      <c r="D295" s="97">
        <v>41214</v>
      </c>
      <c r="E295" s="98">
        <v>44424</v>
      </c>
      <c r="F295" s="117">
        <f t="shared" si="23"/>
        <v>8.794520547945206</v>
      </c>
      <c r="G295" s="46">
        <v>5</v>
      </c>
      <c r="H295" s="72">
        <v>0.05</v>
      </c>
      <c r="I295" s="91">
        <f t="shared" si="24"/>
        <v>0.19</v>
      </c>
      <c r="J295" s="124">
        <v>25002</v>
      </c>
      <c r="K295" s="68">
        <f t="shared" si="20"/>
        <v>41777.314520547945</v>
      </c>
      <c r="L295" s="68">
        <f t="shared" si="21"/>
        <v>0</v>
      </c>
      <c r="M295" s="45">
        <v>0.05</v>
      </c>
      <c r="N295" s="68">
        <f t="shared" si="22"/>
        <v>1250.1000000000001</v>
      </c>
    </row>
    <row r="296" spans="2:14" x14ac:dyDescent="0.25">
      <c r="B296" s="46">
        <v>292</v>
      </c>
      <c r="C296" s="116" t="s">
        <v>1456</v>
      </c>
      <c r="D296" s="97">
        <v>41214</v>
      </c>
      <c r="E296" s="98">
        <v>44424</v>
      </c>
      <c r="F296" s="117">
        <f t="shared" si="23"/>
        <v>8.794520547945206</v>
      </c>
      <c r="G296" s="46">
        <v>8</v>
      </c>
      <c r="H296" s="72">
        <v>0.05</v>
      </c>
      <c r="I296" s="91">
        <f t="shared" si="24"/>
        <v>0.11874999999999999</v>
      </c>
      <c r="J296" s="124">
        <v>150480</v>
      </c>
      <c r="K296" s="68">
        <f t="shared" si="20"/>
        <v>157153.68493150687</v>
      </c>
      <c r="L296" s="68">
        <f t="shared" si="21"/>
        <v>0</v>
      </c>
      <c r="M296" s="45">
        <v>0.05</v>
      </c>
      <c r="N296" s="68">
        <f t="shared" si="22"/>
        <v>7524</v>
      </c>
    </row>
    <row r="297" spans="2:14" x14ac:dyDescent="0.25">
      <c r="B297" s="46">
        <v>293</v>
      </c>
      <c r="C297" s="116" t="s">
        <v>1456</v>
      </c>
      <c r="D297" s="97">
        <v>41214</v>
      </c>
      <c r="E297" s="98">
        <v>44424</v>
      </c>
      <c r="F297" s="117">
        <f t="shared" si="23"/>
        <v>8.794520547945206</v>
      </c>
      <c r="G297" s="46">
        <v>8</v>
      </c>
      <c r="H297" s="72">
        <v>0.05</v>
      </c>
      <c r="I297" s="91">
        <f t="shared" si="24"/>
        <v>0.11874999999999999</v>
      </c>
      <c r="J297" s="124">
        <v>200640</v>
      </c>
      <c r="K297" s="68">
        <f t="shared" si="20"/>
        <v>209538.24657534249</v>
      </c>
      <c r="L297" s="68">
        <f t="shared" si="21"/>
        <v>0</v>
      </c>
      <c r="M297" s="45">
        <v>0.05</v>
      </c>
      <c r="N297" s="68">
        <f t="shared" si="22"/>
        <v>10032</v>
      </c>
    </row>
    <row r="298" spans="2:14" x14ac:dyDescent="0.25">
      <c r="B298" s="46">
        <v>294</v>
      </c>
      <c r="C298" s="116" t="s">
        <v>1457</v>
      </c>
      <c r="D298" s="97">
        <v>41214</v>
      </c>
      <c r="E298" s="98">
        <v>44424</v>
      </c>
      <c r="F298" s="117">
        <f t="shared" si="23"/>
        <v>8.794520547945206</v>
      </c>
      <c r="G298" s="46">
        <v>8</v>
      </c>
      <c r="H298" s="72">
        <v>0.05</v>
      </c>
      <c r="I298" s="91">
        <f t="shared" si="24"/>
        <v>0.11874999999999999</v>
      </c>
      <c r="J298" s="124">
        <v>21660</v>
      </c>
      <c r="K298" s="68">
        <f t="shared" si="20"/>
        <v>22620.606164383564</v>
      </c>
      <c r="L298" s="68">
        <f t="shared" si="21"/>
        <v>0</v>
      </c>
      <c r="M298" s="45">
        <v>0.05</v>
      </c>
      <c r="N298" s="68">
        <f t="shared" si="22"/>
        <v>1083</v>
      </c>
    </row>
    <row r="299" spans="2:14" x14ac:dyDescent="0.25">
      <c r="B299" s="46">
        <v>295</v>
      </c>
      <c r="C299" s="116" t="s">
        <v>1453</v>
      </c>
      <c r="D299" s="97">
        <v>41214</v>
      </c>
      <c r="E299" s="98">
        <v>44424</v>
      </c>
      <c r="F299" s="117">
        <f t="shared" si="23"/>
        <v>8.794520547945206</v>
      </c>
      <c r="G299" s="46">
        <v>6</v>
      </c>
      <c r="H299" s="72">
        <v>0.05</v>
      </c>
      <c r="I299" s="91">
        <f t="shared" si="24"/>
        <v>0.15833333333333333</v>
      </c>
      <c r="J299" s="124">
        <v>86640</v>
      </c>
      <c r="K299" s="68">
        <f t="shared" si="20"/>
        <v>120643.23287671234</v>
      </c>
      <c r="L299" s="68">
        <f t="shared" si="21"/>
        <v>0</v>
      </c>
      <c r="M299" s="45">
        <v>0.05</v>
      </c>
      <c r="N299" s="68">
        <f t="shared" si="22"/>
        <v>4332</v>
      </c>
    </row>
    <row r="300" spans="2:14" x14ac:dyDescent="0.25">
      <c r="B300" s="46">
        <v>296</v>
      </c>
      <c r="C300" s="116" t="s">
        <v>1322</v>
      </c>
      <c r="D300" s="97">
        <v>41214</v>
      </c>
      <c r="E300" s="98">
        <v>44424</v>
      </c>
      <c r="F300" s="117">
        <f t="shared" si="23"/>
        <v>8.794520547945206</v>
      </c>
      <c r="G300" s="46">
        <v>5</v>
      </c>
      <c r="H300" s="72">
        <v>0.05</v>
      </c>
      <c r="I300" s="91">
        <f t="shared" si="24"/>
        <v>0.19</v>
      </c>
      <c r="J300" s="124">
        <v>6300</v>
      </c>
      <c r="K300" s="68">
        <f t="shared" si="20"/>
        <v>10527.041095890412</v>
      </c>
      <c r="L300" s="68">
        <f t="shared" si="21"/>
        <v>0</v>
      </c>
      <c r="M300" s="45">
        <v>0.05</v>
      </c>
      <c r="N300" s="68">
        <f t="shared" si="22"/>
        <v>315</v>
      </c>
    </row>
    <row r="301" spans="2:14" x14ac:dyDescent="0.25">
      <c r="B301" s="46">
        <v>297</v>
      </c>
      <c r="C301" s="116" t="s">
        <v>1414</v>
      </c>
      <c r="D301" s="97">
        <v>41214</v>
      </c>
      <c r="E301" s="98">
        <v>44424</v>
      </c>
      <c r="F301" s="117">
        <f t="shared" si="23"/>
        <v>8.794520547945206</v>
      </c>
      <c r="G301" s="46">
        <v>8</v>
      </c>
      <c r="H301" s="72">
        <v>0.05</v>
      </c>
      <c r="I301" s="91">
        <f t="shared" si="24"/>
        <v>0.11874999999999999</v>
      </c>
      <c r="J301" s="124">
        <v>224010</v>
      </c>
      <c r="K301" s="68">
        <f t="shared" si="20"/>
        <v>233944.69006849316</v>
      </c>
      <c r="L301" s="68">
        <f t="shared" si="21"/>
        <v>0</v>
      </c>
      <c r="M301" s="45">
        <v>0.05</v>
      </c>
      <c r="N301" s="68">
        <f t="shared" si="22"/>
        <v>11200.5</v>
      </c>
    </row>
    <row r="302" spans="2:14" x14ac:dyDescent="0.25">
      <c r="B302" s="46">
        <v>298</v>
      </c>
      <c r="C302" s="116" t="s">
        <v>1458</v>
      </c>
      <c r="D302" s="97">
        <v>41214</v>
      </c>
      <c r="E302" s="98">
        <v>44424</v>
      </c>
      <c r="F302" s="117">
        <f t="shared" si="23"/>
        <v>8.794520547945206</v>
      </c>
      <c r="G302" s="46">
        <v>6</v>
      </c>
      <c r="H302" s="72">
        <v>0.05</v>
      </c>
      <c r="I302" s="91">
        <f t="shared" si="24"/>
        <v>0.15833333333333333</v>
      </c>
      <c r="J302" s="124">
        <v>168720</v>
      </c>
      <c r="K302" s="68">
        <f t="shared" si="20"/>
        <v>234936.82191780824</v>
      </c>
      <c r="L302" s="68">
        <f t="shared" si="21"/>
        <v>0</v>
      </c>
      <c r="M302" s="45">
        <v>0.05</v>
      </c>
      <c r="N302" s="68">
        <f t="shared" si="22"/>
        <v>8436</v>
      </c>
    </row>
    <row r="303" spans="2:14" x14ac:dyDescent="0.25">
      <c r="B303" s="46">
        <v>299</v>
      </c>
      <c r="C303" s="116" t="s">
        <v>1459</v>
      </c>
      <c r="D303" s="97">
        <v>41214</v>
      </c>
      <c r="E303" s="98">
        <v>44424</v>
      </c>
      <c r="F303" s="117">
        <f t="shared" si="23"/>
        <v>8.794520547945206</v>
      </c>
      <c r="G303" s="46">
        <v>6</v>
      </c>
      <c r="H303" s="72">
        <v>0.05</v>
      </c>
      <c r="I303" s="91">
        <f t="shared" si="24"/>
        <v>0.15833333333333333</v>
      </c>
      <c r="J303" s="124">
        <v>67830</v>
      </c>
      <c r="K303" s="68">
        <f t="shared" si="20"/>
        <v>94450.952054794529</v>
      </c>
      <c r="L303" s="68">
        <f t="shared" si="21"/>
        <v>0</v>
      </c>
      <c r="M303" s="45">
        <v>0.05</v>
      </c>
      <c r="N303" s="68">
        <f t="shared" si="22"/>
        <v>3391.5</v>
      </c>
    </row>
    <row r="304" spans="2:14" x14ac:dyDescent="0.25">
      <c r="B304" s="46">
        <v>300</v>
      </c>
      <c r="C304" s="116" t="s">
        <v>1460</v>
      </c>
      <c r="D304" s="97">
        <v>41214</v>
      </c>
      <c r="E304" s="98">
        <v>44424</v>
      </c>
      <c r="F304" s="117">
        <f t="shared" si="23"/>
        <v>8.794520547945206</v>
      </c>
      <c r="G304" s="46">
        <v>8</v>
      </c>
      <c r="H304" s="72">
        <v>0.05</v>
      </c>
      <c r="I304" s="91">
        <f t="shared" si="24"/>
        <v>0.11874999999999999</v>
      </c>
      <c r="J304" s="124">
        <v>237982</v>
      </c>
      <c r="K304" s="68">
        <f t="shared" si="20"/>
        <v>248536.33869863013</v>
      </c>
      <c r="L304" s="68">
        <f t="shared" si="21"/>
        <v>0</v>
      </c>
      <c r="M304" s="45">
        <v>0.05</v>
      </c>
      <c r="N304" s="68">
        <f t="shared" si="22"/>
        <v>11899.1</v>
      </c>
    </row>
    <row r="305" spans="2:14" x14ac:dyDescent="0.25">
      <c r="B305" s="46">
        <v>301</v>
      </c>
      <c r="C305" s="116" t="s">
        <v>1461</v>
      </c>
      <c r="D305" s="97">
        <v>41214</v>
      </c>
      <c r="E305" s="98">
        <v>44424</v>
      </c>
      <c r="F305" s="117">
        <f t="shared" si="23"/>
        <v>8.794520547945206</v>
      </c>
      <c r="G305" s="46">
        <v>5</v>
      </c>
      <c r="H305" s="72">
        <v>0.05</v>
      </c>
      <c r="I305" s="91">
        <f t="shared" si="24"/>
        <v>0.19</v>
      </c>
      <c r="J305" s="124">
        <v>214491</v>
      </c>
      <c r="K305" s="68">
        <f t="shared" si="20"/>
        <v>358405.64630136988</v>
      </c>
      <c r="L305" s="68">
        <f t="shared" si="21"/>
        <v>0</v>
      </c>
      <c r="M305" s="45">
        <v>0.05</v>
      </c>
      <c r="N305" s="68">
        <f t="shared" si="22"/>
        <v>10724.550000000001</v>
      </c>
    </row>
    <row r="306" spans="2:14" x14ac:dyDescent="0.25">
      <c r="B306" s="46">
        <v>302</v>
      </c>
      <c r="C306" s="116" t="s">
        <v>1462</v>
      </c>
      <c r="D306" s="97">
        <v>41214</v>
      </c>
      <c r="E306" s="98">
        <v>44424</v>
      </c>
      <c r="F306" s="117">
        <f t="shared" si="23"/>
        <v>8.794520547945206</v>
      </c>
      <c r="G306" s="46">
        <v>6</v>
      </c>
      <c r="H306" s="72">
        <v>0.05</v>
      </c>
      <c r="I306" s="91">
        <f t="shared" si="24"/>
        <v>0.15833333333333333</v>
      </c>
      <c r="J306" s="124">
        <v>88464</v>
      </c>
      <c r="K306" s="68">
        <f t="shared" si="20"/>
        <v>123183.0904109589</v>
      </c>
      <c r="L306" s="68">
        <f t="shared" si="21"/>
        <v>0</v>
      </c>
      <c r="M306" s="45">
        <v>0.05</v>
      </c>
      <c r="N306" s="68">
        <f t="shared" si="22"/>
        <v>4423.2</v>
      </c>
    </row>
    <row r="307" spans="2:14" x14ac:dyDescent="0.25">
      <c r="B307" s="46">
        <v>303</v>
      </c>
      <c r="C307" s="116" t="s">
        <v>1463</v>
      </c>
      <c r="D307" s="97">
        <v>41214</v>
      </c>
      <c r="E307" s="98">
        <v>44424</v>
      </c>
      <c r="F307" s="117">
        <f t="shared" si="23"/>
        <v>8.794520547945206</v>
      </c>
      <c r="G307" s="46">
        <v>6</v>
      </c>
      <c r="H307" s="72">
        <v>0.05</v>
      </c>
      <c r="I307" s="91">
        <f t="shared" si="24"/>
        <v>0.15833333333333333</v>
      </c>
      <c r="J307" s="124">
        <v>72983</v>
      </c>
      <c r="K307" s="68">
        <f t="shared" si="20"/>
        <v>101626.32808219179</v>
      </c>
      <c r="L307" s="68">
        <f t="shared" si="21"/>
        <v>0</v>
      </c>
      <c r="M307" s="45">
        <v>0.05</v>
      </c>
      <c r="N307" s="68">
        <f t="shared" si="22"/>
        <v>3649.15</v>
      </c>
    </row>
    <row r="308" spans="2:14" x14ac:dyDescent="0.25">
      <c r="B308" s="46">
        <v>304</v>
      </c>
      <c r="C308" s="116" t="s">
        <v>1464</v>
      </c>
      <c r="D308" s="97">
        <v>41214</v>
      </c>
      <c r="E308" s="98">
        <v>44424</v>
      </c>
      <c r="F308" s="117">
        <f t="shared" si="23"/>
        <v>8.794520547945206</v>
      </c>
      <c r="G308" s="46">
        <v>6</v>
      </c>
      <c r="H308" s="72">
        <v>0.05</v>
      </c>
      <c r="I308" s="91">
        <f t="shared" si="24"/>
        <v>0.15833333333333333</v>
      </c>
      <c r="J308" s="124">
        <v>55860</v>
      </c>
      <c r="K308" s="68">
        <f t="shared" si="20"/>
        <v>77783.136986301368</v>
      </c>
      <c r="L308" s="68">
        <f t="shared" si="21"/>
        <v>0</v>
      </c>
      <c r="M308" s="45">
        <v>0.05</v>
      </c>
      <c r="N308" s="68">
        <f t="shared" si="22"/>
        <v>2793</v>
      </c>
    </row>
    <row r="309" spans="2:14" x14ac:dyDescent="0.25">
      <c r="B309" s="46">
        <v>305</v>
      </c>
      <c r="C309" s="116" t="s">
        <v>1465</v>
      </c>
      <c r="D309" s="97">
        <v>41214</v>
      </c>
      <c r="E309" s="98">
        <v>44424</v>
      </c>
      <c r="F309" s="117">
        <f t="shared" si="23"/>
        <v>8.794520547945206</v>
      </c>
      <c r="G309" s="46">
        <v>8</v>
      </c>
      <c r="H309" s="72">
        <v>0.05</v>
      </c>
      <c r="I309" s="91">
        <f t="shared" si="24"/>
        <v>0.11874999999999999</v>
      </c>
      <c r="J309" s="124">
        <v>234792</v>
      </c>
      <c r="K309" s="68">
        <f t="shared" si="20"/>
        <v>245204.86438356165</v>
      </c>
      <c r="L309" s="68">
        <f t="shared" si="21"/>
        <v>0</v>
      </c>
      <c r="M309" s="45">
        <v>0.05</v>
      </c>
      <c r="N309" s="68">
        <f t="shared" si="22"/>
        <v>11739.6</v>
      </c>
    </row>
    <row r="310" spans="2:14" x14ac:dyDescent="0.25">
      <c r="B310" s="46">
        <v>306</v>
      </c>
      <c r="C310" s="116" t="s">
        <v>1466</v>
      </c>
      <c r="D310" s="97">
        <v>41214</v>
      </c>
      <c r="E310" s="98">
        <v>44424</v>
      </c>
      <c r="F310" s="117">
        <f t="shared" si="23"/>
        <v>8.794520547945206</v>
      </c>
      <c r="G310" s="46">
        <v>6</v>
      </c>
      <c r="H310" s="72">
        <v>0.05</v>
      </c>
      <c r="I310" s="91">
        <f t="shared" si="24"/>
        <v>0.15833333333333333</v>
      </c>
      <c r="J310" s="124">
        <v>3500</v>
      </c>
      <c r="K310" s="68">
        <f t="shared" si="20"/>
        <v>4873.6301369863013</v>
      </c>
      <c r="L310" s="68">
        <f t="shared" si="21"/>
        <v>0</v>
      </c>
      <c r="M310" s="45">
        <v>0.05</v>
      </c>
      <c r="N310" s="68">
        <f t="shared" si="22"/>
        <v>175</v>
      </c>
    </row>
    <row r="311" spans="2:14" x14ac:dyDescent="0.25">
      <c r="B311" s="46">
        <v>307</v>
      </c>
      <c r="C311" s="116" t="s">
        <v>1467</v>
      </c>
      <c r="D311" s="97">
        <v>41214</v>
      </c>
      <c r="E311" s="98">
        <v>44424</v>
      </c>
      <c r="F311" s="117">
        <f t="shared" si="23"/>
        <v>8.794520547945206</v>
      </c>
      <c r="G311" s="46">
        <v>8</v>
      </c>
      <c r="H311" s="72">
        <v>0.05</v>
      </c>
      <c r="I311" s="91">
        <f t="shared" si="24"/>
        <v>0.11874999999999999</v>
      </c>
      <c r="J311" s="124">
        <v>55054</v>
      </c>
      <c r="K311" s="68">
        <f t="shared" si="20"/>
        <v>57495.607191780822</v>
      </c>
      <c r="L311" s="68">
        <f t="shared" si="21"/>
        <v>0</v>
      </c>
      <c r="M311" s="45">
        <v>0.05</v>
      </c>
      <c r="N311" s="68">
        <f t="shared" si="22"/>
        <v>2752.7000000000003</v>
      </c>
    </row>
    <row r="312" spans="2:14" x14ac:dyDescent="0.25">
      <c r="B312" s="46">
        <v>308</v>
      </c>
      <c r="C312" s="116" t="s">
        <v>1468</v>
      </c>
      <c r="D312" s="97">
        <v>41214</v>
      </c>
      <c r="E312" s="98">
        <v>44424</v>
      </c>
      <c r="F312" s="117">
        <f t="shared" si="23"/>
        <v>8.794520547945206</v>
      </c>
      <c r="G312" s="46">
        <v>5</v>
      </c>
      <c r="H312" s="72">
        <v>0.05</v>
      </c>
      <c r="I312" s="91">
        <f t="shared" si="24"/>
        <v>0.19</v>
      </c>
      <c r="J312" s="124">
        <v>62268.460000000006</v>
      </c>
      <c r="K312" s="68">
        <f t="shared" si="20"/>
        <v>104048.0376821918</v>
      </c>
      <c r="L312" s="68">
        <f t="shared" si="21"/>
        <v>0</v>
      </c>
      <c r="M312" s="45">
        <v>0.05</v>
      </c>
      <c r="N312" s="68">
        <f t="shared" si="22"/>
        <v>3113.4230000000007</v>
      </c>
    </row>
    <row r="313" spans="2:14" x14ac:dyDescent="0.25">
      <c r="B313" s="46">
        <v>309</v>
      </c>
      <c r="C313" s="116" t="s">
        <v>1469</v>
      </c>
      <c r="D313" s="97">
        <v>41214</v>
      </c>
      <c r="E313" s="98">
        <v>44424</v>
      </c>
      <c r="F313" s="117">
        <f t="shared" si="23"/>
        <v>8.794520547945206</v>
      </c>
      <c r="G313" s="46">
        <v>8</v>
      </c>
      <c r="H313" s="72">
        <v>0.05</v>
      </c>
      <c r="I313" s="91">
        <f t="shared" si="24"/>
        <v>0.11874999999999999</v>
      </c>
      <c r="J313" s="124">
        <v>11857.73</v>
      </c>
      <c r="K313" s="68">
        <f t="shared" si="20"/>
        <v>12383.612203767123</v>
      </c>
      <c r="L313" s="68">
        <f t="shared" si="21"/>
        <v>0</v>
      </c>
      <c r="M313" s="45">
        <v>0.05</v>
      </c>
      <c r="N313" s="68">
        <f t="shared" si="22"/>
        <v>592.88649999999996</v>
      </c>
    </row>
    <row r="314" spans="2:14" x14ac:dyDescent="0.25">
      <c r="B314" s="46">
        <v>310</v>
      </c>
      <c r="C314" s="116" t="s">
        <v>1367</v>
      </c>
      <c r="D314" s="97">
        <v>41214</v>
      </c>
      <c r="E314" s="98">
        <v>44424</v>
      </c>
      <c r="F314" s="117">
        <f t="shared" si="23"/>
        <v>8.794520547945206</v>
      </c>
      <c r="G314" s="46">
        <v>8</v>
      </c>
      <c r="H314" s="72">
        <v>0.05</v>
      </c>
      <c r="I314" s="91">
        <f t="shared" si="24"/>
        <v>0.11874999999999999</v>
      </c>
      <c r="J314" s="124">
        <v>28625</v>
      </c>
      <c r="K314" s="68">
        <f t="shared" si="20"/>
        <v>29894.499143835619</v>
      </c>
      <c r="L314" s="68">
        <f t="shared" si="21"/>
        <v>0</v>
      </c>
      <c r="M314" s="45">
        <v>0.05</v>
      </c>
      <c r="N314" s="68">
        <f t="shared" si="22"/>
        <v>1431.25</v>
      </c>
    </row>
    <row r="315" spans="2:14" x14ac:dyDescent="0.25">
      <c r="B315" s="46">
        <v>311</v>
      </c>
      <c r="C315" s="116" t="s">
        <v>1367</v>
      </c>
      <c r="D315" s="97">
        <v>41214</v>
      </c>
      <c r="E315" s="98">
        <v>44424</v>
      </c>
      <c r="F315" s="117">
        <f t="shared" si="23"/>
        <v>8.794520547945206</v>
      </c>
      <c r="G315" s="46">
        <v>8</v>
      </c>
      <c r="H315" s="72">
        <v>0.05</v>
      </c>
      <c r="I315" s="91">
        <f t="shared" si="24"/>
        <v>0.11874999999999999</v>
      </c>
      <c r="J315" s="124">
        <v>42938</v>
      </c>
      <c r="K315" s="68">
        <f t="shared" si="20"/>
        <v>44842.27089041096</v>
      </c>
      <c r="L315" s="68">
        <f t="shared" si="21"/>
        <v>0</v>
      </c>
      <c r="M315" s="45">
        <v>0.05</v>
      </c>
      <c r="N315" s="68">
        <f t="shared" si="22"/>
        <v>2146.9</v>
      </c>
    </row>
    <row r="316" spans="2:14" x14ac:dyDescent="0.25">
      <c r="B316" s="46">
        <v>312</v>
      </c>
      <c r="C316" s="116" t="s">
        <v>1367</v>
      </c>
      <c r="D316" s="97">
        <v>41214</v>
      </c>
      <c r="E316" s="98">
        <v>44424</v>
      </c>
      <c r="F316" s="117">
        <f t="shared" si="23"/>
        <v>8.794520547945206</v>
      </c>
      <c r="G316" s="46">
        <v>8</v>
      </c>
      <c r="H316" s="72">
        <v>0.05</v>
      </c>
      <c r="I316" s="91">
        <f t="shared" si="24"/>
        <v>0.11874999999999999</v>
      </c>
      <c r="J316" s="124">
        <v>56933</v>
      </c>
      <c r="K316" s="68">
        <f t="shared" si="20"/>
        <v>59457.939554794524</v>
      </c>
      <c r="L316" s="68">
        <f t="shared" si="21"/>
        <v>0</v>
      </c>
      <c r="M316" s="45">
        <v>0.05</v>
      </c>
      <c r="N316" s="68">
        <f t="shared" si="22"/>
        <v>2846.65</v>
      </c>
    </row>
    <row r="317" spans="2:14" x14ac:dyDescent="0.25">
      <c r="B317" s="46">
        <v>313</v>
      </c>
      <c r="C317" s="116" t="s">
        <v>1367</v>
      </c>
      <c r="D317" s="97">
        <v>41214</v>
      </c>
      <c r="E317" s="98">
        <v>44424</v>
      </c>
      <c r="F317" s="117">
        <f t="shared" si="23"/>
        <v>8.794520547945206</v>
      </c>
      <c r="G317" s="46">
        <v>8</v>
      </c>
      <c r="H317" s="72">
        <v>0.05</v>
      </c>
      <c r="I317" s="91">
        <f t="shared" si="24"/>
        <v>0.11874999999999999</v>
      </c>
      <c r="J317" s="124">
        <v>42938</v>
      </c>
      <c r="K317" s="68">
        <f t="shared" si="20"/>
        <v>44842.27089041096</v>
      </c>
      <c r="L317" s="68">
        <f t="shared" si="21"/>
        <v>0</v>
      </c>
      <c r="M317" s="45">
        <v>0.05</v>
      </c>
      <c r="N317" s="68">
        <f t="shared" si="22"/>
        <v>2146.9</v>
      </c>
    </row>
    <row r="318" spans="2:14" x14ac:dyDescent="0.25">
      <c r="B318" s="46">
        <v>314</v>
      </c>
      <c r="C318" s="116" t="s">
        <v>1367</v>
      </c>
      <c r="D318" s="97">
        <v>41214</v>
      </c>
      <c r="E318" s="98">
        <v>44424</v>
      </c>
      <c r="F318" s="117">
        <f t="shared" si="23"/>
        <v>8.794520547945206</v>
      </c>
      <c r="G318" s="46">
        <v>8</v>
      </c>
      <c r="H318" s="72">
        <v>0.05</v>
      </c>
      <c r="I318" s="91">
        <f t="shared" si="24"/>
        <v>0.11874999999999999</v>
      </c>
      <c r="J318" s="124">
        <v>56933</v>
      </c>
      <c r="K318" s="68">
        <f t="shared" si="20"/>
        <v>59457.939554794524</v>
      </c>
      <c r="L318" s="68">
        <f t="shared" si="21"/>
        <v>0</v>
      </c>
      <c r="M318" s="45">
        <v>0.05</v>
      </c>
      <c r="N318" s="68">
        <f t="shared" si="22"/>
        <v>2846.65</v>
      </c>
    </row>
    <row r="319" spans="2:14" x14ac:dyDescent="0.25">
      <c r="B319" s="46">
        <v>315</v>
      </c>
      <c r="C319" s="116" t="s">
        <v>1367</v>
      </c>
      <c r="D319" s="97">
        <v>41214</v>
      </c>
      <c r="E319" s="98">
        <v>44424</v>
      </c>
      <c r="F319" s="117">
        <f t="shared" si="23"/>
        <v>8.794520547945206</v>
      </c>
      <c r="G319" s="46">
        <v>8</v>
      </c>
      <c r="H319" s="72">
        <v>0.05</v>
      </c>
      <c r="I319" s="91">
        <f t="shared" si="24"/>
        <v>0.11874999999999999</v>
      </c>
      <c r="J319" s="124">
        <v>15161</v>
      </c>
      <c r="K319" s="68">
        <f t="shared" si="20"/>
        <v>15833.379965753424</v>
      </c>
      <c r="L319" s="68">
        <f t="shared" si="21"/>
        <v>0</v>
      </c>
      <c r="M319" s="45">
        <v>0.05</v>
      </c>
      <c r="N319" s="68">
        <f t="shared" si="22"/>
        <v>758.05000000000007</v>
      </c>
    </row>
    <row r="320" spans="2:14" x14ac:dyDescent="0.25">
      <c r="B320" s="46">
        <v>316</v>
      </c>
      <c r="C320" s="116" t="s">
        <v>1470</v>
      </c>
      <c r="D320" s="97">
        <v>41214</v>
      </c>
      <c r="E320" s="98">
        <v>44424</v>
      </c>
      <c r="F320" s="117">
        <f t="shared" si="23"/>
        <v>8.794520547945206</v>
      </c>
      <c r="G320" s="46">
        <v>5</v>
      </c>
      <c r="H320" s="72">
        <v>0.05</v>
      </c>
      <c r="I320" s="91">
        <f t="shared" si="24"/>
        <v>0.19</v>
      </c>
      <c r="J320" s="124">
        <v>5781</v>
      </c>
      <c r="K320" s="68">
        <f t="shared" si="20"/>
        <v>9659.8134246575355</v>
      </c>
      <c r="L320" s="68">
        <f t="shared" si="21"/>
        <v>0</v>
      </c>
      <c r="M320" s="45">
        <v>0.05</v>
      </c>
      <c r="N320" s="68">
        <f t="shared" si="22"/>
        <v>289.05</v>
      </c>
    </row>
    <row r="321" spans="2:14" x14ac:dyDescent="0.25">
      <c r="B321" s="46">
        <v>317</v>
      </c>
      <c r="C321" s="116" t="s">
        <v>1367</v>
      </c>
      <c r="D321" s="97">
        <v>41214</v>
      </c>
      <c r="E321" s="98">
        <v>44424</v>
      </c>
      <c r="F321" s="117">
        <f t="shared" si="23"/>
        <v>8.794520547945206</v>
      </c>
      <c r="G321" s="46">
        <v>8</v>
      </c>
      <c r="H321" s="72">
        <v>0.05</v>
      </c>
      <c r="I321" s="91">
        <f t="shared" si="24"/>
        <v>0.11874999999999999</v>
      </c>
      <c r="J321" s="124">
        <v>209902.11</v>
      </c>
      <c r="K321" s="68">
        <f t="shared" si="20"/>
        <v>219211.1248099315</v>
      </c>
      <c r="L321" s="68">
        <f t="shared" si="21"/>
        <v>0</v>
      </c>
      <c r="M321" s="45">
        <v>0.05</v>
      </c>
      <c r="N321" s="68">
        <f t="shared" si="22"/>
        <v>10495.1055</v>
      </c>
    </row>
    <row r="322" spans="2:14" x14ac:dyDescent="0.25">
      <c r="B322" s="46">
        <v>318</v>
      </c>
      <c r="C322" s="116" t="s">
        <v>1453</v>
      </c>
      <c r="D322" s="97">
        <v>41214</v>
      </c>
      <c r="E322" s="98">
        <v>44424</v>
      </c>
      <c r="F322" s="117">
        <f t="shared" si="23"/>
        <v>8.794520547945206</v>
      </c>
      <c r="G322" s="46">
        <v>6</v>
      </c>
      <c r="H322" s="72">
        <v>0.05</v>
      </c>
      <c r="I322" s="91">
        <f t="shared" si="24"/>
        <v>0.15833333333333333</v>
      </c>
      <c r="J322" s="124">
        <v>22156.33</v>
      </c>
      <c r="K322" s="68">
        <f t="shared" si="20"/>
        <v>30851.930746575345</v>
      </c>
      <c r="L322" s="68">
        <f t="shared" si="21"/>
        <v>0</v>
      </c>
      <c r="M322" s="45">
        <v>0.05</v>
      </c>
      <c r="N322" s="68">
        <f t="shared" si="22"/>
        <v>1107.8165000000001</v>
      </c>
    </row>
    <row r="323" spans="2:14" x14ac:dyDescent="0.25">
      <c r="B323" s="46">
        <v>319</v>
      </c>
      <c r="C323" s="116" t="s">
        <v>1452</v>
      </c>
      <c r="D323" s="97">
        <v>41214</v>
      </c>
      <c r="E323" s="98">
        <v>44424</v>
      </c>
      <c r="F323" s="117">
        <f t="shared" si="23"/>
        <v>8.794520547945206</v>
      </c>
      <c r="G323" s="46">
        <v>6</v>
      </c>
      <c r="H323" s="72">
        <v>0.05</v>
      </c>
      <c r="I323" s="91">
        <f t="shared" si="24"/>
        <v>0.15833333333333333</v>
      </c>
      <c r="J323" s="124">
        <v>35781.56</v>
      </c>
      <c r="K323" s="68">
        <f t="shared" si="20"/>
        <v>49824.596904109589</v>
      </c>
      <c r="L323" s="68">
        <f t="shared" si="21"/>
        <v>0</v>
      </c>
      <c r="M323" s="45">
        <v>0.05</v>
      </c>
      <c r="N323" s="68">
        <f t="shared" si="22"/>
        <v>1789.078</v>
      </c>
    </row>
    <row r="324" spans="2:14" x14ac:dyDescent="0.25">
      <c r="B324" s="46">
        <v>320</v>
      </c>
      <c r="C324" s="116" t="s">
        <v>1416</v>
      </c>
      <c r="D324" s="97">
        <v>41214</v>
      </c>
      <c r="E324" s="98">
        <v>44424</v>
      </c>
      <c r="F324" s="117">
        <f t="shared" si="23"/>
        <v>8.794520547945206</v>
      </c>
      <c r="G324" s="46">
        <v>6</v>
      </c>
      <c r="H324" s="72">
        <v>0.05</v>
      </c>
      <c r="I324" s="91">
        <f t="shared" si="24"/>
        <v>0.15833333333333333</v>
      </c>
      <c r="J324" s="124">
        <v>87552</v>
      </c>
      <c r="K324" s="68">
        <f t="shared" si="20"/>
        <v>121913.16164383561</v>
      </c>
      <c r="L324" s="68">
        <f t="shared" si="21"/>
        <v>0</v>
      </c>
      <c r="M324" s="45">
        <v>0.05</v>
      </c>
      <c r="N324" s="68">
        <f t="shared" si="22"/>
        <v>4377.6000000000004</v>
      </c>
    </row>
    <row r="325" spans="2:14" x14ac:dyDescent="0.25">
      <c r="B325" s="46">
        <v>321</v>
      </c>
      <c r="C325" s="116" t="s">
        <v>1417</v>
      </c>
      <c r="D325" s="97">
        <v>41214</v>
      </c>
      <c r="E325" s="98">
        <v>44424</v>
      </c>
      <c r="F325" s="117">
        <f t="shared" si="23"/>
        <v>8.794520547945206</v>
      </c>
      <c r="G325" s="46">
        <v>5</v>
      </c>
      <c r="H325" s="72">
        <v>0.05</v>
      </c>
      <c r="I325" s="91">
        <f t="shared" si="24"/>
        <v>0.19</v>
      </c>
      <c r="J325" s="124">
        <v>35568</v>
      </c>
      <c r="K325" s="68">
        <f t="shared" ref="K325:K388" si="25">J325*I325*F325</f>
        <v>59432.666301369864</v>
      </c>
      <c r="L325" s="68">
        <f t="shared" ref="L325:L388" si="26">MAX(J325-K325,0)</f>
        <v>0</v>
      </c>
      <c r="M325" s="45">
        <v>0.05</v>
      </c>
      <c r="N325" s="68">
        <f t="shared" ref="N325:N388" si="27">IF(J325&lt;=0,0,IF(L325&lt;=H325*J325,H325*J325,L325*(1-M325)))</f>
        <v>1778.4</v>
      </c>
    </row>
    <row r="326" spans="2:14" x14ac:dyDescent="0.25">
      <c r="B326" s="46">
        <v>322</v>
      </c>
      <c r="C326" s="116" t="s">
        <v>1471</v>
      </c>
      <c r="D326" s="97">
        <v>41214</v>
      </c>
      <c r="E326" s="98">
        <v>44424</v>
      </c>
      <c r="F326" s="117">
        <f t="shared" ref="F326:F389" si="28">(E326-D326)/365</f>
        <v>8.794520547945206</v>
      </c>
      <c r="G326" s="46">
        <v>5</v>
      </c>
      <c r="H326" s="72">
        <v>0.05</v>
      </c>
      <c r="I326" s="91">
        <f t="shared" ref="I326:I389" si="29">(1-H326)/G326</f>
        <v>0.19</v>
      </c>
      <c r="J326" s="124">
        <v>24492.809999999998</v>
      </c>
      <c r="K326" s="68">
        <f t="shared" si="25"/>
        <v>40926.478956164385</v>
      </c>
      <c r="L326" s="68">
        <f t="shared" si="26"/>
        <v>0</v>
      </c>
      <c r="M326" s="45">
        <v>0.05</v>
      </c>
      <c r="N326" s="68">
        <f t="shared" si="27"/>
        <v>1224.6405</v>
      </c>
    </row>
    <row r="327" spans="2:14" x14ac:dyDescent="0.25">
      <c r="B327" s="46">
        <v>323</v>
      </c>
      <c r="C327" s="116" t="s">
        <v>1472</v>
      </c>
      <c r="D327" s="97">
        <v>41214</v>
      </c>
      <c r="E327" s="98">
        <v>44424</v>
      </c>
      <c r="F327" s="117">
        <f t="shared" si="28"/>
        <v>8.794520547945206</v>
      </c>
      <c r="G327" s="46">
        <v>5</v>
      </c>
      <c r="H327" s="72">
        <v>0.05</v>
      </c>
      <c r="I327" s="91">
        <f t="shared" si="29"/>
        <v>0.19</v>
      </c>
      <c r="J327" s="124">
        <v>56772</v>
      </c>
      <c r="K327" s="68">
        <f t="shared" si="25"/>
        <v>94863.678904109591</v>
      </c>
      <c r="L327" s="68">
        <f t="shared" si="26"/>
        <v>0</v>
      </c>
      <c r="M327" s="45">
        <v>0.05</v>
      </c>
      <c r="N327" s="68">
        <f t="shared" si="27"/>
        <v>2838.6000000000004</v>
      </c>
    </row>
    <row r="328" spans="2:14" x14ac:dyDescent="0.25">
      <c r="B328" s="46">
        <v>324</v>
      </c>
      <c r="C328" s="116" t="s">
        <v>1472</v>
      </c>
      <c r="D328" s="97">
        <v>41214</v>
      </c>
      <c r="E328" s="98">
        <v>44424</v>
      </c>
      <c r="F328" s="117">
        <f t="shared" si="28"/>
        <v>8.794520547945206</v>
      </c>
      <c r="G328" s="46">
        <v>5</v>
      </c>
      <c r="H328" s="72">
        <v>0.05</v>
      </c>
      <c r="I328" s="91">
        <f t="shared" si="29"/>
        <v>0.19</v>
      </c>
      <c r="J328" s="124">
        <v>56772</v>
      </c>
      <c r="K328" s="68">
        <f t="shared" si="25"/>
        <v>94863.678904109591</v>
      </c>
      <c r="L328" s="68">
        <f t="shared" si="26"/>
        <v>0</v>
      </c>
      <c r="M328" s="45">
        <v>0.05</v>
      </c>
      <c r="N328" s="68">
        <f t="shared" si="27"/>
        <v>2838.6000000000004</v>
      </c>
    </row>
    <row r="329" spans="2:14" x14ac:dyDescent="0.25">
      <c r="B329" s="46">
        <v>325</v>
      </c>
      <c r="C329" s="116" t="s">
        <v>1473</v>
      </c>
      <c r="D329" s="97">
        <v>41214</v>
      </c>
      <c r="E329" s="98">
        <v>44424</v>
      </c>
      <c r="F329" s="117">
        <f t="shared" si="28"/>
        <v>8.794520547945206</v>
      </c>
      <c r="G329" s="46">
        <v>8</v>
      </c>
      <c r="H329" s="72">
        <v>0.05</v>
      </c>
      <c r="I329" s="91">
        <f t="shared" si="29"/>
        <v>0.11874999999999999</v>
      </c>
      <c r="J329" s="124">
        <v>180576</v>
      </c>
      <c r="K329" s="68">
        <f t="shared" si="25"/>
        <v>188584.42191780821</v>
      </c>
      <c r="L329" s="68">
        <f t="shared" si="26"/>
        <v>0</v>
      </c>
      <c r="M329" s="45">
        <v>0.05</v>
      </c>
      <c r="N329" s="68">
        <f t="shared" si="27"/>
        <v>9028.8000000000011</v>
      </c>
    </row>
    <row r="330" spans="2:14" x14ac:dyDescent="0.25">
      <c r="B330" s="46">
        <v>326</v>
      </c>
      <c r="C330" s="116" t="s">
        <v>1474</v>
      </c>
      <c r="D330" s="97">
        <v>41214</v>
      </c>
      <c r="E330" s="98">
        <v>44424</v>
      </c>
      <c r="F330" s="117">
        <f t="shared" si="28"/>
        <v>8.794520547945206</v>
      </c>
      <c r="G330" s="46">
        <v>5</v>
      </c>
      <c r="H330" s="72">
        <v>0.05</v>
      </c>
      <c r="I330" s="91">
        <f t="shared" si="29"/>
        <v>0.19</v>
      </c>
      <c r="J330" s="124">
        <v>31806</v>
      </c>
      <c r="K330" s="68">
        <f t="shared" si="25"/>
        <v>53146.518904109595</v>
      </c>
      <c r="L330" s="68">
        <f t="shared" si="26"/>
        <v>0</v>
      </c>
      <c r="M330" s="45">
        <v>0.05</v>
      </c>
      <c r="N330" s="68">
        <f t="shared" si="27"/>
        <v>1590.3000000000002</v>
      </c>
    </row>
    <row r="331" spans="2:14" x14ac:dyDescent="0.25">
      <c r="B331" s="46">
        <v>327</v>
      </c>
      <c r="C331" s="116" t="s">
        <v>1475</v>
      </c>
      <c r="D331" s="97">
        <v>41214</v>
      </c>
      <c r="E331" s="98">
        <v>44424</v>
      </c>
      <c r="F331" s="117">
        <f t="shared" si="28"/>
        <v>8.794520547945206</v>
      </c>
      <c r="G331" s="46">
        <v>5</v>
      </c>
      <c r="H331" s="72">
        <v>0.05</v>
      </c>
      <c r="I331" s="91">
        <f t="shared" si="29"/>
        <v>0.19</v>
      </c>
      <c r="J331" s="124">
        <v>18468</v>
      </c>
      <c r="K331" s="68">
        <f t="shared" si="25"/>
        <v>30859.269041095893</v>
      </c>
      <c r="L331" s="68">
        <f t="shared" si="26"/>
        <v>0</v>
      </c>
      <c r="M331" s="45">
        <v>0.05</v>
      </c>
      <c r="N331" s="68">
        <f t="shared" si="27"/>
        <v>923.40000000000009</v>
      </c>
    </row>
    <row r="332" spans="2:14" x14ac:dyDescent="0.25">
      <c r="B332" s="46">
        <v>328</v>
      </c>
      <c r="C332" s="116" t="s">
        <v>1476</v>
      </c>
      <c r="D332" s="97">
        <v>41214</v>
      </c>
      <c r="E332" s="98">
        <v>44424</v>
      </c>
      <c r="F332" s="117">
        <f t="shared" si="28"/>
        <v>8.794520547945206</v>
      </c>
      <c r="G332" s="46">
        <v>5</v>
      </c>
      <c r="H332" s="72">
        <v>0.05</v>
      </c>
      <c r="I332" s="91">
        <f t="shared" si="29"/>
        <v>0.19</v>
      </c>
      <c r="J332" s="124">
        <v>65664</v>
      </c>
      <c r="K332" s="68">
        <f t="shared" si="25"/>
        <v>109721.84547945207</v>
      </c>
      <c r="L332" s="68">
        <f t="shared" si="26"/>
        <v>0</v>
      </c>
      <c r="M332" s="45">
        <v>0.05</v>
      </c>
      <c r="N332" s="68">
        <f t="shared" si="27"/>
        <v>3283.2000000000003</v>
      </c>
    </row>
    <row r="333" spans="2:14" x14ac:dyDescent="0.25">
      <c r="B333" s="46">
        <v>329</v>
      </c>
      <c r="C333" s="116" t="s">
        <v>1477</v>
      </c>
      <c r="D333" s="97">
        <v>41214</v>
      </c>
      <c r="E333" s="98">
        <v>44424</v>
      </c>
      <c r="F333" s="117">
        <f t="shared" si="28"/>
        <v>8.794520547945206</v>
      </c>
      <c r="G333" s="46">
        <v>6</v>
      </c>
      <c r="H333" s="72">
        <v>0.05</v>
      </c>
      <c r="I333" s="91">
        <f t="shared" si="29"/>
        <v>0.15833333333333333</v>
      </c>
      <c r="J333" s="124">
        <v>15595</v>
      </c>
      <c r="K333" s="68">
        <f t="shared" si="25"/>
        <v>21715.503424657534</v>
      </c>
      <c r="L333" s="68">
        <f t="shared" si="26"/>
        <v>0</v>
      </c>
      <c r="M333" s="45">
        <v>0.05</v>
      </c>
      <c r="N333" s="68">
        <f t="shared" si="27"/>
        <v>779.75</v>
      </c>
    </row>
    <row r="334" spans="2:14" x14ac:dyDescent="0.25">
      <c r="B334" s="46">
        <v>330</v>
      </c>
      <c r="C334" s="116" t="s">
        <v>1478</v>
      </c>
      <c r="D334" s="97">
        <v>41214</v>
      </c>
      <c r="E334" s="98">
        <v>44424</v>
      </c>
      <c r="F334" s="117">
        <f t="shared" si="28"/>
        <v>8.794520547945206</v>
      </c>
      <c r="G334" s="46">
        <v>5</v>
      </c>
      <c r="H334" s="72">
        <v>0.05</v>
      </c>
      <c r="I334" s="91">
        <f t="shared" si="29"/>
        <v>0.19</v>
      </c>
      <c r="J334" s="124">
        <v>42066</v>
      </c>
      <c r="K334" s="68">
        <f t="shared" si="25"/>
        <v>70290.55726027397</v>
      </c>
      <c r="L334" s="68">
        <f t="shared" si="26"/>
        <v>0</v>
      </c>
      <c r="M334" s="45">
        <v>0.05</v>
      </c>
      <c r="N334" s="68">
        <f t="shared" si="27"/>
        <v>2103.3000000000002</v>
      </c>
    </row>
    <row r="335" spans="2:14" x14ac:dyDescent="0.25">
      <c r="B335" s="46">
        <v>331</v>
      </c>
      <c r="C335" s="116" t="s">
        <v>1479</v>
      </c>
      <c r="D335" s="97">
        <v>41214</v>
      </c>
      <c r="E335" s="98">
        <v>44424</v>
      </c>
      <c r="F335" s="117">
        <f t="shared" si="28"/>
        <v>8.794520547945206</v>
      </c>
      <c r="G335" s="46">
        <v>5</v>
      </c>
      <c r="H335" s="72">
        <v>0.05</v>
      </c>
      <c r="I335" s="91">
        <f t="shared" si="29"/>
        <v>0.19</v>
      </c>
      <c r="J335" s="124">
        <v>180245</v>
      </c>
      <c r="K335" s="68">
        <f t="shared" si="25"/>
        <v>301181.9876712329</v>
      </c>
      <c r="L335" s="68">
        <f t="shared" si="26"/>
        <v>0</v>
      </c>
      <c r="M335" s="45">
        <v>0.05</v>
      </c>
      <c r="N335" s="68">
        <f t="shared" si="27"/>
        <v>9012.25</v>
      </c>
    </row>
    <row r="336" spans="2:14" x14ac:dyDescent="0.25">
      <c r="B336" s="46">
        <v>332</v>
      </c>
      <c r="C336" s="116" t="s">
        <v>1480</v>
      </c>
      <c r="D336" s="97">
        <v>41214</v>
      </c>
      <c r="E336" s="98">
        <v>44424</v>
      </c>
      <c r="F336" s="117">
        <f t="shared" si="28"/>
        <v>8.794520547945206</v>
      </c>
      <c r="G336" s="46">
        <v>8</v>
      </c>
      <c r="H336" s="72">
        <v>0.05</v>
      </c>
      <c r="I336" s="91">
        <f t="shared" si="29"/>
        <v>0.11874999999999999</v>
      </c>
      <c r="J336" s="124">
        <v>16416</v>
      </c>
      <c r="K336" s="68">
        <f t="shared" si="25"/>
        <v>17144.038356164383</v>
      </c>
      <c r="L336" s="68">
        <f t="shared" si="26"/>
        <v>0</v>
      </c>
      <c r="M336" s="45">
        <v>0.05</v>
      </c>
      <c r="N336" s="68">
        <f t="shared" si="27"/>
        <v>820.80000000000007</v>
      </c>
    </row>
    <row r="337" spans="2:14" x14ac:dyDescent="0.25">
      <c r="B337" s="46">
        <v>333</v>
      </c>
      <c r="C337" s="116" t="s">
        <v>1481</v>
      </c>
      <c r="D337" s="97">
        <v>41214</v>
      </c>
      <c r="E337" s="98">
        <v>44424</v>
      </c>
      <c r="F337" s="117">
        <f t="shared" si="28"/>
        <v>8.794520547945206</v>
      </c>
      <c r="G337" s="46">
        <v>6</v>
      </c>
      <c r="H337" s="72">
        <v>0.05</v>
      </c>
      <c r="I337" s="91">
        <f t="shared" si="29"/>
        <v>0.15833333333333333</v>
      </c>
      <c r="J337" s="124">
        <v>16929</v>
      </c>
      <c r="K337" s="68">
        <f t="shared" si="25"/>
        <v>23573.052739726027</v>
      </c>
      <c r="L337" s="68">
        <f t="shared" si="26"/>
        <v>0</v>
      </c>
      <c r="M337" s="45">
        <v>0.05</v>
      </c>
      <c r="N337" s="68">
        <f t="shared" si="27"/>
        <v>846.45</v>
      </c>
    </row>
    <row r="338" spans="2:14" x14ac:dyDescent="0.25">
      <c r="B338" s="46">
        <v>334</v>
      </c>
      <c r="C338" s="116" t="s">
        <v>1477</v>
      </c>
      <c r="D338" s="97">
        <v>41214</v>
      </c>
      <c r="E338" s="98">
        <v>44424</v>
      </c>
      <c r="F338" s="117">
        <f t="shared" si="28"/>
        <v>8.794520547945206</v>
      </c>
      <c r="G338" s="46">
        <v>6</v>
      </c>
      <c r="H338" s="72">
        <v>0.05</v>
      </c>
      <c r="I338" s="91">
        <f t="shared" si="29"/>
        <v>0.15833333333333333</v>
      </c>
      <c r="J338" s="124">
        <v>15390</v>
      </c>
      <c r="K338" s="68">
        <f t="shared" si="25"/>
        <v>21430.047945205482</v>
      </c>
      <c r="L338" s="68">
        <f t="shared" si="26"/>
        <v>0</v>
      </c>
      <c r="M338" s="45">
        <v>0.05</v>
      </c>
      <c r="N338" s="68">
        <f t="shared" si="27"/>
        <v>769.5</v>
      </c>
    </row>
    <row r="339" spans="2:14" x14ac:dyDescent="0.25">
      <c r="B339" s="46">
        <v>335</v>
      </c>
      <c r="C339" s="116" t="s">
        <v>1482</v>
      </c>
      <c r="D339" s="97">
        <v>41214</v>
      </c>
      <c r="E339" s="98">
        <v>44424</v>
      </c>
      <c r="F339" s="117">
        <f t="shared" si="28"/>
        <v>8.794520547945206</v>
      </c>
      <c r="G339" s="46">
        <v>6</v>
      </c>
      <c r="H339" s="72">
        <v>0.05</v>
      </c>
      <c r="I339" s="91">
        <f t="shared" si="29"/>
        <v>0.15833333333333333</v>
      </c>
      <c r="J339" s="124">
        <v>32511</v>
      </c>
      <c r="K339" s="68">
        <f t="shared" si="25"/>
        <v>45270.454109589045</v>
      </c>
      <c r="L339" s="68">
        <f t="shared" si="26"/>
        <v>0</v>
      </c>
      <c r="M339" s="45">
        <v>0.05</v>
      </c>
      <c r="N339" s="68">
        <f t="shared" si="27"/>
        <v>1625.5500000000002</v>
      </c>
    </row>
    <row r="340" spans="2:14" x14ac:dyDescent="0.25">
      <c r="B340" s="46">
        <v>336</v>
      </c>
      <c r="C340" s="116" t="s">
        <v>1483</v>
      </c>
      <c r="D340" s="97">
        <v>41214</v>
      </c>
      <c r="E340" s="98">
        <v>44424</v>
      </c>
      <c r="F340" s="117">
        <f t="shared" si="28"/>
        <v>8.794520547945206</v>
      </c>
      <c r="G340" s="46">
        <v>6</v>
      </c>
      <c r="H340" s="72">
        <v>0.05</v>
      </c>
      <c r="I340" s="91">
        <f t="shared" si="29"/>
        <v>0.15833333333333333</v>
      </c>
      <c r="J340" s="124">
        <v>21231</v>
      </c>
      <c r="K340" s="68">
        <f t="shared" si="25"/>
        <v>29563.440410958905</v>
      </c>
      <c r="L340" s="68">
        <f t="shared" si="26"/>
        <v>0</v>
      </c>
      <c r="M340" s="45">
        <v>0.05</v>
      </c>
      <c r="N340" s="68">
        <f t="shared" si="27"/>
        <v>1061.55</v>
      </c>
    </row>
    <row r="341" spans="2:14" x14ac:dyDescent="0.25">
      <c r="B341" s="46">
        <v>337</v>
      </c>
      <c r="C341" s="116" t="s">
        <v>1484</v>
      </c>
      <c r="D341" s="97">
        <v>41214</v>
      </c>
      <c r="E341" s="98">
        <v>44424</v>
      </c>
      <c r="F341" s="117">
        <f t="shared" si="28"/>
        <v>8.794520547945206</v>
      </c>
      <c r="G341" s="46">
        <v>8</v>
      </c>
      <c r="H341" s="72">
        <v>0.05</v>
      </c>
      <c r="I341" s="91">
        <f t="shared" si="29"/>
        <v>0.11874999999999999</v>
      </c>
      <c r="J341" s="124">
        <v>181351</v>
      </c>
      <c r="K341" s="68">
        <f t="shared" si="25"/>
        <v>189393.7926369863</v>
      </c>
      <c r="L341" s="68">
        <f t="shared" si="26"/>
        <v>0</v>
      </c>
      <c r="M341" s="45">
        <v>0.05</v>
      </c>
      <c r="N341" s="68">
        <f t="shared" si="27"/>
        <v>9067.5500000000011</v>
      </c>
    </row>
    <row r="342" spans="2:14" x14ac:dyDescent="0.25">
      <c r="B342" s="46">
        <v>338</v>
      </c>
      <c r="C342" s="116" t="s">
        <v>1485</v>
      </c>
      <c r="D342" s="97">
        <v>41214</v>
      </c>
      <c r="E342" s="98">
        <v>44424</v>
      </c>
      <c r="F342" s="117">
        <f t="shared" si="28"/>
        <v>8.794520547945206</v>
      </c>
      <c r="G342" s="46">
        <v>6</v>
      </c>
      <c r="H342" s="72">
        <v>0.05</v>
      </c>
      <c r="I342" s="91">
        <f t="shared" si="29"/>
        <v>0.15833333333333333</v>
      </c>
      <c r="J342" s="124">
        <v>55290</v>
      </c>
      <c r="K342" s="68">
        <f t="shared" si="25"/>
        <v>76989.431506849316</v>
      </c>
      <c r="L342" s="68">
        <f t="shared" si="26"/>
        <v>0</v>
      </c>
      <c r="M342" s="45">
        <v>0.05</v>
      </c>
      <c r="N342" s="68">
        <f t="shared" si="27"/>
        <v>2764.5</v>
      </c>
    </row>
    <row r="343" spans="2:14" x14ac:dyDescent="0.25">
      <c r="B343" s="46">
        <v>339</v>
      </c>
      <c r="C343" s="116" t="s">
        <v>1486</v>
      </c>
      <c r="D343" s="97">
        <v>41214</v>
      </c>
      <c r="E343" s="98">
        <v>44424</v>
      </c>
      <c r="F343" s="117">
        <f t="shared" si="28"/>
        <v>8.794520547945206</v>
      </c>
      <c r="G343" s="46">
        <v>5</v>
      </c>
      <c r="H343" s="72">
        <v>0.05</v>
      </c>
      <c r="I343" s="91">
        <f t="shared" si="29"/>
        <v>0.19</v>
      </c>
      <c r="J343" s="124">
        <v>25323</v>
      </c>
      <c r="K343" s="68">
        <f t="shared" si="25"/>
        <v>42313.692328767123</v>
      </c>
      <c r="L343" s="68">
        <f t="shared" si="26"/>
        <v>0</v>
      </c>
      <c r="M343" s="45">
        <v>0.05</v>
      </c>
      <c r="N343" s="68">
        <f t="shared" si="27"/>
        <v>1266.1500000000001</v>
      </c>
    </row>
    <row r="344" spans="2:14" x14ac:dyDescent="0.25">
      <c r="B344" s="46">
        <v>340</v>
      </c>
      <c r="C344" s="116" t="s">
        <v>1487</v>
      </c>
      <c r="D344" s="97">
        <v>41214</v>
      </c>
      <c r="E344" s="98">
        <v>44424</v>
      </c>
      <c r="F344" s="117">
        <f t="shared" si="28"/>
        <v>8.794520547945206</v>
      </c>
      <c r="G344" s="46">
        <v>5</v>
      </c>
      <c r="H344" s="72">
        <v>0.05</v>
      </c>
      <c r="I344" s="91">
        <f t="shared" si="29"/>
        <v>0.19</v>
      </c>
      <c r="J344" s="124">
        <v>18924</v>
      </c>
      <c r="K344" s="68">
        <f t="shared" si="25"/>
        <v>31621.226301369865</v>
      </c>
      <c r="L344" s="68">
        <f t="shared" si="26"/>
        <v>0</v>
      </c>
      <c r="M344" s="45">
        <v>0.05</v>
      </c>
      <c r="N344" s="68">
        <f t="shared" si="27"/>
        <v>946.2</v>
      </c>
    </row>
    <row r="345" spans="2:14" x14ac:dyDescent="0.25">
      <c r="B345" s="46">
        <v>341</v>
      </c>
      <c r="C345" s="116" t="s">
        <v>1488</v>
      </c>
      <c r="D345" s="97">
        <v>41214</v>
      </c>
      <c r="E345" s="98">
        <v>44424</v>
      </c>
      <c r="F345" s="117">
        <f t="shared" si="28"/>
        <v>8.794520547945206</v>
      </c>
      <c r="G345" s="46">
        <v>5</v>
      </c>
      <c r="H345" s="72">
        <v>0.05</v>
      </c>
      <c r="I345" s="91">
        <f t="shared" si="29"/>
        <v>0.19</v>
      </c>
      <c r="J345" s="124">
        <v>42935.11</v>
      </c>
      <c r="K345" s="68">
        <f t="shared" si="25"/>
        <v>71742.804353424668</v>
      </c>
      <c r="L345" s="68">
        <f t="shared" si="26"/>
        <v>0</v>
      </c>
      <c r="M345" s="45">
        <v>0.05</v>
      </c>
      <c r="N345" s="68">
        <f t="shared" si="27"/>
        <v>2146.7555000000002</v>
      </c>
    </row>
    <row r="346" spans="2:14" x14ac:dyDescent="0.25">
      <c r="B346" s="46">
        <v>342</v>
      </c>
      <c r="C346" s="116" t="s">
        <v>1489</v>
      </c>
      <c r="D346" s="97">
        <v>41214</v>
      </c>
      <c r="E346" s="98">
        <v>44424</v>
      </c>
      <c r="F346" s="117">
        <f t="shared" si="28"/>
        <v>8.794520547945206</v>
      </c>
      <c r="G346" s="46">
        <v>5</v>
      </c>
      <c r="H346" s="72">
        <v>0.05</v>
      </c>
      <c r="I346" s="91">
        <f t="shared" si="29"/>
        <v>0.19</v>
      </c>
      <c r="J346" s="124">
        <v>70841.429999999993</v>
      </c>
      <c r="K346" s="68">
        <f t="shared" si="25"/>
        <v>118373.11823835617</v>
      </c>
      <c r="L346" s="68">
        <f t="shared" si="26"/>
        <v>0</v>
      </c>
      <c r="M346" s="45">
        <v>0.05</v>
      </c>
      <c r="N346" s="68">
        <f t="shared" si="27"/>
        <v>3542.0715</v>
      </c>
    </row>
    <row r="347" spans="2:14" x14ac:dyDescent="0.25">
      <c r="B347" s="46">
        <v>343</v>
      </c>
      <c r="C347" s="116" t="s">
        <v>1490</v>
      </c>
      <c r="D347" s="97">
        <v>41214</v>
      </c>
      <c r="E347" s="98">
        <v>44424</v>
      </c>
      <c r="F347" s="117">
        <f t="shared" si="28"/>
        <v>8.794520547945206</v>
      </c>
      <c r="G347" s="46">
        <v>5</v>
      </c>
      <c r="H347" s="72">
        <v>0.05</v>
      </c>
      <c r="I347" s="91">
        <f t="shared" si="29"/>
        <v>0.19</v>
      </c>
      <c r="J347" s="124">
        <v>26976.219999999998</v>
      </c>
      <c r="K347" s="68">
        <f t="shared" si="25"/>
        <v>45076.155008219175</v>
      </c>
      <c r="L347" s="68">
        <f t="shared" si="26"/>
        <v>0</v>
      </c>
      <c r="M347" s="45">
        <v>0.05</v>
      </c>
      <c r="N347" s="68">
        <f t="shared" si="27"/>
        <v>1348.8109999999999</v>
      </c>
    </row>
    <row r="348" spans="2:14" x14ac:dyDescent="0.25">
      <c r="B348" s="46">
        <v>344</v>
      </c>
      <c r="C348" s="116" t="s">
        <v>1491</v>
      </c>
      <c r="D348" s="97">
        <v>41214</v>
      </c>
      <c r="E348" s="98">
        <v>44424</v>
      </c>
      <c r="F348" s="117">
        <f t="shared" si="28"/>
        <v>8.794520547945206</v>
      </c>
      <c r="G348" s="46">
        <v>5</v>
      </c>
      <c r="H348" s="72">
        <v>0.05</v>
      </c>
      <c r="I348" s="91">
        <f t="shared" si="29"/>
        <v>0.19</v>
      </c>
      <c r="J348" s="124">
        <v>63186.8</v>
      </c>
      <c r="K348" s="68">
        <f t="shared" si="25"/>
        <v>105582.54608219179</v>
      </c>
      <c r="L348" s="68">
        <f t="shared" si="26"/>
        <v>0</v>
      </c>
      <c r="M348" s="45">
        <v>0.05</v>
      </c>
      <c r="N348" s="68">
        <f t="shared" si="27"/>
        <v>3159.34</v>
      </c>
    </row>
    <row r="349" spans="2:14" ht="30" x14ac:dyDescent="0.25">
      <c r="B349" s="46">
        <v>345</v>
      </c>
      <c r="C349" s="116" t="s">
        <v>1405</v>
      </c>
      <c r="D349" s="97">
        <v>41214</v>
      </c>
      <c r="E349" s="98">
        <v>44424</v>
      </c>
      <c r="F349" s="117">
        <f t="shared" si="28"/>
        <v>8.794520547945206</v>
      </c>
      <c r="G349" s="46">
        <v>8</v>
      </c>
      <c r="H349" s="72">
        <v>0.05</v>
      </c>
      <c r="I349" s="91">
        <f t="shared" si="29"/>
        <v>0.11874999999999999</v>
      </c>
      <c r="J349" s="124">
        <v>4845</v>
      </c>
      <c r="K349" s="68">
        <f t="shared" si="25"/>
        <v>5059.8724315068494</v>
      </c>
      <c r="L349" s="68">
        <f t="shared" si="26"/>
        <v>0</v>
      </c>
      <c r="M349" s="45">
        <v>0.05</v>
      </c>
      <c r="N349" s="68">
        <f t="shared" si="27"/>
        <v>242.25</v>
      </c>
    </row>
    <row r="350" spans="2:14" x14ac:dyDescent="0.25">
      <c r="B350" s="46">
        <v>346</v>
      </c>
      <c r="C350" s="116" t="s">
        <v>1492</v>
      </c>
      <c r="D350" s="97">
        <v>41214</v>
      </c>
      <c r="E350" s="98">
        <v>44424</v>
      </c>
      <c r="F350" s="117">
        <f t="shared" si="28"/>
        <v>8.794520547945206</v>
      </c>
      <c r="G350" s="46">
        <v>5</v>
      </c>
      <c r="H350" s="72">
        <v>0.05</v>
      </c>
      <c r="I350" s="91">
        <f t="shared" si="29"/>
        <v>0.19</v>
      </c>
      <c r="J350" s="124">
        <v>4613</v>
      </c>
      <c r="K350" s="68">
        <f t="shared" si="25"/>
        <v>7708.1334246575352</v>
      </c>
      <c r="L350" s="68">
        <f t="shared" si="26"/>
        <v>0</v>
      </c>
      <c r="M350" s="45">
        <v>0.05</v>
      </c>
      <c r="N350" s="68">
        <f t="shared" si="27"/>
        <v>230.65</v>
      </c>
    </row>
    <row r="351" spans="2:14" ht="30" x14ac:dyDescent="0.25">
      <c r="B351" s="46">
        <v>347</v>
      </c>
      <c r="C351" s="116" t="s">
        <v>1450</v>
      </c>
      <c r="D351" s="97">
        <v>41214</v>
      </c>
      <c r="E351" s="98">
        <v>44424</v>
      </c>
      <c r="F351" s="117">
        <f t="shared" si="28"/>
        <v>8.794520547945206</v>
      </c>
      <c r="G351" s="46">
        <v>5</v>
      </c>
      <c r="H351" s="72">
        <v>0.05</v>
      </c>
      <c r="I351" s="91">
        <f t="shared" si="29"/>
        <v>0.19</v>
      </c>
      <c r="J351" s="124">
        <v>32918</v>
      </c>
      <c r="K351" s="68">
        <f t="shared" si="25"/>
        <v>55004.625205479453</v>
      </c>
      <c r="L351" s="68">
        <f t="shared" si="26"/>
        <v>0</v>
      </c>
      <c r="M351" s="45">
        <v>0.05</v>
      </c>
      <c r="N351" s="68">
        <f t="shared" si="27"/>
        <v>1645.9</v>
      </c>
    </row>
    <row r="352" spans="2:14" ht="30" x14ac:dyDescent="0.25">
      <c r="B352" s="46">
        <v>348</v>
      </c>
      <c r="C352" s="116" t="s">
        <v>1450</v>
      </c>
      <c r="D352" s="97">
        <v>41214</v>
      </c>
      <c r="E352" s="98">
        <v>44424</v>
      </c>
      <c r="F352" s="117">
        <f t="shared" si="28"/>
        <v>8.794520547945206</v>
      </c>
      <c r="G352" s="46">
        <v>5</v>
      </c>
      <c r="H352" s="72">
        <v>0.05</v>
      </c>
      <c r="I352" s="91">
        <f t="shared" si="29"/>
        <v>0.19</v>
      </c>
      <c r="J352" s="124">
        <v>60348.5</v>
      </c>
      <c r="K352" s="68">
        <f t="shared" si="25"/>
        <v>100839.86342465754</v>
      </c>
      <c r="L352" s="68">
        <f t="shared" si="26"/>
        <v>0</v>
      </c>
      <c r="M352" s="45">
        <v>0.05</v>
      </c>
      <c r="N352" s="68">
        <f t="shared" si="27"/>
        <v>3017.4250000000002</v>
      </c>
    </row>
    <row r="353" spans="2:14" ht="30" x14ac:dyDescent="0.25">
      <c r="B353" s="46">
        <v>349</v>
      </c>
      <c r="C353" s="116" t="s">
        <v>1450</v>
      </c>
      <c r="D353" s="97">
        <v>41214</v>
      </c>
      <c r="E353" s="98">
        <v>44424</v>
      </c>
      <c r="F353" s="117">
        <f t="shared" si="28"/>
        <v>8.794520547945206</v>
      </c>
      <c r="G353" s="46">
        <v>5</v>
      </c>
      <c r="H353" s="72">
        <v>0.05</v>
      </c>
      <c r="I353" s="91">
        <f t="shared" si="29"/>
        <v>0.19</v>
      </c>
      <c r="J353" s="124">
        <v>16458.5</v>
      </c>
      <c r="K353" s="68">
        <f t="shared" si="25"/>
        <v>27501.477123287674</v>
      </c>
      <c r="L353" s="68">
        <f t="shared" si="26"/>
        <v>0</v>
      </c>
      <c r="M353" s="45">
        <v>0.05</v>
      </c>
      <c r="N353" s="68">
        <f t="shared" si="27"/>
        <v>822.92500000000007</v>
      </c>
    </row>
    <row r="354" spans="2:14" ht="30" x14ac:dyDescent="0.25">
      <c r="B354" s="46">
        <v>350</v>
      </c>
      <c r="C354" s="116" t="s">
        <v>1450</v>
      </c>
      <c r="D354" s="97">
        <v>41214</v>
      </c>
      <c r="E354" s="98">
        <v>44424</v>
      </c>
      <c r="F354" s="117">
        <f t="shared" si="28"/>
        <v>8.794520547945206</v>
      </c>
      <c r="G354" s="46">
        <v>5</v>
      </c>
      <c r="H354" s="72">
        <v>0.05</v>
      </c>
      <c r="I354" s="91">
        <f t="shared" si="29"/>
        <v>0.19</v>
      </c>
      <c r="J354" s="124">
        <v>21945</v>
      </c>
      <c r="K354" s="68">
        <f t="shared" si="25"/>
        <v>36669.193150684936</v>
      </c>
      <c r="L354" s="68">
        <f t="shared" si="26"/>
        <v>0</v>
      </c>
      <c r="M354" s="45">
        <v>0.05</v>
      </c>
      <c r="N354" s="68">
        <f t="shared" si="27"/>
        <v>1097.25</v>
      </c>
    </row>
    <row r="355" spans="2:14" ht="30" x14ac:dyDescent="0.25">
      <c r="B355" s="46">
        <v>351</v>
      </c>
      <c r="C355" s="116" t="s">
        <v>1493</v>
      </c>
      <c r="D355" s="97">
        <v>41214</v>
      </c>
      <c r="E355" s="98">
        <v>44424</v>
      </c>
      <c r="F355" s="117">
        <f t="shared" si="28"/>
        <v>8.794520547945206</v>
      </c>
      <c r="G355" s="46">
        <v>5</v>
      </c>
      <c r="H355" s="72">
        <v>0.05</v>
      </c>
      <c r="I355" s="91">
        <f t="shared" si="29"/>
        <v>0.19</v>
      </c>
      <c r="J355" s="124">
        <v>4600</v>
      </c>
      <c r="K355" s="68">
        <f t="shared" si="25"/>
        <v>7686.41095890411</v>
      </c>
      <c r="L355" s="68">
        <f t="shared" si="26"/>
        <v>0</v>
      </c>
      <c r="M355" s="45">
        <v>0.05</v>
      </c>
      <c r="N355" s="68">
        <f t="shared" si="27"/>
        <v>230</v>
      </c>
    </row>
    <row r="356" spans="2:14" x14ac:dyDescent="0.25">
      <c r="B356" s="46">
        <v>352</v>
      </c>
      <c r="C356" s="116" t="s">
        <v>1494</v>
      </c>
      <c r="D356" s="97">
        <v>41214</v>
      </c>
      <c r="E356" s="98">
        <v>44424</v>
      </c>
      <c r="F356" s="117">
        <f t="shared" si="28"/>
        <v>8.794520547945206</v>
      </c>
      <c r="G356" s="46">
        <v>6</v>
      </c>
      <c r="H356" s="72">
        <v>0.05</v>
      </c>
      <c r="I356" s="91">
        <f t="shared" si="29"/>
        <v>0.15833333333333333</v>
      </c>
      <c r="J356" s="124">
        <v>59713</v>
      </c>
      <c r="K356" s="68">
        <f t="shared" si="25"/>
        <v>83148.307534246575</v>
      </c>
      <c r="L356" s="68">
        <f t="shared" si="26"/>
        <v>0</v>
      </c>
      <c r="M356" s="45">
        <v>0.05</v>
      </c>
      <c r="N356" s="68">
        <f t="shared" si="27"/>
        <v>2985.65</v>
      </c>
    </row>
    <row r="357" spans="2:14" x14ac:dyDescent="0.25">
      <c r="B357" s="46">
        <v>353</v>
      </c>
      <c r="C357" s="116" t="s">
        <v>1495</v>
      </c>
      <c r="D357" s="97">
        <v>41214</v>
      </c>
      <c r="E357" s="98">
        <v>44424</v>
      </c>
      <c r="F357" s="117">
        <f t="shared" si="28"/>
        <v>8.794520547945206</v>
      </c>
      <c r="G357" s="46">
        <v>5</v>
      </c>
      <c r="H357" s="72">
        <v>0.05</v>
      </c>
      <c r="I357" s="91">
        <f t="shared" si="29"/>
        <v>0.19</v>
      </c>
      <c r="J357" s="124">
        <v>291931</v>
      </c>
      <c r="K357" s="68">
        <f t="shared" si="25"/>
        <v>487804.70383561647</v>
      </c>
      <c r="L357" s="68">
        <f t="shared" si="26"/>
        <v>0</v>
      </c>
      <c r="M357" s="45">
        <v>0.05</v>
      </c>
      <c r="N357" s="68">
        <f t="shared" si="27"/>
        <v>14596.550000000001</v>
      </c>
    </row>
    <row r="358" spans="2:14" ht="30" x14ac:dyDescent="0.25">
      <c r="B358" s="46">
        <v>354</v>
      </c>
      <c r="C358" s="116" t="s">
        <v>1493</v>
      </c>
      <c r="D358" s="97">
        <v>41214</v>
      </c>
      <c r="E358" s="98">
        <v>44424</v>
      </c>
      <c r="F358" s="117">
        <f t="shared" si="28"/>
        <v>8.794520547945206</v>
      </c>
      <c r="G358" s="46">
        <v>5</v>
      </c>
      <c r="H358" s="72">
        <v>0.05</v>
      </c>
      <c r="I358" s="91">
        <f t="shared" si="29"/>
        <v>0.19</v>
      </c>
      <c r="J358" s="124">
        <v>3929.78</v>
      </c>
      <c r="K358" s="68">
        <f t="shared" si="25"/>
        <v>6566.5008821917818</v>
      </c>
      <c r="L358" s="68">
        <f t="shared" si="26"/>
        <v>0</v>
      </c>
      <c r="M358" s="45">
        <v>0.05</v>
      </c>
      <c r="N358" s="68">
        <f t="shared" si="27"/>
        <v>196.48900000000003</v>
      </c>
    </row>
    <row r="359" spans="2:14" x14ac:dyDescent="0.25">
      <c r="B359" s="46">
        <v>355</v>
      </c>
      <c r="C359" s="116" t="s">
        <v>1452</v>
      </c>
      <c r="D359" s="97">
        <v>41214</v>
      </c>
      <c r="E359" s="98">
        <v>44424</v>
      </c>
      <c r="F359" s="117">
        <f t="shared" si="28"/>
        <v>8.794520547945206</v>
      </c>
      <c r="G359" s="46">
        <v>6</v>
      </c>
      <c r="H359" s="72">
        <v>0.05</v>
      </c>
      <c r="I359" s="91">
        <f t="shared" si="29"/>
        <v>0.15833333333333333</v>
      </c>
      <c r="J359" s="124">
        <v>30324</v>
      </c>
      <c r="K359" s="68">
        <f t="shared" si="25"/>
        <v>42225.13150684932</v>
      </c>
      <c r="L359" s="68">
        <f t="shared" si="26"/>
        <v>0</v>
      </c>
      <c r="M359" s="45">
        <v>0.05</v>
      </c>
      <c r="N359" s="68">
        <f t="shared" si="27"/>
        <v>1516.2</v>
      </c>
    </row>
    <row r="360" spans="2:14" x14ac:dyDescent="0.25">
      <c r="B360" s="46">
        <v>356</v>
      </c>
      <c r="C360" s="116" t="s">
        <v>1367</v>
      </c>
      <c r="D360" s="97">
        <v>41214</v>
      </c>
      <c r="E360" s="98">
        <v>44424</v>
      </c>
      <c r="F360" s="117">
        <f t="shared" si="28"/>
        <v>8.794520547945206</v>
      </c>
      <c r="G360" s="46">
        <v>8</v>
      </c>
      <c r="H360" s="72">
        <v>0.05</v>
      </c>
      <c r="I360" s="91">
        <f t="shared" si="29"/>
        <v>0.11874999999999999</v>
      </c>
      <c r="J360" s="124">
        <v>854316</v>
      </c>
      <c r="K360" s="68">
        <f t="shared" si="25"/>
        <v>892204.32945205481</v>
      </c>
      <c r="L360" s="68">
        <f t="shared" si="26"/>
        <v>0</v>
      </c>
      <c r="M360" s="45">
        <v>0.05</v>
      </c>
      <c r="N360" s="68">
        <f t="shared" si="27"/>
        <v>42715.8</v>
      </c>
    </row>
    <row r="361" spans="2:14" x14ac:dyDescent="0.25">
      <c r="B361" s="46">
        <v>357</v>
      </c>
      <c r="C361" s="116" t="s">
        <v>1496</v>
      </c>
      <c r="D361" s="97">
        <v>41214</v>
      </c>
      <c r="E361" s="98">
        <v>44424</v>
      </c>
      <c r="F361" s="117">
        <f t="shared" si="28"/>
        <v>8.794520547945206</v>
      </c>
      <c r="G361" s="46">
        <v>6</v>
      </c>
      <c r="H361" s="72">
        <v>0.05</v>
      </c>
      <c r="I361" s="91">
        <f t="shared" si="29"/>
        <v>0.15833333333333333</v>
      </c>
      <c r="J361" s="124">
        <v>18411</v>
      </c>
      <c r="K361" s="68">
        <f t="shared" si="25"/>
        <v>25636.686986301371</v>
      </c>
      <c r="L361" s="68">
        <f t="shared" si="26"/>
        <v>0</v>
      </c>
      <c r="M361" s="45">
        <v>0.05</v>
      </c>
      <c r="N361" s="68">
        <f t="shared" si="27"/>
        <v>920.55000000000007</v>
      </c>
    </row>
    <row r="362" spans="2:14" x14ac:dyDescent="0.25">
      <c r="B362" s="46">
        <v>358</v>
      </c>
      <c r="C362" s="116" t="s">
        <v>1497</v>
      </c>
      <c r="D362" s="97">
        <v>41214</v>
      </c>
      <c r="E362" s="98">
        <v>44424</v>
      </c>
      <c r="F362" s="117">
        <f t="shared" si="28"/>
        <v>8.794520547945206</v>
      </c>
      <c r="G362" s="46">
        <v>5</v>
      </c>
      <c r="H362" s="72">
        <v>0.05</v>
      </c>
      <c r="I362" s="91">
        <f t="shared" si="29"/>
        <v>0.19</v>
      </c>
      <c r="J362" s="124">
        <v>37400</v>
      </c>
      <c r="K362" s="68">
        <f t="shared" si="25"/>
        <v>62493.863013698632</v>
      </c>
      <c r="L362" s="68">
        <f t="shared" si="26"/>
        <v>0</v>
      </c>
      <c r="M362" s="45">
        <v>0.05</v>
      </c>
      <c r="N362" s="68">
        <f t="shared" si="27"/>
        <v>1870</v>
      </c>
    </row>
    <row r="363" spans="2:14" x14ac:dyDescent="0.25">
      <c r="B363" s="46">
        <v>359</v>
      </c>
      <c r="C363" s="116" t="s">
        <v>1498</v>
      </c>
      <c r="D363" s="97">
        <v>41214</v>
      </c>
      <c r="E363" s="98">
        <v>44424</v>
      </c>
      <c r="F363" s="117">
        <f t="shared" si="28"/>
        <v>8.794520547945206</v>
      </c>
      <c r="G363" s="46">
        <v>5</v>
      </c>
      <c r="H363" s="72">
        <v>0.05</v>
      </c>
      <c r="I363" s="91">
        <f t="shared" si="29"/>
        <v>0.19</v>
      </c>
      <c r="J363" s="124">
        <v>21692</v>
      </c>
      <c r="K363" s="68">
        <f t="shared" si="25"/>
        <v>36246.440547945211</v>
      </c>
      <c r="L363" s="68">
        <f t="shared" si="26"/>
        <v>0</v>
      </c>
      <c r="M363" s="45">
        <v>0.05</v>
      </c>
      <c r="N363" s="68">
        <f t="shared" si="27"/>
        <v>1084.6000000000001</v>
      </c>
    </row>
    <row r="364" spans="2:14" x14ac:dyDescent="0.25">
      <c r="B364" s="46">
        <v>360</v>
      </c>
      <c r="C364" s="116" t="s">
        <v>1498</v>
      </c>
      <c r="D364" s="97">
        <v>41214</v>
      </c>
      <c r="E364" s="98">
        <v>44424</v>
      </c>
      <c r="F364" s="117">
        <f t="shared" si="28"/>
        <v>8.794520547945206</v>
      </c>
      <c r="G364" s="46">
        <v>5</v>
      </c>
      <c r="H364" s="72">
        <v>0.05</v>
      </c>
      <c r="I364" s="91">
        <f t="shared" si="29"/>
        <v>0.19</v>
      </c>
      <c r="J364" s="124">
        <v>58905</v>
      </c>
      <c r="K364" s="68">
        <f t="shared" si="25"/>
        <v>98427.834246575352</v>
      </c>
      <c r="L364" s="68">
        <f t="shared" si="26"/>
        <v>0</v>
      </c>
      <c r="M364" s="45">
        <v>0.05</v>
      </c>
      <c r="N364" s="68">
        <f t="shared" si="27"/>
        <v>2945.25</v>
      </c>
    </row>
    <row r="365" spans="2:14" x14ac:dyDescent="0.25">
      <c r="B365" s="46">
        <v>361</v>
      </c>
      <c r="C365" s="116" t="s">
        <v>1497</v>
      </c>
      <c r="D365" s="97">
        <v>41214</v>
      </c>
      <c r="E365" s="98">
        <v>44424</v>
      </c>
      <c r="F365" s="117">
        <f t="shared" si="28"/>
        <v>8.794520547945206</v>
      </c>
      <c r="G365" s="46">
        <v>5</v>
      </c>
      <c r="H365" s="72">
        <v>0.05</v>
      </c>
      <c r="I365" s="91">
        <f t="shared" si="29"/>
        <v>0.19</v>
      </c>
      <c r="J365" s="124">
        <v>8149.38</v>
      </c>
      <c r="K365" s="68">
        <f t="shared" si="25"/>
        <v>13617.279073972604</v>
      </c>
      <c r="L365" s="68">
        <f t="shared" si="26"/>
        <v>0</v>
      </c>
      <c r="M365" s="45">
        <v>0.05</v>
      </c>
      <c r="N365" s="68">
        <f t="shared" si="27"/>
        <v>407.46900000000005</v>
      </c>
    </row>
    <row r="366" spans="2:14" x14ac:dyDescent="0.25">
      <c r="B366" s="46">
        <v>362</v>
      </c>
      <c r="C366" s="116" t="s">
        <v>1498</v>
      </c>
      <c r="D366" s="97">
        <v>41214</v>
      </c>
      <c r="E366" s="98">
        <v>44424</v>
      </c>
      <c r="F366" s="117">
        <f t="shared" si="28"/>
        <v>8.794520547945206</v>
      </c>
      <c r="G366" s="46">
        <v>5</v>
      </c>
      <c r="H366" s="72">
        <v>0.05</v>
      </c>
      <c r="I366" s="91">
        <f t="shared" si="29"/>
        <v>0.19</v>
      </c>
      <c r="J366" s="124">
        <v>19720</v>
      </c>
      <c r="K366" s="68">
        <f t="shared" si="25"/>
        <v>32951.309589041099</v>
      </c>
      <c r="L366" s="68">
        <f t="shared" si="26"/>
        <v>0</v>
      </c>
      <c r="M366" s="45">
        <v>0.05</v>
      </c>
      <c r="N366" s="68">
        <f t="shared" si="27"/>
        <v>986</v>
      </c>
    </row>
    <row r="367" spans="2:14" x14ac:dyDescent="0.25">
      <c r="B367" s="46">
        <v>363</v>
      </c>
      <c r="C367" s="116" t="s">
        <v>1498</v>
      </c>
      <c r="D367" s="97">
        <v>41214</v>
      </c>
      <c r="E367" s="98">
        <v>44424</v>
      </c>
      <c r="F367" s="117">
        <f t="shared" si="28"/>
        <v>8.794520547945206</v>
      </c>
      <c r="G367" s="46">
        <v>5</v>
      </c>
      <c r="H367" s="72">
        <v>0.05</v>
      </c>
      <c r="I367" s="91">
        <f t="shared" si="29"/>
        <v>0.19</v>
      </c>
      <c r="J367" s="124">
        <v>1338.75</v>
      </c>
      <c r="K367" s="68">
        <f t="shared" si="25"/>
        <v>2236.9962328767124</v>
      </c>
      <c r="L367" s="68">
        <f t="shared" si="26"/>
        <v>0</v>
      </c>
      <c r="M367" s="45">
        <v>0.05</v>
      </c>
      <c r="N367" s="68">
        <f t="shared" si="27"/>
        <v>66.9375</v>
      </c>
    </row>
    <row r="368" spans="2:14" x14ac:dyDescent="0.25">
      <c r="B368" s="46">
        <v>364</v>
      </c>
      <c r="C368" s="116" t="s">
        <v>1413</v>
      </c>
      <c r="D368" s="97">
        <v>41214</v>
      </c>
      <c r="E368" s="98">
        <v>44424</v>
      </c>
      <c r="F368" s="117">
        <f t="shared" si="28"/>
        <v>8.794520547945206</v>
      </c>
      <c r="G368" s="46">
        <v>8</v>
      </c>
      <c r="H368" s="72">
        <v>0.05</v>
      </c>
      <c r="I368" s="91">
        <f t="shared" si="29"/>
        <v>0.11874999999999999</v>
      </c>
      <c r="J368" s="124">
        <v>205200</v>
      </c>
      <c r="K368" s="68">
        <f t="shared" si="25"/>
        <v>214300.4794520548</v>
      </c>
      <c r="L368" s="68">
        <f t="shared" si="26"/>
        <v>0</v>
      </c>
      <c r="M368" s="45">
        <v>0.05</v>
      </c>
      <c r="N368" s="68">
        <f t="shared" si="27"/>
        <v>10260</v>
      </c>
    </row>
    <row r="369" spans="2:14" x14ac:dyDescent="0.25">
      <c r="B369" s="46">
        <v>365</v>
      </c>
      <c r="C369" s="116" t="s">
        <v>1414</v>
      </c>
      <c r="D369" s="97">
        <v>41214</v>
      </c>
      <c r="E369" s="98">
        <v>44424</v>
      </c>
      <c r="F369" s="117">
        <f t="shared" si="28"/>
        <v>8.794520547945206</v>
      </c>
      <c r="G369" s="46">
        <v>8</v>
      </c>
      <c r="H369" s="72">
        <v>0.05</v>
      </c>
      <c r="I369" s="91">
        <f t="shared" si="29"/>
        <v>0.11874999999999999</v>
      </c>
      <c r="J369" s="124">
        <v>117286</v>
      </c>
      <c r="K369" s="68">
        <f t="shared" si="25"/>
        <v>122487.55376712329</v>
      </c>
      <c r="L369" s="68">
        <f t="shared" si="26"/>
        <v>0</v>
      </c>
      <c r="M369" s="45">
        <v>0.05</v>
      </c>
      <c r="N369" s="68">
        <f t="shared" si="27"/>
        <v>5864.3</v>
      </c>
    </row>
    <row r="370" spans="2:14" ht="30" x14ac:dyDescent="0.25">
      <c r="B370" s="46">
        <v>366</v>
      </c>
      <c r="C370" s="116" t="s">
        <v>1405</v>
      </c>
      <c r="D370" s="97">
        <v>41214</v>
      </c>
      <c r="E370" s="98">
        <v>44424</v>
      </c>
      <c r="F370" s="117">
        <f t="shared" si="28"/>
        <v>8.794520547945206</v>
      </c>
      <c r="G370" s="46">
        <v>8</v>
      </c>
      <c r="H370" s="72">
        <v>0.05</v>
      </c>
      <c r="I370" s="91">
        <f t="shared" si="29"/>
        <v>0.11874999999999999</v>
      </c>
      <c r="J370" s="124">
        <v>14535</v>
      </c>
      <c r="K370" s="68">
        <f t="shared" si="25"/>
        <v>15179.617294520549</v>
      </c>
      <c r="L370" s="68">
        <f t="shared" si="26"/>
        <v>0</v>
      </c>
      <c r="M370" s="45">
        <v>0.05</v>
      </c>
      <c r="N370" s="68">
        <f t="shared" si="27"/>
        <v>726.75</v>
      </c>
    </row>
    <row r="371" spans="2:14" ht="30" x14ac:dyDescent="0.25">
      <c r="B371" s="46">
        <v>367</v>
      </c>
      <c r="C371" s="116" t="s">
        <v>1405</v>
      </c>
      <c r="D371" s="97">
        <v>41214</v>
      </c>
      <c r="E371" s="98">
        <v>44424</v>
      </c>
      <c r="F371" s="117">
        <f t="shared" si="28"/>
        <v>8.794520547945206</v>
      </c>
      <c r="G371" s="46">
        <v>8</v>
      </c>
      <c r="H371" s="72">
        <v>0.05</v>
      </c>
      <c r="I371" s="91">
        <f t="shared" si="29"/>
        <v>0.11874999999999999</v>
      </c>
      <c r="J371" s="124">
        <v>9690</v>
      </c>
      <c r="K371" s="68">
        <f t="shared" si="25"/>
        <v>10119.744863013699</v>
      </c>
      <c r="L371" s="68">
        <f t="shared" si="26"/>
        <v>0</v>
      </c>
      <c r="M371" s="45">
        <v>0.05</v>
      </c>
      <c r="N371" s="68">
        <f t="shared" si="27"/>
        <v>484.5</v>
      </c>
    </row>
    <row r="372" spans="2:14" ht="30" x14ac:dyDescent="0.25">
      <c r="B372" s="46">
        <v>368</v>
      </c>
      <c r="C372" s="116" t="s">
        <v>1405</v>
      </c>
      <c r="D372" s="97">
        <v>41214</v>
      </c>
      <c r="E372" s="98">
        <v>44424</v>
      </c>
      <c r="F372" s="117">
        <f t="shared" si="28"/>
        <v>8.794520547945206</v>
      </c>
      <c r="G372" s="46">
        <v>8</v>
      </c>
      <c r="H372" s="72">
        <v>0.05</v>
      </c>
      <c r="I372" s="91">
        <f t="shared" si="29"/>
        <v>0.11874999999999999</v>
      </c>
      <c r="J372" s="124">
        <v>29070</v>
      </c>
      <c r="K372" s="68">
        <f t="shared" si="25"/>
        <v>30359.234589041098</v>
      </c>
      <c r="L372" s="68">
        <f t="shared" si="26"/>
        <v>0</v>
      </c>
      <c r="M372" s="45">
        <v>0.05</v>
      </c>
      <c r="N372" s="68">
        <f t="shared" si="27"/>
        <v>1453.5</v>
      </c>
    </row>
    <row r="373" spans="2:14" ht="30" x14ac:dyDescent="0.25">
      <c r="B373" s="46">
        <v>369</v>
      </c>
      <c r="C373" s="116" t="s">
        <v>1405</v>
      </c>
      <c r="D373" s="97">
        <v>41214</v>
      </c>
      <c r="E373" s="98">
        <v>44424</v>
      </c>
      <c r="F373" s="117">
        <f t="shared" si="28"/>
        <v>8.794520547945206</v>
      </c>
      <c r="G373" s="46">
        <v>8</v>
      </c>
      <c r="H373" s="72">
        <v>0.05</v>
      </c>
      <c r="I373" s="91">
        <f t="shared" si="29"/>
        <v>0.11874999999999999</v>
      </c>
      <c r="J373" s="124">
        <v>9690</v>
      </c>
      <c r="K373" s="68">
        <f t="shared" si="25"/>
        <v>10119.744863013699</v>
      </c>
      <c r="L373" s="68">
        <f t="shared" si="26"/>
        <v>0</v>
      </c>
      <c r="M373" s="45">
        <v>0.05</v>
      </c>
      <c r="N373" s="68">
        <f t="shared" si="27"/>
        <v>484.5</v>
      </c>
    </row>
    <row r="374" spans="2:14" ht="30" x14ac:dyDescent="0.25">
      <c r="B374" s="46">
        <v>370</v>
      </c>
      <c r="C374" s="116" t="s">
        <v>1405</v>
      </c>
      <c r="D374" s="97">
        <v>41214</v>
      </c>
      <c r="E374" s="98">
        <v>44424</v>
      </c>
      <c r="F374" s="117">
        <f t="shared" si="28"/>
        <v>8.794520547945206</v>
      </c>
      <c r="G374" s="46">
        <v>8</v>
      </c>
      <c r="H374" s="72">
        <v>0.05</v>
      </c>
      <c r="I374" s="91">
        <f t="shared" si="29"/>
        <v>0.11874999999999999</v>
      </c>
      <c r="J374" s="124">
        <v>29070</v>
      </c>
      <c r="K374" s="68">
        <f t="shared" si="25"/>
        <v>30359.234589041098</v>
      </c>
      <c r="L374" s="68">
        <f t="shared" si="26"/>
        <v>0</v>
      </c>
      <c r="M374" s="45">
        <v>0.05</v>
      </c>
      <c r="N374" s="68">
        <f t="shared" si="27"/>
        <v>1453.5</v>
      </c>
    </row>
    <row r="375" spans="2:14" ht="30" x14ac:dyDescent="0.25">
      <c r="B375" s="46">
        <v>371</v>
      </c>
      <c r="C375" s="116" t="s">
        <v>1405</v>
      </c>
      <c r="D375" s="97">
        <v>41214</v>
      </c>
      <c r="E375" s="98">
        <v>44424</v>
      </c>
      <c r="F375" s="117">
        <f t="shared" si="28"/>
        <v>8.794520547945206</v>
      </c>
      <c r="G375" s="46">
        <v>8</v>
      </c>
      <c r="H375" s="72">
        <v>0.05</v>
      </c>
      <c r="I375" s="91">
        <f t="shared" si="29"/>
        <v>0.11874999999999999</v>
      </c>
      <c r="J375" s="124">
        <v>24225</v>
      </c>
      <c r="K375" s="68">
        <f t="shared" si="25"/>
        <v>25299.362157534248</v>
      </c>
      <c r="L375" s="68">
        <f t="shared" si="26"/>
        <v>0</v>
      </c>
      <c r="M375" s="45">
        <v>0.05</v>
      </c>
      <c r="N375" s="68">
        <f t="shared" si="27"/>
        <v>1211.25</v>
      </c>
    </row>
    <row r="376" spans="2:14" x14ac:dyDescent="0.25">
      <c r="B376" s="46">
        <v>372</v>
      </c>
      <c r="C376" s="116" t="s">
        <v>1499</v>
      </c>
      <c r="D376" s="97">
        <v>41214</v>
      </c>
      <c r="E376" s="98">
        <v>44424</v>
      </c>
      <c r="F376" s="117">
        <f t="shared" si="28"/>
        <v>8.794520547945206</v>
      </c>
      <c r="G376" s="46">
        <v>5</v>
      </c>
      <c r="H376" s="72">
        <v>0.05</v>
      </c>
      <c r="I376" s="91">
        <f t="shared" si="29"/>
        <v>0.19</v>
      </c>
      <c r="J376" s="124">
        <v>160716</v>
      </c>
      <c r="K376" s="68">
        <f t="shared" si="25"/>
        <v>268549.83123287675</v>
      </c>
      <c r="L376" s="68">
        <f t="shared" si="26"/>
        <v>0</v>
      </c>
      <c r="M376" s="45">
        <v>0.05</v>
      </c>
      <c r="N376" s="68">
        <f t="shared" si="27"/>
        <v>8035.8</v>
      </c>
    </row>
    <row r="377" spans="2:14" ht="30" x14ac:dyDescent="0.25">
      <c r="B377" s="46">
        <v>373</v>
      </c>
      <c r="C377" s="116" t="s">
        <v>1500</v>
      </c>
      <c r="D377" s="97">
        <v>41214</v>
      </c>
      <c r="E377" s="98">
        <v>44424</v>
      </c>
      <c r="F377" s="117">
        <f t="shared" si="28"/>
        <v>8.794520547945206</v>
      </c>
      <c r="G377" s="46">
        <v>6</v>
      </c>
      <c r="H377" s="72">
        <v>0.05</v>
      </c>
      <c r="I377" s="91">
        <f t="shared" si="29"/>
        <v>0.15833333333333333</v>
      </c>
      <c r="J377" s="124">
        <v>229270</v>
      </c>
      <c r="K377" s="68">
        <f t="shared" si="25"/>
        <v>319250.62328767119</v>
      </c>
      <c r="L377" s="68">
        <f t="shared" si="26"/>
        <v>0</v>
      </c>
      <c r="M377" s="45">
        <v>0.05</v>
      </c>
      <c r="N377" s="68">
        <f t="shared" si="27"/>
        <v>11463.5</v>
      </c>
    </row>
    <row r="378" spans="2:14" x14ac:dyDescent="0.25">
      <c r="B378" s="46">
        <v>374</v>
      </c>
      <c r="C378" s="116" t="s">
        <v>1488</v>
      </c>
      <c r="D378" s="97">
        <v>41214</v>
      </c>
      <c r="E378" s="98">
        <v>44424</v>
      </c>
      <c r="F378" s="117">
        <f t="shared" si="28"/>
        <v>8.794520547945206</v>
      </c>
      <c r="G378" s="46">
        <v>5</v>
      </c>
      <c r="H378" s="72">
        <v>0.05</v>
      </c>
      <c r="I378" s="91">
        <f t="shared" si="29"/>
        <v>0.19</v>
      </c>
      <c r="J378" s="124">
        <v>12960.6</v>
      </c>
      <c r="K378" s="68">
        <f t="shared" si="25"/>
        <v>21656.629972602743</v>
      </c>
      <c r="L378" s="68">
        <f t="shared" si="26"/>
        <v>0</v>
      </c>
      <c r="M378" s="45">
        <v>0.05</v>
      </c>
      <c r="N378" s="68">
        <f t="shared" si="27"/>
        <v>648.03000000000009</v>
      </c>
    </row>
    <row r="379" spans="2:14" x14ac:dyDescent="0.25">
      <c r="B379" s="46">
        <v>375</v>
      </c>
      <c r="C379" s="116" t="s">
        <v>1490</v>
      </c>
      <c r="D379" s="97">
        <v>41214</v>
      </c>
      <c r="E379" s="98">
        <v>44424</v>
      </c>
      <c r="F379" s="117">
        <f t="shared" si="28"/>
        <v>8.794520547945206</v>
      </c>
      <c r="G379" s="46">
        <v>5</v>
      </c>
      <c r="H379" s="72">
        <v>0.05</v>
      </c>
      <c r="I379" s="91">
        <f t="shared" si="29"/>
        <v>0.19</v>
      </c>
      <c r="J379" s="124">
        <v>5832.32</v>
      </c>
      <c r="K379" s="68">
        <f t="shared" si="25"/>
        <v>9745.5670356164374</v>
      </c>
      <c r="L379" s="68">
        <f t="shared" si="26"/>
        <v>0</v>
      </c>
      <c r="M379" s="45">
        <v>0.05</v>
      </c>
      <c r="N379" s="68">
        <f t="shared" si="27"/>
        <v>291.61599999999999</v>
      </c>
    </row>
    <row r="380" spans="2:14" x14ac:dyDescent="0.25">
      <c r="B380" s="46">
        <v>376</v>
      </c>
      <c r="C380" s="116" t="s">
        <v>1475</v>
      </c>
      <c r="D380" s="97">
        <v>41214</v>
      </c>
      <c r="E380" s="98">
        <v>44424</v>
      </c>
      <c r="F380" s="117">
        <f t="shared" si="28"/>
        <v>8.794520547945206</v>
      </c>
      <c r="G380" s="46">
        <v>5</v>
      </c>
      <c r="H380" s="72">
        <v>0.05</v>
      </c>
      <c r="I380" s="91">
        <f t="shared" si="29"/>
        <v>0.19</v>
      </c>
      <c r="J380" s="124">
        <v>33915</v>
      </c>
      <c r="K380" s="68">
        <f t="shared" si="25"/>
        <v>56670.571232876719</v>
      </c>
      <c r="L380" s="68">
        <f t="shared" si="26"/>
        <v>0</v>
      </c>
      <c r="M380" s="45">
        <v>0.05</v>
      </c>
      <c r="N380" s="68">
        <f t="shared" si="27"/>
        <v>1695.75</v>
      </c>
    </row>
    <row r="381" spans="2:14" x14ac:dyDescent="0.25">
      <c r="B381" s="46">
        <v>377</v>
      </c>
      <c r="C381" s="116" t="s">
        <v>1475</v>
      </c>
      <c r="D381" s="97">
        <v>41214</v>
      </c>
      <c r="E381" s="98">
        <v>44424</v>
      </c>
      <c r="F381" s="117">
        <f t="shared" si="28"/>
        <v>8.794520547945206</v>
      </c>
      <c r="G381" s="46">
        <v>5</v>
      </c>
      <c r="H381" s="72">
        <v>0.05</v>
      </c>
      <c r="I381" s="91">
        <f t="shared" si="29"/>
        <v>0.19</v>
      </c>
      <c r="J381" s="124">
        <v>65795</v>
      </c>
      <c r="K381" s="68">
        <f t="shared" si="25"/>
        <v>109940.74109589041</v>
      </c>
      <c r="L381" s="68">
        <f t="shared" si="26"/>
        <v>0</v>
      </c>
      <c r="M381" s="45">
        <v>0.05</v>
      </c>
      <c r="N381" s="68">
        <f t="shared" si="27"/>
        <v>3289.75</v>
      </c>
    </row>
    <row r="382" spans="2:14" x14ac:dyDescent="0.25">
      <c r="B382" s="46">
        <v>378</v>
      </c>
      <c r="C382" s="116" t="s">
        <v>1501</v>
      </c>
      <c r="D382" s="97">
        <v>41214</v>
      </c>
      <c r="E382" s="98">
        <v>44424</v>
      </c>
      <c r="F382" s="117">
        <f t="shared" si="28"/>
        <v>8.794520547945206</v>
      </c>
      <c r="G382" s="46">
        <v>6</v>
      </c>
      <c r="H382" s="72">
        <v>0.05</v>
      </c>
      <c r="I382" s="91">
        <f t="shared" si="29"/>
        <v>0.15833333333333333</v>
      </c>
      <c r="J382" s="124">
        <v>253080</v>
      </c>
      <c r="K382" s="68">
        <f t="shared" si="25"/>
        <v>352405.23287671234</v>
      </c>
      <c r="L382" s="68">
        <f t="shared" si="26"/>
        <v>0</v>
      </c>
      <c r="M382" s="45">
        <v>0.05</v>
      </c>
      <c r="N382" s="68">
        <f t="shared" si="27"/>
        <v>12654</v>
      </c>
    </row>
    <row r="383" spans="2:14" x14ac:dyDescent="0.25">
      <c r="B383" s="46">
        <v>379</v>
      </c>
      <c r="C383" s="116" t="s">
        <v>1502</v>
      </c>
      <c r="D383" s="97">
        <v>41214</v>
      </c>
      <c r="E383" s="98">
        <v>44424</v>
      </c>
      <c r="F383" s="117">
        <f t="shared" si="28"/>
        <v>8.794520547945206</v>
      </c>
      <c r="G383" s="46">
        <v>8</v>
      </c>
      <c r="H383" s="72">
        <v>0.05</v>
      </c>
      <c r="I383" s="91">
        <f t="shared" si="29"/>
        <v>0.11874999999999999</v>
      </c>
      <c r="J383" s="124">
        <v>22230</v>
      </c>
      <c r="K383" s="68">
        <f t="shared" si="25"/>
        <v>23215.885273972603</v>
      </c>
      <c r="L383" s="68">
        <f t="shared" si="26"/>
        <v>0</v>
      </c>
      <c r="M383" s="45">
        <v>0.05</v>
      </c>
      <c r="N383" s="68">
        <f t="shared" si="27"/>
        <v>1111.5</v>
      </c>
    </row>
    <row r="384" spans="2:14" x14ac:dyDescent="0.25">
      <c r="B384" s="46">
        <v>380</v>
      </c>
      <c r="C384" s="116" t="s">
        <v>1312</v>
      </c>
      <c r="D384" s="97">
        <v>41214</v>
      </c>
      <c r="E384" s="98">
        <v>44424</v>
      </c>
      <c r="F384" s="117">
        <f t="shared" si="28"/>
        <v>8.794520547945206</v>
      </c>
      <c r="G384" s="46">
        <v>8</v>
      </c>
      <c r="H384" s="72">
        <v>0.05</v>
      </c>
      <c r="I384" s="91">
        <f t="shared" si="29"/>
        <v>0.11874999999999999</v>
      </c>
      <c r="J384" s="124">
        <v>128138</v>
      </c>
      <c r="K384" s="68">
        <f t="shared" si="25"/>
        <v>133820.83253424658</v>
      </c>
      <c r="L384" s="68">
        <f t="shared" si="26"/>
        <v>0</v>
      </c>
      <c r="M384" s="45">
        <v>0.05</v>
      </c>
      <c r="N384" s="68">
        <f t="shared" si="27"/>
        <v>6406.9000000000005</v>
      </c>
    </row>
    <row r="385" spans="2:14" x14ac:dyDescent="0.25">
      <c r="B385" s="46">
        <v>381</v>
      </c>
      <c r="C385" s="116" t="s">
        <v>1503</v>
      </c>
      <c r="D385" s="97">
        <v>41214</v>
      </c>
      <c r="E385" s="98">
        <v>44424</v>
      </c>
      <c r="F385" s="117">
        <f t="shared" si="28"/>
        <v>8.794520547945206</v>
      </c>
      <c r="G385" s="46">
        <v>5</v>
      </c>
      <c r="H385" s="72">
        <v>0.05</v>
      </c>
      <c r="I385" s="91">
        <f t="shared" si="29"/>
        <v>0.19</v>
      </c>
      <c r="J385" s="124">
        <v>29026</v>
      </c>
      <c r="K385" s="68">
        <f t="shared" si="25"/>
        <v>48501.253150684941</v>
      </c>
      <c r="L385" s="68">
        <f t="shared" si="26"/>
        <v>0</v>
      </c>
      <c r="M385" s="45">
        <v>0.05</v>
      </c>
      <c r="N385" s="68">
        <f t="shared" si="27"/>
        <v>1451.3000000000002</v>
      </c>
    </row>
    <row r="386" spans="2:14" x14ac:dyDescent="0.25">
      <c r="B386" s="46">
        <v>382</v>
      </c>
      <c r="C386" s="116" t="s">
        <v>1475</v>
      </c>
      <c r="D386" s="97">
        <v>41214</v>
      </c>
      <c r="E386" s="98">
        <v>44424</v>
      </c>
      <c r="F386" s="117">
        <f t="shared" si="28"/>
        <v>8.794520547945206</v>
      </c>
      <c r="G386" s="46">
        <v>5</v>
      </c>
      <c r="H386" s="72">
        <v>0.05</v>
      </c>
      <c r="I386" s="91">
        <f t="shared" si="29"/>
        <v>0.19</v>
      </c>
      <c r="J386" s="124">
        <v>29925</v>
      </c>
      <c r="K386" s="68">
        <f t="shared" si="25"/>
        <v>50003.445205479453</v>
      </c>
      <c r="L386" s="68">
        <f t="shared" si="26"/>
        <v>0</v>
      </c>
      <c r="M386" s="45">
        <v>0.05</v>
      </c>
      <c r="N386" s="68">
        <f t="shared" si="27"/>
        <v>1496.25</v>
      </c>
    </row>
    <row r="387" spans="2:14" x14ac:dyDescent="0.25">
      <c r="B387" s="46">
        <v>383</v>
      </c>
      <c r="C387" s="116" t="s">
        <v>1415</v>
      </c>
      <c r="D387" s="97">
        <v>41214</v>
      </c>
      <c r="E387" s="98">
        <v>44424</v>
      </c>
      <c r="F387" s="117">
        <f t="shared" si="28"/>
        <v>8.794520547945206</v>
      </c>
      <c r="G387" s="46">
        <v>5</v>
      </c>
      <c r="H387" s="72">
        <v>0.05</v>
      </c>
      <c r="I387" s="91">
        <f t="shared" si="29"/>
        <v>0.19</v>
      </c>
      <c r="J387" s="124">
        <v>171000</v>
      </c>
      <c r="K387" s="68">
        <f t="shared" si="25"/>
        <v>285733.97260273976</v>
      </c>
      <c r="L387" s="68">
        <f t="shared" si="26"/>
        <v>0</v>
      </c>
      <c r="M387" s="45">
        <v>0.05</v>
      </c>
      <c r="N387" s="68">
        <f t="shared" si="27"/>
        <v>8550</v>
      </c>
    </row>
    <row r="388" spans="2:14" x14ac:dyDescent="0.25">
      <c r="B388" s="46">
        <v>384</v>
      </c>
      <c r="C388" s="116" t="s">
        <v>1466</v>
      </c>
      <c r="D388" s="97">
        <v>41214</v>
      </c>
      <c r="E388" s="98">
        <v>44424</v>
      </c>
      <c r="F388" s="117">
        <f t="shared" si="28"/>
        <v>8.794520547945206</v>
      </c>
      <c r="G388" s="46">
        <v>6</v>
      </c>
      <c r="H388" s="72">
        <v>0.05</v>
      </c>
      <c r="I388" s="91">
        <f t="shared" si="29"/>
        <v>0.15833333333333333</v>
      </c>
      <c r="J388" s="124">
        <v>3700</v>
      </c>
      <c r="K388" s="68">
        <f t="shared" si="25"/>
        <v>5152.1232876712329</v>
      </c>
      <c r="L388" s="68">
        <f t="shared" si="26"/>
        <v>0</v>
      </c>
      <c r="M388" s="45">
        <v>0.05</v>
      </c>
      <c r="N388" s="68">
        <f t="shared" si="27"/>
        <v>185</v>
      </c>
    </row>
    <row r="389" spans="2:14" ht="30" x14ac:dyDescent="0.25">
      <c r="B389" s="46">
        <v>385</v>
      </c>
      <c r="C389" s="116" t="s">
        <v>1504</v>
      </c>
      <c r="D389" s="97">
        <v>41214</v>
      </c>
      <c r="E389" s="98">
        <v>44424</v>
      </c>
      <c r="F389" s="117">
        <f t="shared" si="28"/>
        <v>8.794520547945206</v>
      </c>
      <c r="G389" s="46">
        <v>6</v>
      </c>
      <c r="H389" s="72">
        <v>0.05</v>
      </c>
      <c r="I389" s="91">
        <f t="shared" si="29"/>
        <v>0.15833333333333333</v>
      </c>
      <c r="J389" s="124">
        <v>17399.5</v>
      </c>
      <c r="K389" s="68">
        <f t="shared" ref="K389:K452" si="30">J389*I389*F389</f>
        <v>24228.207876712328</v>
      </c>
      <c r="L389" s="68">
        <f t="shared" ref="L389:L452" si="31">MAX(J389-K389,0)</f>
        <v>0</v>
      </c>
      <c r="M389" s="45">
        <v>0.05</v>
      </c>
      <c r="N389" s="68">
        <f t="shared" ref="N389:N452" si="32">IF(J389&lt;=0,0,IF(L389&lt;=H389*J389,H389*J389,L389*(1-M389)))</f>
        <v>869.97500000000002</v>
      </c>
    </row>
    <row r="390" spans="2:14" ht="30" x14ac:dyDescent="0.25">
      <c r="B390" s="46">
        <v>386</v>
      </c>
      <c r="C390" s="116" t="s">
        <v>1505</v>
      </c>
      <c r="D390" s="97">
        <v>41214</v>
      </c>
      <c r="E390" s="98">
        <v>44424</v>
      </c>
      <c r="F390" s="117">
        <f t="shared" ref="F390:F453" si="33">(E390-D390)/365</f>
        <v>8.794520547945206</v>
      </c>
      <c r="G390" s="46">
        <v>6</v>
      </c>
      <c r="H390" s="72">
        <v>0.05</v>
      </c>
      <c r="I390" s="91">
        <f t="shared" ref="I390:I453" si="34">(1-H390)/G390</f>
        <v>0.15833333333333333</v>
      </c>
      <c r="J390" s="124">
        <v>9015.75</v>
      </c>
      <c r="K390" s="68">
        <f t="shared" si="30"/>
        <v>12554.123116438355</v>
      </c>
      <c r="L390" s="68">
        <f t="shared" si="31"/>
        <v>0</v>
      </c>
      <c r="M390" s="45">
        <v>0.05</v>
      </c>
      <c r="N390" s="68">
        <f t="shared" si="32"/>
        <v>450.78750000000002</v>
      </c>
    </row>
    <row r="391" spans="2:14" ht="30" x14ac:dyDescent="0.25">
      <c r="B391" s="46">
        <v>387</v>
      </c>
      <c r="C391" s="116" t="s">
        <v>1506</v>
      </c>
      <c r="D391" s="97">
        <v>41214</v>
      </c>
      <c r="E391" s="98">
        <v>44424</v>
      </c>
      <c r="F391" s="117">
        <f t="shared" si="33"/>
        <v>8.794520547945206</v>
      </c>
      <c r="G391" s="46">
        <v>6</v>
      </c>
      <c r="H391" s="72">
        <v>0.05</v>
      </c>
      <c r="I391" s="91">
        <f t="shared" si="34"/>
        <v>0.15833333333333333</v>
      </c>
      <c r="J391" s="124">
        <v>24043</v>
      </c>
      <c r="K391" s="68">
        <f t="shared" si="30"/>
        <v>33479.054109589037</v>
      </c>
      <c r="L391" s="68">
        <f t="shared" si="31"/>
        <v>0</v>
      </c>
      <c r="M391" s="45">
        <v>0.05</v>
      </c>
      <c r="N391" s="68">
        <f t="shared" si="32"/>
        <v>1202.1500000000001</v>
      </c>
    </row>
    <row r="392" spans="2:14" ht="30" x14ac:dyDescent="0.25">
      <c r="B392" s="46">
        <v>388</v>
      </c>
      <c r="C392" s="116" t="s">
        <v>1507</v>
      </c>
      <c r="D392" s="97">
        <v>41214</v>
      </c>
      <c r="E392" s="98">
        <v>44424</v>
      </c>
      <c r="F392" s="117">
        <f t="shared" si="33"/>
        <v>8.794520547945206</v>
      </c>
      <c r="G392" s="46">
        <v>5</v>
      </c>
      <c r="H392" s="72">
        <v>0.05</v>
      </c>
      <c r="I392" s="91">
        <f t="shared" si="34"/>
        <v>0.19</v>
      </c>
      <c r="J392" s="124">
        <v>21090</v>
      </c>
      <c r="K392" s="68">
        <f t="shared" si="30"/>
        <v>35240.523287671233</v>
      </c>
      <c r="L392" s="68">
        <f t="shared" si="31"/>
        <v>0</v>
      </c>
      <c r="M392" s="45">
        <v>0.05</v>
      </c>
      <c r="N392" s="68">
        <f t="shared" si="32"/>
        <v>1054.5</v>
      </c>
    </row>
    <row r="393" spans="2:14" ht="30" x14ac:dyDescent="0.25">
      <c r="B393" s="46">
        <v>389</v>
      </c>
      <c r="C393" s="116" t="s">
        <v>1508</v>
      </c>
      <c r="D393" s="97">
        <v>41214</v>
      </c>
      <c r="E393" s="98">
        <v>44424</v>
      </c>
      <c r="F393" s="117">
        <f t="shared" si="33"/>
        <v>8.794520547945206</v>
      </c>
      <c r="G393" s="46">
        <v>6</v>
      </c>
      <c r="H393" s="72">
        <v>0.05</v>
      </c>
      <c r="I393" s="91">
        <f t="shared" si="34"/>
        <v>0.15833333333333333</v>
      </c>
      <c r="J393" s="124">
        <v>9491</v>
      </c>
      <c r="K393" s="68">
        <f t="shared" si="30"/>
        <v>13215.892465753424</v>
      </c>
      <c r="L393" s="68">
        <f t="shared" si="31"/>
        <v>0</v>
      </c>
      <c r="M393" s="45">
        <v>0.05</v>
      </c>
      <c r="N393" s="68">
        <f t="shared" si="32"/>
        <v>474.55</v>
      </c>
    </row>
    <row r="394" spans="2:14" ht="30" x14ac:dyDescent="0.25">
      <c r="B394" s="46">
        <v>390</v>
      </c>
      <c r="C394" s="116" t="s">
        <v>1509</v>
      </c>
      <c r="D394" s="97">
        <v>41214</v>
      </c>
      <c r="E394" s="98">
        <v>44424</v>
      </c>
      <c r="F394" s="117">
        <f t="shared" si="33"/>
        <v>8.794520547945206</v>
      </c>
      <c r="G394" s="46">
        <v>6</v>
      </c>
      <c r="H394" s="72">
        <v>0.05</v>
      </c>
      <c r="I394" s="91">
        <f t="shared" si="34"/>
        <v>0.15833333333333333</v>
      </c>
      <c r="J394" s="124">
        <v>25308</v>
      </c>
      <c r="K394" s="68">
        <f t="shared" si="30"/>
        <v>35240.523287671233</v>
      </c>
      <c r="L394" s="68">
        <f t="shared" si="31"/>
        <v>0</v>
      </c>
      <c r="M394" s="45">
        <v>0.05</v>
      </c>
      <c r="N394" s="68">
        <f t="shared" si="32"/>
        <v>1265.4000000000001</v>
      </c>
    </row>
    <row r="395" spans="2:14" ht="60" x14ac:dyDescent="0.25">
      <c r="B395" s="46">
        <v>391</v>
      </c>
      <c r="C395" s="116" t="s">
        <v>1510</v>
      </c>
      <c r="D395" s="97">
        <v>41214</v>
      </c>
      <c r="E395" s="98">
        <v>44424</v>
      </c>
      <c r="F395" s="117">
        <f t="shared" si="33"/>
        <v>8.794520547945206</v>
      </c>
      <c r="G395" s="46">
        <v>6</v>
      </c>
      <c r="H395" s="72">
        <v>0.05</v>
      </c>
      <c r="I395" s="91">
        <f t="shared" si="34"/>
        <v>0.15833333333333333</v>
      </c>
      <c r="J395" s="124">
        <v>9226.75</v>
      </c>
      <c r="K395" s="68">
        <f t="shared" si="30"/>
        <v>12847.933390410959</v>
      </c>
      <c r="L395" s="68">
        <f t="shared" si="31"/>
        <v>0</v>
      </c>
      <c r="M395" s="45">
        <v>0.05</v>
      </c>
      <c r="N395" s="68">
        <f t="shared" si="32"/>
        <v>461.33750000000003</v>
      </c>
    </row>
    <row r="396" spans="2:14" ht="30" x14ac:dyDescent="0.25">
      <c r="B396" s="46">
        <v>392</v>
      </c>
      <c r="C396" s="116" t="s">
        <v>1511</v>
      </c>
      <c r="D396" s="97">
        <v>41214</v>
      </c>
      <c r="E396" s="98">
        <v>44424</v>
      </c>
      <c r="F396" s="117">
        <f t="shared" si="33"/>
        <v>8.794520547945206</v>
      </c>
      <c r="G396" s="46">
        <v>6</v>
      </c>
      <c r="H396" s="72">
        <v>0.05</v>
      </c>
      <c r="I396" s="91">
        <f t="shared" si="34"/>
        <v>0.15833333333333333</v>
      </c>
      <c r="J396" s="124">
        <v>9226.75</v>
      </c>
      <c r="K396" s="68">
        <f t="shared" si="30"/>
        <v>12847.933390410959</v>
      </c>
      <c r="L396" s="68">
        <f t="shared" si="31"/>
        <v>0</v>
      </c>
      <c r="M396" s="45">
        <v>0.05</v>
      </c>
      <c r="N396" s="68">
        <f t="shared" si="32"/>
        <v>461.33750000000003</v>
      </c>
    </row>
    <row r="397" spans="2:14" ht="30" x14ac:dyDescent="0.25">
      <c r="B397" s="46">
        <v>393</v>
      </c>
      <c r="C397" s="116" t="s">
        <v>1405</v>
      </c>
      <c r="D397" s="97">
        <v>41214</v>
      </c>
      <c r="E397" s="98">
        <v>44424</v>
      </c>
      <c r="F397" s="117">
        <f t="shared" si="33"/>
        <v>8.794520547945206</v>
      </c>
      <c r="G397" s="46">
        <v>8</v>
      </c>
      <c r="H397" s="72">
        <v>0.05</v>
      </c>
      <c r="I397" s="91">
        <f t="shared" si="34"/>
        <v>0.11874999999999999</v>
      </c>
      <c r="J397" s="124">
        <v>48450</v>
      </c>
      <c r="K397" s="68">
        <f t="shared" si="30"/>
        <v>50598.724315068495</v>
      </c>
      <c r="L397" s="68">
        <f t="shared" si="31"/>
        <v>0</v>
      </c>
      <c r="M397" s="45">
        <v>0.05</v>
      </c>
      <c r="N397" s="68">
        <f t="shared" si="32"/>
        <v>2422.5</v>
      </c>
    </row>
    <row r="398" spans="2:14" ht="30" x14ac:dyDescent="0.25">
      <c r="B398" s="46">
        <v>394</v>
      </c>
      <c r="C398" s="116" t="s">
        <v>1405</v>
      </c>
      <c r="D398" s="97">
        <v>41214</v>
      </c>
      <c r="E398" s="98">
        <v>44424</v>
      </c>
      <c r="F398" s="117">
        <f t="shared" si="33"/>
        <v>8.794520547945206</v>
      </c>
      <c r="G398" s="46">
        <v>8</v>
      </c>
      <c r="H398" s="72">
        <v>0.05</v>
      </c>
      <c r="I398" s="91">
        <f t="shared" si="34"/>
        <v>0.11874999999999999</v>
      </c>
      <c r="J398" s="124">
        <v>14535</v>
      </c>
      <c r="K398" s="68">
        <f t="shared" si="30"/>
        <v>15179.617294520549</v>
      </c>
      <c r="L398" s="68">
        <f t="shared" si="31"/>
        <v>0</v>
      </c>
      <c r="M398" s="45">
        <v>0.05</v>
      </c>
      <c r="N398" s="68">
        <f t="shared" si="32"/>
        <v>726.75</v>
      </c>
    </row>
    <row r="399" spans="2:14" ht="30" x14ac:dyDescent="0.25">
      <c r="B399" s="46">
        <v>395</v>
      </c>
      <c r="C399" s="116" t="s">
        <v>1405</v>
      </c>
      <c r="D399" s="97">
        <v>41214</v>
      </c>
      <c r="E399" s="98">
        <v>44424</v>
      </c>
      <c r="F399" s="117">
        <f t="shared" si="33"/>
        <v>8.794520547945206</v>
      </c>
      <c r="G399" s="46">
        <v>8</v>
      </c>
      <c r="H399" s="72">
        <v>0.05</v>
      </c>
      <c r="I399" s="91">
        <f t="shared" si="34"/>
        <v>0.11874999999999999</v>
      </c>
      <c r="J399" s="124">
        <v>9690</v>
      </c>
      <c r="K399" s="68">
        <f t="shared" si="30"/>
        <v>10119.744863013699</v>
      </c>
      <c r="L399" s="68">
        <f t="shared" si="31"/>
        <v>0</v>
      </c>
      <c r="M399" s="45">
        <v>0.05</v>
      </c>
      <c r="N399" s="68">
        <f t="shared" si="32"/>
        <v>484.5</v>
      </c>
    </row>
    <row r="400" spans="2:14" x14ac:dyDescent="0.25">
      <c r="B400" s="46">
        <v>396</v>
      </c>
      <c r="C400" s="116" t="s">
        <v>1512</v>
      </c>
      <c r="D400" s="97">
        <v>41237</v>
      </c>
      <c r="E400" s="98">
        <v>44424</v>
      </c>
      <c r="F400" s="117">
        <f t="shared" si="33"/>
        <v>8.7315068493150694</v>
      </c>
      <c r="G400" s="46">
        <v>8</v>
      </c>
      <c r="H400" s="72">
        <v>0.05</v>
      </c>
      <c r="I400" s="91">
        <f t="shared" si="34"/>
        <v>0.11874999999999999</v>
      </c>
      <c r="J400" s="124">
        <v>21306</v>
      </c>
      <c r="K400" s="68">
        <f t="shared" si="30"/>
        <v>22091.47633561644</v>
      </c>
      <c r="L400" s="68">
        <f t="shared" si="31"/>
        <v>0</v>
      </c>
      <c r="M400" s="45">
        <v>0.05</v>
      </c>
      <c r="N400" s="68">
        <f t="shared" si="32"/>
        <v>1065.3</v>
      </c>
    </row>
    <row r="401" spans="2:14" ht="30" x14ac:dyDescent="0.25">
      <c r="B401" s="46">
        <v>397</v>
      </c>
      <c r="C401" s="116" t="s">
        <v>1405</v>
      </c>
      <c r="D401" s="97">
        <v>41214</v>
      </c>
      <c r="E401" s="98">
        <v>44424</v>
      </c>
      <c r="F401" s="117">
        <f t="shared" si="33"/>
        <v>8.794520547945206</v>
      </c>
      <c r="G401" s="46">
        <v>8</v>
      </c>
      <c r="H401" s="72">
        <v>0.05</v>
      </c>
      <c r="I401" s="91">
        <f t="shared" si="34"/>
        <v>0.11874999999999999</v>
      </c>
      <c r="J401" s="124">
        <v>4845</v>
      </c>
      <c r="K401" s="68">
        <f t="shared" si="30"/>
        <v>5059.8724315068494</v>
      </c>
      <c r="L401" s="68">
        <f t="shared" si="31"/>
        <v>0</v>
      </c>
      <c r="M401" s="45">
        <v>0.05</v>
      </c>
      <c r="N401" s="68">
        <f t="shared" si="32"/>
        <v>242.25</v>
      </c>
    </row>
    <row r="402" spans="2:14" x14ac:dyDescent="0.25">
      <c r="B402" s="46">
        <v>398</v>
      </c>
      <c r="C402" s="116" t="s">
        <v>1322</v>
      </c>
      <c r="D402" s="97">
        <v>41214</v>
      </c>
      <c r="E402" s="98">
        <v>44424</v>
      </c>
      <c r="F402" s="117">
        <f t="shared" si="33"/>
        <v>8.794520547945206</v>
      </c>
      <c r="G402" s="46">
        <v>5</v>
      </c>
      <c r="H402" s="72">
        <v>0.05</v>
      </c>
      <c r="I402" s="91">
        <f t="shared" si="34"/>
        <v>0.19</v>
      </c>
      <c r="J402" s="124">
        <v>17059</v>
      </c>
      <c r="K402" s="68">
        <f t="shared" si="30"/>
        <v>28504.887945205483</v>
      </c>
      <c r="L402" s="68">
        <f t="shared" si="31"/>
        <v>0</v>
      </c>
      <c r="M402" s="45">
        <v>0.05</v>
      </c>
      <c r="N402" s="68">
        <f t="shared" si="32"/>
        <v>852.95</v>
      </c>
    </row>
    <row r="403" spans="2:14" x14ac:dyDescent="0.25">
      <c r="B403" s="46">
        <v>399</v>
      </c>
      <c r="C403" s="116" t="s">
        <v>1513</v>
      </c>
      <c r="D403" s="97">
        <v>41214</v>
      </c>
      <c r="E403" s="98">
        <v>44424</v>
      </c>
      <c r="F403" s="117">
        <f t="shared" si="33"/>
        <v>8.794520547945206</v>
      </c>
      <c r="G403" s="46">
        <v>5</v>
      </c>
      <c r="H403" s="72">
        <v>0.05</v>
      </c>
      <c r="I403" s="91">
        <f t="shared" si="34"/>
        <v>0.19</v>
      </c>
      <c r="J403" s="124">
        <v>1995</v>
      </c>
      <c r="K403" s="68">
        <f t="shared" si="30"/>
        <v>3333.5630136986306</v>
      </c>
      <c r="L403" s="68">
        <f t="shared" si="31"/>
        <v>0</v>
      </c>
      <c r="M403" s="45">
        <v>0.05</v>
      </c>
      <c r="N403" s="68">
        <f t="shared" si="32"/>
        <v>99.75</v>
      </c>
    </row>
    <row r="404" spans="2:14" x14ac:dyDescent="0.25">
      <c r="B404" s="46">
        <v>400</v>
      </c>
      <c r="C404" s="116" t="s">
        <v>1514</v>
      </c>
      <c r="D404" s="97">
        <v>41214</v>
      </c>
      <c r="E404" s="98">
        <v>44424</v>
      </c>
      <c r="F404" s="117">
        <f t="shared" si="33"/>
        <v>8.794520547945206</v>
      </c>
      <c r="G404" s="46">
        <v>6</v>
      </c>
      <c r="H404" s="72">
        <v>0.05</v>
      </c>
      <c r="I404" s="91">
        <f t="shared" si="34"/>
        <v>0.15833333333333333</v>
      </c>
      <c r="J404" s="124">
        <v>290700</v>
      </c>
      <c r="K404" s="68">
        <f t="shared" si="30"/>
        <v>404789.79452054796</v>
      </c>
      <c r="L404" s="68">
        <f t="shared" si="31"/>
        <v>0</v>
      </c>
      <c r="M404" s="45">
        <v>0.05</v>
      </c>
      <c r="N404" s="68">
        <f t="shared" si="32"/>
        <v>14535</v>
      </c>
    </row>
    <row r="405" spans="2:14" ht="30" x14ac:dyDescent="0.25">
      <c r="B405" s="46">
        <v>401</v>
      </c>
      <c r="C405" s="116" t="s">
        <v>1515</v>
      </c>
      <c r="D405" s="97">
        <v>41214</v>
      </c>
      <c r="E405" s="98">
        <v>44424</v>
      </c>
      <c r="F405" s="117">
        <f t="shared" si="33"/>
        <v>8.794520547945206</v>
      </c>
      <c r="G405" s="46">
        <v>6</v>
      </c>
      <c r="H405" s="72">
        <v>0.05</v>
      </c>
      <c r="I405" s="91">
        <f t="shared" si="34"/>
        <v>0.15833333333333333</v>
      </c>
      <c r="J405" s="124">
        <v>218880</v>
      </c>
      <c r="K405" s="68">
        <f t="shared" si="30"/>
        <v>304782.90410958906</v>
      </c>
      <c r="L405" s="68">
        <f t="shared" si="31"/>
        <v>0</v>
      </c>
      <c r="M405" s="45">
        <v>0.05</v>
      </c>
      <c r="N405" s="68">
        <f t="shared" si="32"/>
        <v>10944</v>
      </c>
    </row>
    <row r="406" spans="2:14" x14ac:dyDescent="0.25">
      <c r="B406" s="46">
        <v>402</v>
      </c>
      <c r="C406" s="116" t="s">
        <v>1516</v>
      </c>
      <c r="D406" s="97">
        <v>41214</v>
      </c>
      <c r="E406" s="98">
        <v>44424</v>
      </c>
      <c r="F406" s="117">
        <f t="shared" si="33"/>
        <v>8.794520547945206</v>
      </c>
      <c r="G406" s="46">
        <v>5</v>
      </c>
      <c r="H406" s="72">
        <v>0.05</v>
      </c>
      <c r="I406" s="91">
        <f t="shared" si="34"/>
        <v>0.19</v>
      </c>
      <c r="J406" s="124">
        <v>77313.600000000006</v>
      </c>
      <c r="K406" s="68">
        <f t="shared" si="30"/>
        <v>129187.84832876714</v>
      </c>
      <c r="L406" s="68">
        <f t="shared" si="31"/>
        <v>0</v>
      </c>
      <c r="M406" s="45">
        <v>0.05</v>
      </c>
      <c r="N406" s="68">
        <f t="shared" si="32"/>
        <v>3865.6800000000003</v>
      </c>
    </row>
    <row r="407" spans="2:14" x14ac:dyDescent="0.25">
      <c r="B407" s="46">
        <v>403</v>
      </c>
      <c r="C407" s="116" t="s">
        <v>1422</v>
      </c>
      <c r="D407" s="97">
        <v>41214</v>
      </c>
      <c r="E407" s="98">
        <v>44424</v>
      </c>
      <c r="F407" s="117">
        <f t="shared" si="33"/>
        <v>8.794520547945206</v>
      </c>
      <c r="G407" s="46">
        <v>8</v>
      </c>
      <c r="H407" s="72">
        <v>0.05</v>
      </c>
      <c r="I407" s="91">
        <f t="shared" si="34"/>
        <v>0.11874999999999999</v>
      </c>
      <c r="J407" s="124">
        <v>78614</v>
      </c>
      <c r="K407" s="68">
        <f t="shared" si="30"/>
        <v>82100.477054794523</v>
      </c>
      <c r="L407" s="68">
        <f t="shared" si="31"/>
        <v>0</v>
      </c>
      <c r="M407" s="45">
        <v>0.05</v>
      </c>
      <c r="N407" s="68">
        <f t="shared" si="32"/>
        <v>3930.7000000000003</v>
      </c>
    </row>
    <row r="408" spans="2:14" x14ac:dyDescent="0.25">
      <c r="B408" s="46">
        <v>404</v>
      </c>
      <c r="C408" s="116" t="s">
        <v>1443</v>
      </c>
      <c r="D408" s="97">
        <v>41214</v>
      </c>
      <c r="E408" s="98">
        <v>44424</v>
      </c>
      <c r="F408" s="117">
        <f t="shared" si="33"/>
        <v>8.794520547945206</v>
      </c>
      <c r="G408" s="46">
        <v>8</v>
      </c>
      <c r="H408" s="72">
        <v>0.05</v>
      </c>
      <c r="I408" s="91">
        <f t="shared" si="34"/>
        <v>0.11874999999999999</v>
      </c>
      <c r="J408" s="124">
        <v>14446</v>
      </c>
      <c r="K408" s="68">
        <f t="shared" si="30"/>
        <v>15086.670205479451</v>
      </c>
      <c r="L408" s="68">
        <f t="shared" si="31"/>
        <v>0</v>
      </c>
      <c r="M408" s="45">
        <v>0.05</v>
      </c>
      <c r="N408" s="68">
        <f t="shared" si="32"/>
        <v>722.30000000000007</v>
      </c>
    </row>
    <row r="409" spans="2:14" x14ac:dyDescent="0.25">
      <c r="B409" s="46">
        <v>405</v>
      </c>
      <c r="C409" s="116" t="s">
        <v>1443</v>
      </c>
      <c r="D409" s="97">
        <v>41214</v>
      </c>
      <c r="E409" s="98">
        <v>44424</v>
      </c>
      <c r="F409" s="117">
        <f t="shared" si="33"/>
        <v>8.794520547945206</v>
      </c>
      <c r="G409" s="46">
        <v>8</v>
      </c>
      <c r="H409" s="72">
        <v>0.05</v>
      </c>
      <c r="I409" s="91">
        <f t="shared" si="34"/>
        <v>0.11874999999999999</v>
      </c>
      <c r="J409" s="124">
        <v>14446</v>
      </c>
      <c r="K409" s="68">
        <f t="shared" si="30"/>
        <v>15086.670205479451</v>
      </c>
      <c r="L409" s="68">
        <f t="shared" si="31"/>
        <v>0</v>
      </c>
      <c r="M409" s="45">
        <v>0.05</v>
      </c>
      <c r="N409" s="68">
        <f t="shared" si="32"/>
        <v>722.30000000000007</v>
      </c>
    </row>
    <row r="410" spans="2:14" x14ac:dyDescent="0.25">
      <c r="B410" s="46">
        <v>406</v>
      </c>
      <c r="C410" s="116" t="s">
        <v>1443</v>
      </c>
      <c r="D410" s="97">
        <v>41214</v>
      </c>
      <c r="E410" s="98">
        <v>44424</v>
      </c>
      <c r="F410" s="117">
        <f t="shared" si="33"/>
        <v>8.794520547945206</v>
      </c>
      <c r="G410" s="46">
        <v>8</v>
      </c>
      <c r="H410" s="72">
        <v>0.05</v>
      </c>
      <c r="I410" s="91">
        <f t="shared" si="34"/>
        <v>0.11874999999999999</v>
      </c>
      <c r="J410" s="124">
        <v>7223</v>
      </c>
      <c r="K410" s="68">
        <f t="shared" si="30"/>
        <v>7543.3351027397257</v>
      </c>
      <c r="L410" s="68">
        <f t="shared" si="31"/>
        <v>0</v>
      </c>
      <c r="M410" s="45">
        <v>0.05</v>
      </c>
      <c r="N410" s="68">
        <f t="shared" si="32"/>
        <v>361.15000000000003</v>
      </c>
    </row>
    <row r="411" spans="2:14" x14ac:dyDescent="0.25">
      <c r="B411" s="46">
        <v>407</v>
      </c>
      <c r="C411" s="116" t="s">
        <v>1443</v>
      </c>
      <c r="D411" s="97">
        <v>41214</v>
      </c>
      <c r="E411" s="98">
        <v>44424</v>
      </c>
      <c r="F411" s="117">
        <f t="shared" si="33"/>
        <v>8.794520547945206</v>
      </c>
      <c r="G411" s="46">
        <v>8</v>
      </c>
      <c r="H411" s="72">
        <v>0.05</v>
      </c>
      <c r="I411" s="91">
        <f t="shared" si="34"/>
        <v>0.11874999999999999</v>
      </c>
      <c r="J411" s="124">
        <v>14446</v>
      </c>
      <c r="K411" s="68">
        <f t="shared" si="30"/>
        <v>15086.670205479451</v>
      </c>
      <c r="L411" s="68">
        <f t="shared" si="31"/>
        <v>0</v>
      </c>
      <c r="M411" s="45">
        <v>0.05</v>
      </c>
      <c r="N411" s="68">
        <f t="shared" si="32"/>
        <v>722.30000000000007</v>
      </c>
    </row>
    <row r="412" spans="2:14" x14ac:dyDescent="0.25">
      <c r="B412" s="46">
        <v>408</v>
      </c>
      <c r="C412" s="116" t="s">
        <v>1443</v>
      </c>
      <c r="D412" s="97">
        <v>41214</v>
      </c>
      <c r="E412" s="98">
        <v>44424</v>
      </c>
      <c r="F412" s="117">
        <f t="shared" si="33"/>
        <v>8.794520547945206</v>
      </c>
      <c r="G412" s="46">
        <v>8</v>
      </c>
      <c r="H412" s="72">
        <v>0.05</v>
      </c>
      <c r="I412" s="91">
        <f t="shared" si="34"/>
        <v>0.11874999999999999</v>
      </c>
      <c r="J412" s="124">
        <v>14446</v>
      </c>
      <c r="K412" s="68">
        <f t="shared" si="30"/>
        <v>15086.670205479451</v>
      </c>
      <c r="L412" s="68">
        <f t="shared" si="31"/>
        <v>0</v>
      </c>
      <c r="M412" s="45">
        <v>0.05</v>
      </c>
      <c r="N412" s="68">
        <f t="shared" si="32"/>
        <v>722.30000000000007</v>
      </c>
    </row>
    <row r="413" spans="2:14" x14ac:dyDescent="0.25">
      <c r="B413" s="46">
        <v>409</v>
      </c>
      <c r="C413" s="116" t="s">
        <v>1443</v>
      </c>
      <c r="D413" s="97">
        <v>41214</v>
      </c>
      <c r="E413" s="98">
        <v>44424</v>
      </c>
      <c r="F413" s="117">
        <f t="shared" si="33"/>
        <v>8.794520547945206</v>
      </c>
      <c r="G413" s="46">
        <v>8</v>
      </c>
      <c r="H413" s="72">
        <v>0.05</v>
      </c>
      <c r="I413" s="91">
        <f t="shared" si="34"/>
        <v>0.11874999999999999</v>
      </c>
      <c r="J413" s="124">
        <v>7223</v>
      </c>
      <c r="K413" s="68">
        <f t="shared" si="30"/>
        <v>7543.3351027397257</v>
      </c>
      <c r="L413" s="68">
        <f t="shared" si="31"/>
        <v>0</v>
      </c>
      <c r="M413" s="45">
        <v>0.05</v>
      </c>
      <c r="N413" s="68">
        <f t="shared" si="32"/>
        <v>361.15000000000003</v>
      </c>
    </row>
    <row r="414" spans="2:14" x14ac:dyDescent="0.25">
      <c r="B414" s="46">
        <v>410</v>
      </c>
      <c r="C414" s="116" t="s">
        <v>1443</v>
      </c>
      <c r="D414" s="97">
        <v>41214</v>
      </c>
      <c r="E414" s="98">
        <v>44424</v>
      </c>
      <c r="F414" s="117">
        <f t="shared" si="33"/>
        <v>8.794520547945206</v>
      </c>
      <c r="G414" s="46">
        <v>8</v>
      </c>
      <c r="H414" s="72">
        <v>0.05</v>
      </c>
      <c r="I414" s="91">
        <f t="shared" si="34"/>
        <v>0.11874999999999999</v>
      </c>
      <c r="J414" s="124">
        <v>7223</v>
      </c>
      <c r="K414" s="68">
        <f t="shared" si="30"/>
        <v>7543.3351027397257</v>
      </c>
      <c r="L414" s="68">
        <f t="shared" si="31"/>
        <v>0</v>
      </c>
      <c r="M414" s="45">
        <v>0.05</v>
      </c>
      <c r="N414" s="68">
        <f t="shared" si="32"/>
        <v>361.15000000000003</v>
      </c>
    </row>
    <row r="415" spans="2:14" ht="30" x14ac:dyDescent="0.25">
      <c r="B415" s="46">
        <v>411</v>
      </c>
      <c r="C415" s="116" t="s">
        <v>1447</v>
      </c>
      <c r="D415" s="97">
        <v>41214</v>
      </c>
      <c r="E415" s="98">
        <v>44424</v>
      </c>
      <c r="F415" s="117">
        <f t="shared" si="33"/>
        <v>8.794520547945206</v>
      </c>
      <c r="G415" s="46">
        <v>6</v>
      </c>
      <c r="H415" s="72">
        <v>0.05</v>
      </c>
      <c r="I415" s="91">
        <f t="shared" si="34"/>
        <v>0.15833333333333333</v>
      </c>
      <c r="J415" s="124">
        <v>21090</v>
      </c>
      <c r="K415" s="68">
        <f t="shared" si="30"/>
        <v>29367.10273972603</v>
      </c>
      <c r="L415" s="68">
        <f t="shared" si="31"/>
        <v>0</v>
      </c>
      <c r="M415" s="45">
        <v>0.05</v>
      </c>
      <c r="N415" s="68">
        <f t="shared" si="32"/>
        <v>1054.5</v>
      </c>
    </row>
    <row r="416" spans="2:14" x14ac:dyDescent="0.25">
      <c r="B416" s="46">
        <v>412</v>
      </c>
      <c r="C416" s="116" t="s">
        <v>1517</v>
      </c>
      <c r="D416" s="97">
        <v>41214</v>
      </c>
      <c r="E416" s="98">
        <v>44424</v>
      </c>
      <c r="F416" s="117">
        <f t="shared" si="33"/>
        <v>8.794520547945206</v>
      </c>
      <c r="G416" s="46">
        <v>6</v>
      </c>
      <c r="H416" s="72">
        <v>0.05</v>
      </c>
      <c r="I416" s="91">
        <f t="shared" si="34"/>
        <v>0.15833333333333333</v>
      </c>
      <c r="J416" s="124">
        <v>16929</v>
      </c>
      <c r="K416" s="68">
        <f t="shared" si="30"/>
        <v>23573.052739726027</v>
      </c>
      <c r="L416" s="68">
        <f t="shared" si="31"/>
        <v>0</v>
      </c>
      <c r="M416" s="45">
        <v>0.05</v>
      </c>
      <c r="N416" s="68">
        <f t="shared" si="32"/>
        <v>846.45</v>
      </c>
    </row>
    <row r="417" spans="2:14" x14ac:dyDescent="0.25">
      <c r="B417" s="46">
        <v>413</v>
      </c>
      <c r="C417" s="116" t="s">
        <v>1518</v>
      </c>
      <c r="D417" s="97">
        <v>41214</v>
      </c>
      <c r="E417" s="98">
        <v>44424</v>
      </c>
      <c r="F417" s="117">
        <f t="shared" si="33"/>
        <v>8.794520547945206</v>
      </c>
      <c r="G417" s="46">
        <v>6</v>
      </c>
      <c r="H417" s="72">
        <v>0.05</v>
      </c>
      <c r="I417" s="91">
        <f t="shared" si="34"/>
        <v>0.15833333333333333</v>
      </c>
      <c r="J417" s="124">
        <v>17100</v>
      </c>
      <c r="K417" s="68">
        <f t="shared" si="30"/>
        <v>23811.164383561645</v>
      </c>
      <c r="L417" s="68">
        <f t="shared" si="31"/>
        <v>0</v>
      </c>
      <c r="M417" s="45">
        <v>0.05</v>
      </c>
      <c r="N417" s="68">
        <f t="shared" si="32"/>
        <v>855</v>
      </c>
    </row>
    <row r="418" spans="2:14" x14ac:dyDescent="0.25">
      <c r="B418" s="46">
        <v>414</v>
      </c>
      <c r="C418" s="116" t="s">
        <v>1517</v>
      </c>
      <c r="D418" s="97">
        <v>41214</v>
      </c>
      <c r="E418" s="98">
        <v>44424</v>
      </c>
      <c r="F418" s="117">
        <f t="shared" si="33"/>
        <v>8.794520547945206</v>
      </c>
      <c r="G418" s="46">
        <v>6</v>
      </c>
      <c r="H418" s="72">
        <v>0.05</v>
      </c>
      <c r="I418" s="91">
        <f t="shared" si="34"/>
        <v>0.15833333333333333</v>
      </c>
      <c r="J418" s="124">
        <v>37620</v>
      </c>
      <c r="K418" s="68">
        <f t="shared" si="30"/>
        <v>52384.561643835623</v>
      </c>
      <c r="L418" s="68">
        <f t="shared" si="31"/>
        <v>0</v>
      </c>
      <c r="M418" s="45">
        <v>0.05</v>
      </c>
      <c r="N418" s="68">
        <f t="shared" si="32"/>
        <v>1881</v>
      </c>
    </row>
    <row r="419" spans="2:14" x14ac:dyDescent="0.25">
      <c r="B419" s="46">
        <v>415</v>
      </c>
      <c r="C419" s="116" t="s">
        <v>1517</v>
      </c>
      <c r="D419" s="97">
        <v>41214</v>
      </c>
      <c r="E419" s="98">
        <v>44424</v>
      </c>
      <c r="F419" s="117">
        <f t="shared" si="33"/>
        <v>8.794520547945206</v>
      </c>
      <c r="G419" s="46">
        <v>6</v>
      </c>
      <c r="H419" s="72">
        <v>0.05</v>
      </c>
      <c r="I419" s="91">
        <f t="shared" si="34"/>
        <v>0.15833333333333333</v>
      </c>
      <c r="J419" s="124">
        <v>17670</v>
      </c>
      <c r="K419" s="68">
        <f t="shared" si="30"/>
        <v>24604.869863013701</v>
      </c>
      <c r="L419" s="68">
        <f t="shared" si="31"/>
        <v>0</v>
      </c>
      <c r="M419" s="45">
        <v>0.05</v>
      </c>
      <c r="N419" s="68">
        <f t="shared" si="32"/>
        <v>883.5</v>
      </c>
    </row>
    <row r="420" spans="2:14" x14ac:dyDescent="0.25">
      <c r="B420" s="46">
        <v>416</v>
      </c>
      <c r="C420" s="116" t="s">
        <v>1519</v>
      </c>
      <c r="D420" s="97">
        <v>41214</v>
      </c>
      <c r="E420" s="98">
        <v>44424</v>
      </c>
      <c r="F420" s="117">
        <f t="shared" si="33"/>
        <v>8.794520547945206</v>
      </c>
      <c r="G420" s="46">
        <v>6</v>
      </c>
      <c r="H420" s="72">
        <v>0.05</v>
      </c>
      <c r="I420" s="91">
        <f t="shared" si="34"/>
        <v>0.15833333333333333</v>
      </c>
      <c r="J420" s="124">
        <v>36931</v>
      </c>
      <c r="K420" s="68">
        <f t="shared" si="30"/>
        <v>51425.152739726029</v>
      </c>
      <c r="L420" s="68">
        <f t="shared" si="31"/>
        <v>0</v>
      </c>
      <c r="M420" s="45">
        <v>0.05</v>
      </c>
      <c r="N420" s="68">
        <f t="shared" si="32"/>
        <v>1846.5500000000002</v>
      </c>
    </row>
    <row r="421" spans="2:14" x14ac:dyDescent="0.25">
      <c r="B421" s="46">
        <v>417</v>
      </c>
      <c r="C421" s="116" t="s">
        <v>1414</v>
      </c>
      <c r="D421" s="97">
        <v>41221</v>
      </c>
      <c r="E421" s="98">
        <v>44424</v>
      </c>
      <c r="F421" s="117">
        <f t="shared" si="33"/>
        <v>8.7753424657534254</v>
      </c>
      <c r="G421" s="46">
        <v>8</v>
      </c>
      <c r="H421" s="72">
        <v>0.05</v>
      </c>
      <c r="I421" s="91">
        <f t="shared" si="34"/>
        <v>0.11874999999999999</v>
      </c>
      <c r="J421" s="124">
        <v>79342</v>
      </c>
      <c r="K421" s="68">
        <f t="shared" si="30"/>
        <v>82680.07010273973</v>
      </c>
      <c r="L421" s="68">
        <f t="shared" si="31"/>
        <v>0</v>
      </c>
      <c r="M421" s="45">
        <v>0.05</v>
      </c>
      <c r="N421" s="68">
        <f t="shared" si="32"/>
        <v>3967.1000000000004</v>
      </c>
    </row>
    <row r="422" spans="2:14" x14ac:dyDescent="0.25">
      <c r="B422" s="46">
        <v>418</v>
      </c>
      <c r="C422" s="116" t="s">
        <v>1414</v>
      </c>
      <c r="D422" s="97">
        <v>41221</v>
      </c>
      <c r="E422" s="98">
        <v>44424</v>
      </c>
      <c r="F422" s="117">
        <f t="shared" si="33"/>
        <v>8.7753424657534254</v>
      </c>
      <c r="G422" s="46">
        <v>8</v>
      </c>
      <c r="H422" s="72">
        <v>0.05</v>
      </c>
      <c r="I422" s="91">
        <f t="shared" si="34"/>
        <v>0.11874999999999999</v>
      </c>
      <c r="J422" s="124">
        <v>82791</v>
      </c>
      <c r="K422" s="68">
        <f t="shared" si="30"/>
        <v>86274.176147260281</v>
      </c>
      <c r="L422" s="68">
        <f t="shared" si="31"/>
        <v>0</v>
      </c>
      <c r="M422" s="45">
        <v>0.05</v>
      </c>
      <c r="N422" s="68">
        <f t="shared" si="32"/>
        <v>4139.55</v>
      </c>
    </row>
    <row r="423" spans="2:14" ht="30" x14ac:dyDescent="0.25">
      <c r="B423" s="46">
        <v>419</v>
      </c>
      <c r="C423" s="116" t="s">
        <v>1520</v>
      </c>
      <c r="D423" s="97">
        <v>41240</v>
      </c>
      <c r="E423" s="98">
        <v>44424</v>
      </c>
      <c r="F423" s="117">
        <f t="shared" si="33"/>
        <v>8.7232876712328764</v>
      </c>
      <c r="G423" s="46">
        <v>5</v>
      </c>
      <c r="H423" s="72">
        <v>0.05</v>
      </c>
      <c r="I423" s="91">
        <f t="shared" si="34"/>
        <v>0.19</v>
      </c>
      <c r="J423" s="124">
        <v>14763</v>
      </c>
      <c r="K423" s="68">
        <f t="shared" si="30"/>
        <v>24468.560219178082</v>
      </c>
      <c r="L423" s="68">
        <f t="shared" si="31"/>
        <v>0</v>
      </c>
      <c r="M423" s="45">
        <v>0.05</v>
      </c>
      <c r="N423" s="68">
        <f t="shared" si="32"/>
        <v>738.15000000000009</v>
      </c>
    </row>
    <row r="424" spans="2:14" x14ac:dyDescent="0.25">
      <c r="B424" s="46">
        <v>420</v>
      </c>
      <c r="C424" s="116" t="s">
        <v>1521</v>
      </c>
      <c r="D424" s="97">
        <v>41223</v>
      </c>
      <c r="E424" s="98">
        <v>44424</v>
      </c>
      <c r="F424" s="117">
        <f t="shared" si="33"/>
        <v>8.7698630136986306</v>
      </c>
      <c r="G424" s="46">
        <v>6</v>
      </c>
      <c r="H424" s="72">
        <v>0.05</v>
      </c>
      <c r="I424" s="91">
        <f t="shared" si="34"/>
        <v>0.15833333333333333</v>
      </c>
      <c r="J424" s="124">
        <v>273600</v>
      </c>
      <c r="K424" s="68">
        <f t="shared" si="30"/>
        <v>379910.46575342468</v>
      </c>
      <c r="L424" s="68">
        <f t="shared" si="31"/>
        <v>0</v>
      </c>
      <c r="M424" s="45">
        <v>0.05</v>
      </c>
      <c r="N424" s="68">
        <f t="shared" si="32"/>
        <v>13680</v>
      </c>
    </row>
    <row r="425" spans="2:14" x14ac:dyDescent="0.25">
      <c r="B425" s="46">
        <v>421</v>
      </c>
      <c r="C425" s="116" t="s">
        <v>1522</v>
      </c>
      <c r="D425" s="97">
        <v>41239</v>
      </c>
      <c r="E425" s="98">
        <v>44424</v>
      </c>
      <c r="F425" s="117">
        <f t="shared" si="33"/>
        <v>8.7260273972602747</v>
      </c>
      <c r="G425" s="46">
        <v>5</v>
      </c>
      <c r="H425" s="72">
        <v>0.05</v>
      </c>
      <c r="I425" s="91">
        <f t="shared" si="34"/>
        <v>0.19</v>
      </c>
      <c r="J425" s="124">
        <v>49450</v>
      </c>
      <c r="K425" s="68">
        <f t="shared" si="30"/>
        <v>81985.390410958906</v>
      </c>
      <c r="L425" s="68">
        <f t="shared" si="31"/>
        <v>0</v>
      </c>
      <c r="M425" s="45">
        <v>0.05</v>
      </c>
      <c r="N425" s="68">
        <f t="shared" si="32"/>
        <v>2472.5</v>
      </c>
    </row>
    <row r="426" spans="2:14" x14ac:dyDescent="0.25">
      <c r="B426" s="46">
        <v>422</v>
      </c>
      <c r="C426" s="116" t="s">
        <v>1523</v>
      </c>
      <c r="D426" s="97">
        <v>41228</v>
      </c>
      <c r="E426" s="98">
        <v>44424</v>
      </c>
      <c r="F426" s="117">
        <f t="shared" si="33"/>
        <v>8.7561643835616429</v>
      </c>
      <c r="G426" s="46">
        <v>6</v>
      </c>
      <c r="H426" s="72">
        <v>0.05</v>
      </c>
      <c r="I426" s="91">
        <f t="shared" si="34"/>
        <v>0.15833333333333333</v>
      </c>
      <c r="J426" s="124">
        <v>20520</v>
      </c>
      <c r="K426" s="68">
        <f t="shared" si="30"/>
        <v>28448.778082191777</v>
      </c>
      <c r="L426" s="68">
        <f t="shared" si="31"/>
        <v>0</v>
      </c>
      <c r="M426" s="45">
        <v>0.05</v>
      </c>
      <c r="N426" s="68">
        <f t="shared" si="32"/>
        <v>1026</v>
      </c>
    </row>
    <row r="427" spans="2:14" x14ac:dyDescent="0.25">
      <c r="B427" s="46">
        <v>423</v>
      </c>
      <c r="C427" s="116" t="s">
        <v>1524</v>
      </c>
      <c r="D427" s="97">
        <v>41284</v>
      </c>
      <c r="E427" s="98">
        <v>44424</v>
      </c>
      <c r="F427" s="117">
        <f t="shared" si="33"/>
        <v>8.6027397260273979</v>
      </c>
      <c r="G427" s="46">
        <v>8</v>
      </c>
      <c r="H427" s="72">
        <v>0.05</v>
      </c>
      <c r="I427" s="91">
        <f t="shared" si="34"/>
        <v>0.11874999999999999</v>
      </c>
      <c r="J427" s="124">
        <v>34200</v>
      </c>
      <c r="K427" s="68">
        <f t="shared" si="30"/>
        <v>34937.876712328769</v>
      </c>
      <c r="L427" s="68">
        <f t="shared" si="31"/>
        <v>0</v>
      </c>
      <c r="M427" s="45">
        <v>0.05</v>
      </c>
      <c r="N427" s="68">
        <f t="shared" si="32"/>
        <v>1710</v>
      </c>
    </row>
    <row r="428" spans="2:14" x14ac:dyDescent="0.25">
      <c r="B428" s="46">
        <v>424</v>
      </c>
      <c r="C428" s="116" t="s">
        <v>1525</v>
      </c>
      <c r="D428" s="97">
        <v>41284</v>
      </c>
      <c r="E428" s="98">
        <v>44424</v>
      </c>
      <c r="F428" s="117">
        <f t="shared" si="33"/>
        <v>8.6027397260273979</v>
      </c>
      <c r="G428" s="46">
        <v>6</v>
      </c>
      <c r="H428" s="72">
        <v>0.05</v>
      </c>
      <c r="I428" s="91">
        <f t="shared" si="34"/>
        <v>0.15833333333333333</v>
      </c>
      <c r="J428" s="124">
        <v>6384</v>
      </c>
      <c r="K428" s="68">
        <f t="shared" si="30"/>
        <v>8695.6493150684928</v>
      </c>
      <c r="L428" s="68">
        <f t="shared" si="31"/>
        <v>0</v>
      </c>
      <c r="M428" s="45">
        <v>0.05</v>
      </c>
      <c r="N428" s="68">
        <f t="shared" si="32"/>
        <v>319.20000000000005</v>
      </c>
    </row>
    <row r="429" spans="2:14" x14ac:dyDescent="0.25">
      <c r="B429" s="46">
        <v>425</v>
      </c>
      <c r="C429" s="116" t="s">
        <v>1526</v>
      </c>
      <c r="D429" s="97">
        <v>41284</v>
      </c>
      <c r="E429" s="98">
        <v>44424</v>
      </c>
      <c r="F429" s="117">
        <f t="shared" si="33"/>
        <v>8.6027397260273979</v>
      </c>
      <c r="G429" s="46">
        <v>5</v>
      </c>
      <c r="H429" s="72">
        <v>0.05</v>
      </c>
      <c r="I429" s="91">
        <f t="shared" si="34"/>
        <v>0.19</v>
      </c>
      <c r="J429" s="124">
        <v>27360</v>
      </c>
      <c r="K429" s="68">
        <f t="shared" si="30"/>
        <v>44720.482191780822</v>
      </c>
      <c r="L429" s="68">
        <f t="shared" si="31"/>
        <v>0</v>
      </c>
      <c r="M429" s="45">
        <v>0.05</v>
      </c>
      <c r="N429" s="68">
        <f t="shared" si="32"/>
        <v>1368</v>
      </c>
    </row>
    <row r="430" spans="2:14" x14ac:dyDescent="0.25">
      <c r="B430" s="46">
        <v>426</v>
      </c>
      <c r="C430" s="116" t="s">
        <v>1527</v>
      </c>
      <c r="D430" s="97">
        <v>41284</v>
      </c>
      <c r="E430" s="98">
        <v>44424</v>
      </c>
      <c r="F430" s="117">
        <f t="shared" si="33"/>
        <v>8.6027397260273979</v>
      </c>
      <c r="G430" s="46">
        <v>6</v>
      </c>
      <c r="H430" s="72">
        <v>0.05</v>
      </c>
      <c r="I430" s="91">
        <f t="shared" si="34"/>
        <v>0.15833333333333333</v>
      </c>
      <c r="J430" s="124">
        <v>27360</v>
      </c>
      <c r="K430" s="68">
        <f t="shared" si="30"/>
        <v>37267.068493150691</v>
      </c>
      <c r="L430" s="68">
        <f t="shared" si="31"/>
        <v>0</v>
      </c>
      <c r="M430" s="45">
        <v>0.05</v>
      </c>
      <c r="N430" s="68">
        <f t="shared" si="32"/>
        <v>1368</v>
      </c>
    </row>
    <row r="431" spans="2:14" x14ac:dyDescent="0.25">
      <c r="B431" s="46">
        <v>427</v>
      </c>
      <c r="C431" s="116" t="s">
        <v>1528</v>
      </c>
      <c r="D431" s="97">
        <v>41284</v>
      </c>
      <c r="E431" s="98">
        <v>44424</v>
      </c>
      <c r="F431" s="117">
        <f t="shared" si="33"/>
        <v>8.6027397260273979</v>
      </c>
      <c r="G431" s="46">
        <v>6</v>
      </c>
      <c r="H431" s="72">
        <v>0.05</v>
      </c>
      <c r="I431" s="91">
        <f t="shared" si="34"/>
        <v>0.15833333333333333</v>
      </c>
      <c r="J431" s="124">
        <v>9120</v>
      </c>
      <c r="K431" s="68">
        <f t="shared" si="30"/>
        <v>12422.356164383562</v>
      </c>
      <c r="L431" s="68">
        <f t="shared" si="31"/>
        <v>0</v>
      </c>
      <c r="M431" s="45">
        <v>0.05</v>
      </c>
      <c r="N431" s="68">
        <f t="shared" si="32"/>
        <v>456</v>
      </c>
    </row>
    <row r="432" spans="2:14" x14ac:dyDescent="0.25">
      <c r="B432" s="46">
        <v>428</v>
      </c>
      <c r="C432" s="116" t="s">
        <v>1477</v>
      </c>
      <c r="D432" s="97">
        <v>41284</v>
      </c>
      <c r="E432" s="98">
        <v>44424</v>
      </c>
      <c r="F432" s="117">
        <f t="shared" si="33"/>
        <v>8.6027397260273979</v>
      </c>
      <c r="G432" s="46">
        <v>6</v>
      </c>
      <c r="H432" s="72">
        <v>0.05</v>
      </c>
      <c r="I432" s="91">
        <f t="shared" si="34"/>
        <v>0.15833333333333333</v>
      </c>
      <c r="J432" s="124">
        <v>4332</v>
      </c>
      <c r="K432" s="68">
        <f t="shared" si="30"/>
        <v>5900.6191780821919</v>
      </c>
      <c r="L432" s="68">
        <f t="shared" si="31"/>
        <v>0</v>
      </c>
      <c r="M432" s="45">
        <v>0.05</v>
      </c>
      <c r="N432" s="68">
        <f t="shared" si="32"/>
        <v>216.60000000000002</v>
      </c>
    </row>
    <row r="433" spans="2:14" x14ac:dyDescent="0.25">
      <c r="B433" s="46">
        <v>429</v>
      </c>
      <c r="C433" s="116" t="s">
        <v>1529</v>
      </c>
      <c r="D433" s="97">
        <v>41284</v>
      </c>
      <c r="E433" s="98">
        <v>44424</v>
      </c>
      <c r="F433" s="117">
        <f t="shared" si="33"/>
        <v>8.6027397260273979</v>
      </c>
      <c r="G433" s="46">
        <v>8</v>
      </c>
      <c r="H433" s="72">
        <v>0.05</v>
      </c>
      <c r="I433" s="91">
        <f t="shared" si="34"/>
        <v>0.11874999999999999</v>
      </c>
      <c r="J433" s="124">
        <v>33899</v>
      </c>
      <c r="K433" s="68">
        <f t="shared" si="30"/>
        <v>34630.382534246579</v>
      </c>
      <c r="L433" s="68">
        <f t="shared" si="31"/>
        <v>0</v>
      </c>
      <c r="M433" s="45">
        <v>0.05</v>
      </c>
      <c r="N433" s="68">
        <f t="shared" si="32"/>
        <v>1694.95</v>
      </c>
    </row>
    <row r="434" spans="2:14" x14ac:dyDescent="0.25">
      <c r="B434" s="46">
        <v>430</v>
      </c>
      <c r="C434" s="116" t="s">
        <v>1530</v>
      </c>
      <c r="D434" s="97">
        <v>41235</v>
      </c>
      <c r="E434" s="98">
        <v>44424</v>
      </c>
      <c r="F434" s="117">
        <f t="shared" si="33"/>
        <v>8.7369863013698623</v>
      </c>
      <c r="G434" s="46">
        <v>5</v>
      </c>
      <c r="H434" s="72">
        <v>0.05</v>
      </c>
      <c r="I434" s="91">
        <f t="shared" si="34"/>
        <v>0.19</v>
      </c>
      <c r="J434" s="124">
        <v>16403</v>
      </c>
      <c r="K434" s="68">
        <f t="shared" si="30"/>
        <v>27229.429397260272</v>
      </c>
      <c r="L434" s="68">
        <f t="shared" si="31"/>
        <v>0</v>
      </c>
      <c r="M434" s="45">
        <v>0.05</v>
      </c>
      <c r="N434" s="68">
        <f t="shared" si="32"/>
        <v>820.15000000000009</v>
      </c>
    </row>
    <row r="435" spans="2:14" ht="30" x14ac:dyDescent="0.25">
      <c r="B435" s="46">
        <v>431</v>
      </c>
      <c r="C435" s="116" t="s">
        <v>1447</v>
      </c>
      <c r="D435" s="97">
        <v>41243</v>
      </c>
      <c r="E435" s="98">
        <v>44424</v>
      </c>
      <c r="F435" s="117">
        <f t="shared" si="33"/>
        <v>8.7150684931506852</v>
      </c>
      <c r="G435" s="46">
        <v>6</v>
      </c>
      <c r="H435" s="72">
        <v>0.05</v>
      </c>
      <c r="I435" s="91">
        <f t="shared" si="34"/>
        <v>0.15833333333333333</v>
      </c>
      <c r="J435" s="124">
        <v>19494</v>
      </c>
      <c r="K435" s="68">
        <f t="shared" si="30"/>
        <v>26899.494657534244</v>
      </c>
      <c r="L435" s="68">
        <f t="shared" si="31"/>
        <v>0</v>
      </c>
      <c r="M435" s="45">
        <v>0.05</v>
      </c>
      <c r="N435" s="68">
        <f t="shared" si="32"/>
        <v>974.7</v>
      </c>
    </row>
    <row r="436" spans="2:14" ht="30" x14ac:dyDescent="0.25">
      <c r="B436" s="46">
        <v>432</v>
      </c>
      <c r="C436" s="116" t="s">
        <v>1448</v>
      </c>
      <c r="D436" s="97">
        <v>41243</v>
      </c>
      <c r="E436" s="98">
        <v>44424</v>
      </c>
      <c r="F436" s="117">
        <f t="shared" si="33"/>
        <v>8.7150684931506852</v>
      </c>
      <c r="G436" s="46">
        <v>6</v>
      </c>
      <c r="H436" s="72">
        <v>0.05</v>
      </c>
      <c r="I436" s="91">
        <f t="shared" si="34"/>
        <v>0.15833333333333333</v>
      </c>
      <c r="J436" s="124">
        <v>24692</v>
      </c>
      <c r="K436" s="68">
        <f t="shared" si="30"/>
        <v>34072.141278538817</v>
      </c>
      <c r="L436" s="68">
        <f t="shared" si="31"/>
        <v>0</v>
      </c>
      <c r="M436" s="45">
        <v>0.05</v>
      </c>
      <c r="N436" s="68">
        <f t="shared" si="32"/>
        <v>1234.6000000000001</v>
      </c>
    </row>
    <row r="437" spans="2:14" x14ac:dyDescent="0.25">
      <c r="B437" s="46">
        <v>433</v>
      </c>
      <c r="C437" s="116" t="s">
        <v>1521</v>
      </c>
      <c r="D437" s="97">
        <v>41243</v>
      </c>
      <c r="E437" s="98">
        <v>44424</v>
      </c>
      <c r="F437" s="117">
        <f t="shared" si="33"/>
        <v>8.7150684931506852</v>
      </c>
      <c r="G437" s="46">
        <v>6</v>
      </c>
      <c r="H437" s="72">
        <v>0.05</v>
      </c>
      <c r="I437" s="91">
        <f t="shared" si="34"/>
        <v>0.15833333333333333</v>
      </c>
      <c r="J437" s="124">
        <v>7473</v>
      </c>
      <c r="K437" s="68">
        <f t="shared" si="30"/>
        <v>10311.886917808219</v>
      </c>
      <c r="L437" s="68">
        <f t="shared" si="31"/>
        <v>0</v>
      </c>
      <c r="M437" s="45">
        <v>0.05</v>
      </c>
      <c r="N437" s="68">
        <f t="shared" si="32"/>
        <v>373.65000000000003</v>
      </c>
    </row>
    <row r="438" spans="2:14" x14ac:dyDescent="0.25">
      <c r="B438" s="46">
        <v>434</v>
      </c>
      <c r="C438" s="116" t="s">
        <v>1531</v>
      </c>
      <c r="D438" s="97">
        <v>41243</v>
      </c>
      <c r="E438" s="98">
        <v>44424</v>
      </c>
      <c r="F438" s="117">
        <f t="shared" si="33"/>
        <v>8.7150684931506852</v>
      </c>
      <c r="G438" s="46">
        <v>6</v>
      </c>
      <c r="H438" s="72">
        <v>0.05</v>
      </c>
      <c r="I438" s="91">
        <f t="shared" si="34"/>
        <v>0.15833333333333333</v>
      </c>
      <c r="J438" s="124">
        <v>4332</v>
      </c>
      <c r="K438" s="68">
        <f t="shared" si="30"/>
        <v>5977.6654794520546</v>
      </c>
      <c r="L438" s="68">
        <f t="shared" si="31"/>
        <v>0</v>
      </c>
      <c r="M438" s="45">
        <v>0.05</v>
      </c>
      <c r="N438" s="68">
        <f t="shared" si="32"/>
        <v>216.60000000000002</v>
      </c>
    </row>
    <row r="439" spans="2:14" x14ac:dyDescent="0.25">
      <c r="B439" s="46">
        <v>435</v>
      </c>
      <c r="C439" s="116" t="s">
        <v>1407</v>
      </c>
      <c r="D439" s="97">
        <v>41237</v>
      </c>
      <c r="E439" s="98">
        <v>44424</v>
      </c>
      <c r="F439" s="117">
        <f t="shared" si="33"/>
        <v>8.7315068493150694</v>
      </c>
      <c r="G439" s="46">
        <v>6</v>
      </c>
      <c r="H439" s="72">
        <v>0.05</v>
      </c>
      <c r="I439" s="91">
        <f t="shared" si="34"/>
        <v>0.15833333333333333</v>
      </c>
      <c r="J439" s="124">
        <v>2489</v>
      </c>
      <c r="K439" s="68">
        <f t="shared" si="30"/>
        <v>3441.0140867579912</v>
      </c>
      <c r="L439" s="68">
        <f t="shared" si="31"/>
        <v>0</v>
      </c>
      <c r="M439" s="45">
        <v>0.05</v>
      </c>
      <c r="N439" s="68">
        <f t="shared" si="32"/>
        <v>124.45</v>
      </c>
    </row>
    <row r="440" spans="2:14" x14ac:dyDescent="0.25">
      <c r="B440" s="46">
        <v>436</v>
      </c>
      <c r="C440" s="116" t="s">
        <v>1532</v>
      </c>
      <c r="D440" s="97">
        <v>41242</v>
      </c>
      <c r="E440" s="98">
        <v>44424</v>
      </c>
      <c r="F440" s="117">
        <f t="shared" si="33"/>
        <v>8.7178082191780817</v>
      </c>
      <c r="G440" s="46">
        <v>5</v>
      </c>
      <c r="H440" s="72">
        <v>0.05</v>
      </c>
      <c r="I440" s="91">
        <f t="shared" si="34"/>
        <v>0.19</v>
      </c>
      <c r="J440" s="124">
        <v>14615</v>
      </c>
      <c r="K440" s="68">
        <f t="shared" si="30"/>
        <v>24208.045753424656</v>
      </c>
      <c r="L440" s="68">
        <f t="shared" si="31"/>
        <v>0</v>
      </c>
      <c r="M440" s="45">
        <v>0.05</v>
      </c>
      <c r="N440" s="68">
        <f t="shared" si="32"/>
        <v>730.75</v>
      </c>
    </row>
    <row r="441" spans="2:14" x14ac:dyDescent="0.25">
      <c r="B441" s="46">
        <v>437</v>
      </c>
      <c r="C441" s="116" t="s">
        <v>1532</v>
      </c>
      <c r="D441" s="97">
        <v>41242</v>
      </c>
      <c r="E441" s="98">
        <v>44424</v>
      </c>
      <c r="F441" s="117">
        <f t="shared" si="33"/>
        <v>8.7178082191780817</v>
      </c>
      <c r="G441" s="46">
        <v>5</v>
      </c>
      <c r="H441" s="72">
        <v>0.05</v>
      </c>
      <c r="I441" s="91">
        <f t="shared" si="34"/>
        <v>0.19</v>
      </c>
      <c r="J441" s="124">
        <v>6249</v>
      </c>
      <c r="K441" s="68">
        <f t="shared" si="30"/>
        <v>10350.740876712327</v>
      </c>
      <c r="L441" s="68">
        <f t="shared" si="31"/>
        <v>0</v>
      </c>
      <c r="M441" s="45">
        <v>0.05</v>
      </c>
      <c r="N441" s="68">
        <f t="shared" si="32"/>
        <v>312.45000000000005</v>
      </c>
    </row>
    <row r="442" spans="2:14" x14ac:dyDescent="0.25">
      <c r="B442" s="46">
        <v>438</v>
      </c>
      <c r="C442" s="116" t="s">
        <v>1453</v>
      </c>
      <c r="D442" s="97">
        <v>41243</v>
      </c>
      <c r="E442" s="98">
        <v>44424</v>
      </c>
      <c r="F442" s="117">
        <f t="shared" si="33"/>
        <v>8.7150684931506852</v>
      </c>
      <c r="G442" s="46">
        <v>6</v>
      </c>
      <c r="H442" s="72">
        <v>0.05</v>
      </c>
      <c r="I442" s="91">
        <f t="shared" si="34"/>
        <v>0.15833333333333333</v>
      </c>
      <c r="J442" s="124">
        <v>51300</v>
      </c>
      <c r="K442" s="68">
        <f t="shared" si="30"/>
        <v>70788.143835616444</v>
      </c>
      <c r="L442" s="68">
        <f t="shared" si="31"/>
        <v>0</v>
      </c>
      <c r="M442" s="45">
        <v>0.05</v>
      </c>
      <c r="N442" s="68">
        <f t="shared" si="32"/>
        <v>2565</v>
      </c>
    </row>
    <row r="443" spans="2:14" x14ac:dyDescent="0.25">
      <c r="B443" s="46">
        <v>439</v>
      </c>
      <c r="C443" s="116" t="s">
        <v>1422</v>
      </c>
      <c r="D443" s="97">
        <v>41243</v>
      </c>
      <c r="E443" s="98">
        <v>44424</v>
      </c>
      <c r="F443" s="117">
        <f t="shared" si="33"/>
        <v>8.7150684931506852</v>
      </c>
      <c r="G443" s="46">
        <v>8</v>
      </c>
      <c r="H443" s="72">
        <v>0.05</v>
      </c>
      <c r="I443" s="91">
        <f t="shared" si="34"/>
        <v>0.11874999999999999</v>
      </c>
      <c r="J443" s="124">
        <v>20520</v>
      </c>
      <c r="K443" s="68">
        <f t="shared" si="30"/>
        <v>21236.443150684932</v>
      </c>
      <c r="L443" s="68">
        <f t="shared" si="31"/>
        <v>0</v>
      </c>
      <c r="M443" s="45">
        <v>0.05</v>
      </c>
      <c r="N443" s="68">
        <f t="shared" si="32"/>
        <v>1026</v>
      </c>
    </row>
    <row r="444" spans="2:14" x14ac:dyDescent="0.25">
      <c r="B444" s="46">
        <v>440</v>
      </c>
      <c r="C444" s="116" t="s">
        <v>1533</v>
      </c>
      <c r="D444" s="97">
        <v>41248</v>
      </c>
      <c r="E444" s="98">
        <v>44424</v>
      </c>
      <c r="F444" s="117">
        <f t="shared" si="33"/>
        <v>8.7013698630136993</v>
      </c>
      <c r="G444" s="46">
        <v>5</v>
      </c>
      <c r="H444" s="72">
        <v>0.05</v>
      </c>
      <c r="I444" s="91">
        <f t="shared" si="34"/>
        <v>0.19</v>
      </c>
      <c r="J444" s="124">
        <v>7099</v>
      </c>
      <c r="K444" s="68">
        <f t="shared" si="30"/>
        <v>11736.494684931507</v>
      </c>
      <c r="L444" s="68">
        <f t="shared" si="31"/>
        <v>0</v>
      </c>
      <c r="M444" s="45">
        <v>0.05</v>
      </c>
      <c r="N444" s="68">
        <f t="shared" si="32"/>
        <v>354.95000000000005</v>
      </c>
    </row>
    <row r="445" spans="2:14" x14ac:dyDescent="0.25">
      <c r="B445" s="46">
        <v>441</v>
      </c>
      <c r="C445" s="116" t="s">
        <v>1534</v>
      </c>
      <c r="D445" s="97">
        <v>41251</v>
      </c>
      <c r="E445" s="98">
        <v>44424</v>
      </c>
      <c r="F445" s="117">
        <f t="shared" si="33"/>
        <v>8.6931506849315063</v>
      </c>
      <c r="G445" s="46">
        <v>6</v>
      </c>
      <c r="H445" s="72">
        <v>0.05</v>
      </c>
      <c r="I445" s="91">
        <f t="shared" si="34"/>
        <v>0.15833333333333333</v>
      </c>
      <c r="J445" s="124">
        <v>135660</v>
      </c>
      <c r="K445" s="68">
        <f t="shared" si="30"/>
        <v>186724.53013698629</v>
      </c>
      <c r="L445" s="68">
        <f t="shared" si="31"/>
        <v>0</v>
      </c>
      <c r="M445" s="45">
        <v>0.05</v>
      </c>
      <c r="N445" s="68">
        <f t="shared" si="32"/>
        <v>6783</v>
      </c>
    </row>
    <row r="446" spans="2:14" x14ac:dyDescent="0.25">
      <c r="B446" s="46">
        <v>442</v>
      </c>
      <c r="C446" s="116" t="s">
        <v>1521</v>
      </c>
      <c r="D446" s="97">
        <v>41251</v>
      </c>
      <c r="E446" s="98">
        <v>44424</v>
      </c>
      <c r="F446" s="117">
        <f t="shared" si="33"/>
        <v>8.6931506849315063</v>
      </c>
      <c r="G446" s="46">
        <v>6</v>
      </c>
      <c r="H446" s="72">
        <v>0.05</v>
      </c>
      <c r="I446" s="91">
        <f t="shared" si="34"/>
        <v>0.15833333333333333</v>
      </c>
      <c r="J446" s="124">
        <v>91200</v>
      </c>
      <c r="K446" s="68">
        <f t="shared" si="30"/>
        <v>125529.09589041096</v>
      </c>
      <c r="L446" s="68">
        <f t="shared" si="31"/>
        <v>0</v>
      </c>
      <c r="M446" s="45">
        <v>0.05</v>
      </c>
      <c r="N446" s="68">
        <f t="shared" si="32"/>
        <v>4560</v>
      </c>
    </row>
    <row r="447" spans="2:14" x14ac:dyDescent="0.25">
      <c r="B447" s="46">
        <v>443</v>
      </c>
      <c r="C447" s="116" t="s">
        <v>1501</v>
      </c>
      <c r="D447" s="97">
        <v>41251</v>
      </c>
      <c r="E447" s="98">
        <v>44424</v>
      </c>
      <c r="F447" s="117">
        <f t="shared" si="33"/>
        <v>8.6931506849315063</v>
      </c>
      <c r="G447" s="46">
        <v>6</v>
      </c>
      <c r="H447" s="72">
        <v>0.05</v>
      </c>
      <c r="I447" s="91">
        <f t="shared" si="34"/>
        <v>0.15833333333333333</v>
      </c>
      <c r="J447" s="124">
        <v>41040</v>
      </c>
      <c r="K447" s="68">
        <f t="shared" si="30"/>
        <v>56488.09315068493</v>
      </c>
      <c r="L447" s="68">
        <f t="shared" si="31"/>
        <v>0</v>
      </c>
      <c r="M447" s="45">
        <v>0.05</v>
      </c>
      <c r="N447" s="68">
        <f t="shared" si="32"/>
        <v>2052</v>
      </c>
    </row>
    <row r="448" spans="2:14" x14ac:dyDescent="0.25">
      <c r="B448" s="46">
        <v>444</v>
      </c>
      <c r="C448" s="116" t="s">
        <v>1514</v>
      </c>
      <c r="D448" s="97">
        <v>41258</v>
      </c>
      <c r="E448" s="98">
        <v>44424</v>
      </c>
      <c r="F448" s="117">
        <f t="shared" si="33"/>
        <v>8.6739726027397257</v>
      </c>
      <c r="G448" s="46">
        <v>6</v>
      </c>
      <c r="H448" s="72">
        <v>0.05</v>
      </c>
      <c r="I448" s="91">
        <f t="shared" si="34"/>
        <v>0.15833333333333333</v>
      </c>
      <c r="J448" s="124">
        <v>171000</v>
      </c>
      <c r="K448" s="68">
        <f t="shared" si="30"/>
        <v>234847.80821917808</v>
      </c>
      <c r="L448" s="68">
        <f t="shared" si="31"/>
        <v>0</v>
      </c>
      <c r="M448" s="45">
        <v>0.05</v>
      </c>
      <c r="N448" s="68">
        <f t="shared" si="32"/>
        <v>8550</v>
      </c>
    </row>
    <row r="449" spans="2:14" ht="30" x14ac:dyDescent="0.25">
      <c r="B449" s="46">
        <v>445</v>
      </c>
      <c r="C449" s="116" t="s">
        <v>1535</v>
      </c>
      <c r="D449" s="97">
        <v>41260</v>
      </c>
      <c r="E449" s="98">
        <v>44424</v>
      </c>
      <c r="F449" s="117">
        <f t="shared" si="33"/>
        <v>8.668493150684931</v>
      </c>
      <c r="G449" s="46">
        <v>5</v>
      </c>
      <c r="H449" s="72">
        <v>0.05</v>
      </c>
      <c r="I449" s="91">
        <f t="shared" si="34"/>
        <v>0.19</v>
      </c>
      <c r="J449" s="124">
        <v>15025</v>
      </c>
      <c r="K449" s="68">
        <f t="shared" si="30"/>
        <v>24746.380821917806</v>
      </c>
      <c r="L449" s="68">
        <f t="shared" si="31"/>
        <v>0</v>
      </c>
      <c r="M449" s="45">
        <v>0.05</v>
      </c>
      <c r="N449" s="68">
        <f t="shared" si="32"/>
        <v>751.25</v>
      </c>
    </row>
    <row r="450" spans="2:14" ht="30" x14ac:dyDescent="0.25">
      <c r="B450" s="46">
        <v>446</v>
      </c>
      <c r="C450" s="116" t="s">
        <v>1536</v>
      </c>
      <c r="D450" s="97">
        <v>41260</v>
      </c>
      <c r="E450" s="98">
        <v>44424</v>
      </c>
      <c r="F450" s="117">
        <f t="shared" si="33"/>
        <v>8.668493150684931</v>
      </c>
      <c r="G450" s="46">
        <v>5</v>
      </c>
      <c r="H450" s="72">
        <v>0.05</v>
      </c>
      <c r="I450" s="91">
        <f t="shared" si="34"/>
        <v>0.19</v>
      </c>
      <c r="J450" s="124">
        <v>47765</v>
      </c>
      <c r="K450" s="68">
        <f t="shared" si="30"/>
        <v>78669.60931506849</v>
      </c>
      <c r="L450" s="68">
        <f t="shared" si="31"/>
        <v>0</v>
      </c>
      <c r="M450" s="45">
        <v>0.05</v>
      </c>
      <c r="N450" s="68">
        <f t="shared" si="32"/>
        <v>2388.25</v>
      </c>
    </row>
    <row r="451" spans="2:14" ht="30" x14ac:dyDescent="0.25">
      <c r="B451" s="46">
        <v>447</v>
      </c>
      <c r="C451" s="116" t="s">
        <v>1405</v>
      </c>
      <c r="D451" s="97">
        <v>41260</v>
      </c>
      <c r="E451" s="98">
        <v>44424</v>
      </c>
      <c r="F451" s="117">
        <f t="shared" si="33"/>
        <v>8.668493150684931</v>
      </c>
      <c r="G451" s="46">
        <v>8</v>
      </c>
      <c r="H451" s="72">
        <v>0.05</v>
      </c>
      <c r="I451" s="91">
        <f t="shared" si="34"/>
        <v>0.11874999999999999</v>
      </c>
      <c r="J451" s="124">
        <v>14364</v>
      </c>
      <c r="K451" s="68">
        <f t="shared" si="30"/>
        <v>14786.065479452052</v>
      </c>
      <c r="L451" s="68">
        <f t="shared" si="31"/>
        <v>0</v>
      </c>
      <c r="M451" s="45">
        <v>0.05</v>
      </c>
      <c r="N451" s="68">
        <f t="shared" si="32"/>
        <v>718.2</v>
      </c>
    </row>
    <row r="452" spans="2:14" x14ac:dyDescent="0.25">
      <c r="B452" s="46">
        <v>448</v>
      </c>
      <c r="C452" s="116" t="s">
        <v>1456</v>
      </c>
      <c r="D452" s="97">
        <v>41264</v>
      </c>
      <c r="E452" s="98">
        <v>44424</v>
      </c>
      <c r="F452" s="117">
        <f t="shared" si="33"/>
        <v>8.6575342465753433</v>
      </c>
      <c r="G452" s="46">
        <v>8</v>
      </c>
      <c r="H452" s="72">
        <v>0.05</v>
      </c>
      <c r="I452" s="91">
        <f t="shared" si="34"/>
        <v>0.11874999999999999</v>
      </c>
      <c r="J452" s="124">
        <v>75240</v>
      </c>
      <c r="K452" s="68">
        <f t="shared" si="30"/>
        <v>77352.904109589042</v>
      </c>
      <c r="L452" s="68">
        <f t="shared" si="31"/>
        <v>0</v>
      </c>
      <c r="M452" s="45">
        <v>0.05</v>
      </c>
      <c r="N452" s="68">
        <f t="shared" si="32"/>
        <v>3762</v>
      </c>
    </row>
    <row r="453" spans="2:14" x14ac:dyDescent="0.25">
      <c r="B453" s="46">
        <v>449</v>
      </c>
      <c r="C453" s="116" t="s">
        <v>1444</v>
      </c>
      <c r="D453" s="97">
        <v>41264</v>
      </c>
      <c r="E453" s="98">
        <v>44424</v>
      </c>
      <c r="F453" s="117">
        <f t="shared" si="33"/>
        <v>8.6575342465753433</v>
      </c>
      <c r="G453" s="46">
        <v>5</v>
      </c>
      <c r="H453" s="72">
        <v>0.05</v>
      </c>
      <c r="I453" s="91">
        <f t="shared" si="34"/>
        <v>0.19</v>
      </c>
      <c r="J453" s="124">
        <v>8586</v>
      </c>
      <c r="K453" s="68">
        <f t="shared" ref="K453:K516" si="35">J453*I453*F453</f>
        <v>14123.381917808219</v>
      </c>
      <c r="L453" s="68">
        <f t="shared" ref="L453:L516" si="36">MAX(J453-K453,0)</f>
        <v>0</v>
      </c>
      <c r="M453" s="45">
        <v>0.05</v>
      </c>
      <c r="N453" s="68">
        <f t="shared" ref="N453:N516" si="37">IF(J453&lt;=0,0,IF(L453&lt;=H453*J453,H453*J453,L453*(1-M453)))</f>
        <v>429.3</v>
      </c>
    </row>
    <row r="454" spans="2:14" ht="30" x14ac:dyDescent="0.25">
      <c r="B454" s="46">
        <v>450</v>
      </c>
      <c r="C454" s="116" t="s">
        <v>1405</v>
      </c>
      <c r="D454" s="97">
        <v>41265</v>
      </c>
      <c r="E454" s="98">
        <v>44424</v>
      </c>
      <c r="F454" s="117">
        <f t="shared" ref="F454:F517" si="38">(E454-D454)/365</f>
        <v>8.6547945205479451</v>
      </c>
      <c r="G454" s="46">
        <v>8</v>
      </c>
      <c r="H454" s="72">
        <v>0.05</v>
      </c>
      <c r="I454" s="91">
        <f t="shared" ref="I454:I517" si="39">(1-H454)/G454</f>
        <v>0.11874999999999999</v>
      </c>
      <c r="J454" s="124">
        <v>29070</v>
      </c>
      <c r="K454" s="68">
        <f t="shared" si="35"/>
        <v>29876.891609589042</v>
      </c>
      <c r="L454" s="68">
        <f t="shared" si="36"/>
        <v>0</v>
      </c>
      <c r="M454" s="45">
        <v>0.05</v>
      </c>
      <c r="N454" s="68">
        <f t="shared" si="37"/>
        <v>1453.5</v>
      </c>
    </row>
    <row r="455" spans="2:14" ht="30" x14ac:dyDescent="0.25">
      <c r="B455" s="46">
        <v>451</v>
      </c>
      <c r="C455" s="116" t="s">
        <v>1405</v>
      </c>
      <c r="D455" s="97">
        <v>41265</v>
      </c>
      <c r="E455" s="98">
        <v>44424</v>
      </c>
      <c r="F455" s="117">
        <f t="shared" si="38"/>
        <v>8.6547945205479451</v>
      </c>
      <c r="G455" s="46">
        <v>8</v>
      </c>
      <c r="H455" s="72">
        <v>0.05</v>
      </c>
      <c r="I455" s="91">
        <f t="shared" si="39"/>
        <v>0.11874999999999999</v>
      </c>
      <c r="J455" s="124">
        <v>33915</v>
      </c>
      <c r="K455" s="68">
        <f t="shared" si="35"/>
        <v>34856.373544520546</v>
      </c>
      <c r="L455" s="68">
        <f t="shared" si="36"/>
        <v>0</v>
      </c>
      <c r="M455" s="45">
        <v>0.05</v>
      </c>
      <c r="N455" s="68">
        <f t="shared" si="37"/>
        <v>1695.75</v>
      </c>
    </row>
    <row r="456" spans="2:14" ht="30" x14ac:dyDescent="0.25">
      <c r="B456" s="46">
        <v>452</v>
      </c>
      <c r="C456" s="116" t="s">
        <v>1405</v>
      </c>
      <c r="D456" s="97">
        <v>41265</v>
      </c>
      <c r="E456" s="98">
        <v>44424</v>
      </c>
      <c r="F456" s="117">
        <f t="shared" si="38"/>
        <v>8.6547945205479451</v>
      </c>
      <c r="G456" s="46">
        <v>8</v>
      </c>
      <c r="H456" s="72">
        <v>0.05</v>
      </c>
      <c r="I456" s="91">
        <f t="shared" si="39"/>
        <v>0.11874999999999999</v>
      </c>
      <c r="J456" s="124">
        <v>19380</v>
      </c>
      <c r="K456" s="68">
        <f t="shared" si="35"/>
        <v>19917.927739726027</v>
      </c>
      <c r="L456" s="68">
        <f t="shared" si="36"/>
        <v>0</v>
      </c>
      <c r="M456" s="45">
        <v>0.05</v>
      </c>
      <c r="N456" s="68">
        <f t="shared" si="37"/>
        <v>969</v>
      </c>
    </row>
    <row r="457" spans="2:14" ht="30" x14ac:dyDescent="0.25">
      <c r="B457" s="46">
        <v>453</v>
      </c>
      <c r="C457" s="116" t="s">
        <v>1450</v>
      </c>
      <c r="D457" s="97">
        <v>41270</v>
      </c>
      <c r="E457" s="98">
        <v>44424</v>
      </c>
      <c r="F457" s="117">
        <f t="shared" si="38"/>
        <v>8.6410958904109592</v>
      </c>
      <c r="G457" s="46">
        <v>5</v>
      </c>
      <c r="H457" s="72">
        <v>0.05</v>
      </c>
      <c r="I457" s="91">
        <f t="shared" si="39"/>
        <v>0.19</v>
      </c>
      <c r="J457" s="124">
        <v>126183.5</v>
      </c>
      <c r="K457" s="68">
        <f t="shared" si="35"/>
        <v>207169.10742465756</v>
      </c>
      <c r="L457" s="68">
        <f t="shared" si="36"/>
        <v>0</v>
      </c>
      <c r="M457" s="45">
        <v>0.05</v>
      </c>
      <c r="N457" s="68">
        <f t="shared" si="37"/>
        <v>6309.1750000000002</v>
      </c>
    </row>
    <row r="458" spans="2:14" x14ac:dyDescent="0.25">
      <c r="B458" s="46">
        <v>454</v>
      </c>
      <c r="C458" s="116" t="s">
        <v>1416</v>
      </c>
      <c r="D458" s="97">
        <v>41270</v>
      </c>
      <c r="E458" s="98">
        <v>44424</v>
      </c>
      <c r="F458" s="117">
        <f t="shared" si="38"/>
        <v>8.6410958904109592</v>
      </c>
      <c r="G458" s="46">
        <v>6</v>
      </c>
      <c r="H458" s="72">
        <v>0.05</v>
      </c>
      <c r="I458" s="91">
        <f t="shared" si="39"/>
        <v>0.15833333333333333</v>
      </c>
      <c r="J458" s="124">
        <v>175104</v>
      </c>
      <c r="K458" s="68">
        <f t="shared" si="35"/>
        <v>239572.65534246576</v>
      </c>
      <c r="L458" s="68">
        <f t="shared" si="36"/>
        <v>0</v>
      </c>
      <c r="M458" s="45">
        <v>0.05</v>
      </c>
      <c r="N458" s="68">
        <f t="shared" si="37"/>
        <v>8755.2000000000007</v>
      </c>
    </row>
    <row r="459" spans="2:14" x14ac:dyDescent="0.25">
      <c r="B459" s="46">
        <v>455</v>
      </c>
      <c r="C459" s="116" t="s">
        <v>1417</v>
      </c>
      <c r="D459" s="97">
        <v>41270</v>
      </c>
      <c r="E459" s="98">
        <v>44424</v>
      </c>
      <c r="F459" s="117">
        <f t="shared" si="38"/>
        <v>8.6410958904109592</v>
      </c>
      <c r="G459" s="46">
        <v>5</v>
      </c>
      <c r="H459" s="72">
        <v>0.05</v>
      </c>
      <c r="I459" s="91">
        <f t="shared" si="39"/>
        <v>0.19</v>
      </c>
      <c r="J459" s="124">
        <v>71136</v>
      </c>
      <c r="K459" s="68">
        <f t="shared" si="35"/>
        <v>116791.66947945206</v>
      </c>
      <c r="L459" s="68">
        <f t="shared" si="36"/>
        <v>0</v>
      </c>
      <c r="M459" s="45">
        <v>0.05</v>
      </c>
      <c r="N459" s="68">
        <f t="shared" si="37"/>
        <v>3556.8</v>
      </c>
    </row>
    <row r="460" spans="2:14" ht="30" x14ac:dyDescent="0.25">
      <c r="B460" s="46">
        <v>456</v>
      </c>
      <c r="C460" s="116" t="s">
        <v>1450</v>
      </c>
      <c r="D460" s="97">
        <v>41268</v>
      </c>
      <c r="E460" s="98">
        <v>44424</v>
      </c>
      <c r="F460" s="117">
        <f t="shared" si="38"/>
        <v>8.6465753424657539</v>
      </c>
      <c r="G460" s="46">
        <v>5</v>
      </c>
      <c r="H460" s="72">
        <v>0.05</v>
      </c>
      <c r="I460" s="91">
        <f t="shared" si="39"/>
        <v>0.19</v>
      </c>
      <c r="J460" s="124">
        <v>29932</v>
      </c>
      <c r="K460" s="68">
        <f t="shared" si="35"/>
        <v>49173.765698630137</v>
      </c>
      <c r="L460" s="68">
        <f t="shared" si="36"/>
        <v>0</v>
      </c>
      <c r="M460" s="45">
        <v>0.05</v>
      </c>
      <c r="N460" s="68">
        <f t="shared" si="37"/>
        <v>1496.6000000000001</v>
      </c>
    </row>
    <row r="461" spans="2:14" ht="30" x14ac:dyDescent="0.25">
      <c r="B461" s="46">
        <v>457</v>
      </c>
      <c r="C461" s="116" t="s">
        <v>1537</v>
      </c>
      <c r="D461" s="97">
        <v>41274</v>
      </c>
      <c r="E461" s="98">
        <v>44424</v>
      </c>
      <c r="F461" s="117">
        <f t="shared" si="38"/>
        <v>8.6301369863013697</v>
      </c>
      <c r="G461" s="46">
        <v>5</v>
      </c>
      <c r="H461" s="72">
        <v>0.05</v>
      </c>
      <c r="I461" s="91">
        <f t="shared" si="39"/>
        <v>0.19</v>
      </c>
      <c r="J461" s="124">
        <v>9900</v>
      </c>
      <c r="K461" s="68">
        <f t="shared" si="35"/>
        <v>16233.287671232876</v>
      </c>
      <c r="L461" s="68">
        <f t="shared" si="36"/>
        <v>0</v>
      </c>
      <c r="M461" s="45">
        <v>0.05</v>
      </c>
      <c r="N461" s="68">
        <f t="shared" si="37"/>
        <v>495</v>
      </c>
    </row>
    <row r="462" spans="2:14" ht="30" x14ac:dyDescent="0.25">
      <c r="B462" s="46">
        <v>458</v>
      </c>
      <c r="C462" s="116" t="s">
        <v>1538</v>
      </c>
      <c r="D462" s="97">
        <v>41274</v>
      </c>
      <c r="E462" s="98">
        <v>44424</v>
      </c>
      <c r="F462" s="117">
        <f t="shared" si="38"/>
        <v>8.6301369863013697</v>
      </c>
      <c r="G462" s="46">
        <v>5</v>
      </c>
      <c r="H462" s="72">
        <v>0.05</v>
      </c>
      <c r="I462" s="91">
        <f t="shared" si="39"/>
        <v>0.19</v>
      </c>
      <c r="J462" s="124">
        <v>9900</v>
      </c>
      <c r="K462" s="68">
        <f t="shared" si="35"/>
        <v>16233.287671232876</v>
      </c>
      <c r="L462" s="68">
        <f t="shared" si="36"/>
        <v>0</v>
      </c>
      <c r="M462" s="45">
        <v>0.05</v>
      </c>
      <c r="N462" s="68">
        <f t="shared" si="37"/>
        <v>495</v>
      </c>
    </row>
    <row r="463" spans="2:14" x14ac:dyDescent="0.25">
      <c r="B463" s="46">
        <v>459</v>
      </c>
      <c r="C463" s="116" t="s">
        <v>1422</v>
      </c>
      <c r="D463" s="97">
        <v>41274</v>
      </c>
      <c r="E463" s="98">
        <v>44424</v>
      </c>
      <c r="F463" s="117">
        <f t="shared" si="38"/>
        <v>8.6301369863013697</v>
      </c>
      <c r="G463" s="46">
        <v>8</v>
      </c>
      <c r="H463" s="72">
        <v>0.05</v>
      </c>
      <c r="I463" s="91">
        <f t="shared" si="39"/>
        <v>0.11874999999999999</v>
      </c>
      <c r="J463" s="124">
        <v>39307</v>
      </c>
      <c r="K463" s="68">
        <f t="shared" si="35"/>
        <v>40282.944349315068</v>
      </c>
      <c r="L463" s="68">
        <f t="shared" si="36"/>
        <v>0</v>
      </c>
      <c r="M463" s="45">
        <v>0.05</v>
      </c>
      <c r="N463" s="68">
        <f t="shared" si="37"/>
        <v>1965.3500000000001</v>
      </c>
    </row>
    <row r="464" spans="2:14" x14ac:dyDescent="0.25">
      <c r="B464" s="46">
        <v>460</v>
      </c>
      <c r="C464" s="116" t="s">
        <v>1367</v>
      </c>
      <c r="D464" s="97">
        <v>41314</v>
      </c>
      <c r="E464" s="98">
        <v>44424</v>
      </c>
      <c r="F464" s="117">
        <f t="shared" si="38"/>
        <v>8.5205479452054789</v>
      </c>
      <c r="G464" s="46">
        <v>8</v>
      </c>
      <c r="H464" s="72">
        <v>0.05</v>
      </c>
      <c r="I464" s="91">
        <f t="shared" si="39"/>
        <v>0.11874999999999999</v>
      </c>
      <c r="J464" s="124">
        <v>143094.92000000001</v>
      </c>
      <c r="K464" s="68">
        <f t="shared" si="35"/>
        <v>144785.59628082192</v>
      </c>
      <c r="L464" s="68">
        <f t="shared" si="36"/>
        <v>0</v>
      </c>
      <c r="M464" s="45">
        <v>0.05</v>
      </c>
      <c r="N464" s="68">
        <f t="shared" si="37"/>
        <v>7154.746000000001</v>
      </c>
    </row>
    <row r="465" spans="2:14" x14ac:dyDescent="0.25">
      <c r="B465" s="46">
        <v>461</v>
      </c>
      <c r="C465" s="116" t="s">
        <v>1496</v>
      </c>
      <c r="D465" s="97">
        <v>41314</v>
      </c>
      <c r="E465" s="98">
        <v>44424</v>
      </c>
      <c r="F465" s="117">
        <f t="shared" si="38"/>
        <v>8.5205479452054789</v>
      </c>
      <c r="G465" s="46">
        <v>6</v>
      </c>
      <c r="H465" s="72">
        <v>0.05</v>
      </c>
      <c r="I465" s="91">
        <f t="shared" si="39"/>
        <v>0.15833333333333333</v>
      </c>
      <c r="J465" s="124">
        <v>20465.28</v>
      </c>
      <c r="K465" s="68">
        <f t="shared" si="35"/>
        <v>27609.438246575337</v>
      </c>
      <c r="L465" s="68">
        <f t="shared" si="36"/>
        <v>0</v>
      </c>
      <c r="M465" s="45">
        <v>0.05</v>
      </c>
      <c r="N465" s="68">
        <f t="shared" si="37"/>
        <v>1023.264</v>
      </c>
    </row>
    <row r="466" spans="2:14" x14ac:dyDescent="0.25">
      <c r="B466" s="46">
        <v>462</v>
      </c>
      <c r="C466" s="116" t="s">
        <v>1452</v>
      </c>
      <c r="D466" s="97">
        <v>41314</v>
      </c>
      <c r="E466" s="98">
        <v>44424</v>
      </c>
      <c r="F466" s="117">
        <f t="shared" si="38"/>
        <v>8.5205479452054789</v>
      </c>
      <c r="G466" s="46">
        <v>6</v>
      </c>
      <c r="H466" s="72">
        <v>0.05</v>
      </c>
      <c r="I466" s="91">
        <f t="shared" si="39"/>
        <v>0.15833333333333333</v>
      </c>
      <c r="J466" s="124">
        <v>18294.8</v>
      </c>
      <c r="K466" s="68">
        <f t="shared" si="35"/>
        <v>24681.272420091318</v>
      </c>
      <c r="L466" s="68">
        <f t="shared" si="36"/>
        <v>0</v>
      </c>
      <c r="M466" s="45">
        <v>0.05</v>
      </c>
      <c r="N466" s="68">
        <f t="shared" si="37"/>
        <v>914.74</v>
      </c>
    </row>
    <row r="467" spans="2:14" x14ac:dyDescent="0.25">
      <c r="B467" s="46">
        <v>463</v>
      </c>
      <c r="C467" s="116" t="s">
        <v>1539</v>
      </c>
      <c r="D467" s="97">
        <v>41274</v>
      </c>
      <c r="E467" s="98">
        <v>44424</v>
      </c>
      <c r="F467" s="117">
        <f t="shared" si="38"/>
        <v>8.6301369863013697</v>
      </c>
      <c r="G467" s="46">
        <v>8</v>
      </c>
      <c r="H467" s="72">
        <v>0.05</v>
      </c>
      <c r="I467" s="91">
        <f t="shared" si="39"/>
        <v>0.11874999999999999</v>
      </c>
      <c r="J467" s="124">
        <v>145200</v>
      </c>
      <c r="K467" s="68">
        <f t="shared" si="35"/>
        <v>148805.13698630137</v>
      </c>
      <c r="L467" s="68">
        <f t="shared" si="36"/>
        <v>0</v>
      </c>
      <c r="M467" s="45">
        <v>0.05</v>
      </c>
      <c r="N467" s="68">
        <f t="shared" si="37"/>
        <v>7260</v>
      </c>
    </row>
    <row r="468" spans="2:14" x14ac:dyDescent="0.25">
      <c r="B468" s="46">
        <v>464</v>
      </c>
      <c r="C468" s="116" t="s">
        <v>1471</v>
      </c>
      <c r="D468" s="97">
        <v>41290</v>
      </c>
      <c r="E468" s="98">
        <v>44424</v>
      </c>
      <c r="F468" s="117">
        <f t="shared" si="38"/>
        <v>8.5863013698630137</v>
      </c>
      <c r="G468" s="46">
        <v>5</v>
      </c>
      <c r="H468" s="72">
        <v>0.05</v>
      </c>
      <c r="I468" s="91">
        <f t="shared" si="39"/>
        <v>0.19</v>
      </c>
      <c r="J468" s="124">
        <v>162783.95000000001</v>
      </c>
      <c r="K468" s="68">
        <f t="shared" si="35"/>
        <v>265565.29004657536</v>
      </c>
      <c r="L468" s="68">
        <f t="shared" si="36"/>
        <v>0</v>
      </c>
      <c r="M468" s="45">
        <v>0.05</v>
      </c>
      <c r="N468" s="68">
        <f t="shared" si="37"/>
        <v>8139.1975000000011</v>
      </c>
    </row>
    <row r="469" spans="2:14" x14ac:dyDescent="0.25">
      <c r="B469" s="46">
        <v>465</v>
      </c>
      <c r="C469" s="116" t="s">
        <v>1540</v>
      </c>
      <c r="D469" s="97">
        <v>41296</v>
      </c>
      <c r="E469" s="98">
        <v>44424</v>
      </c>
      <c r="F469" s="117">
        <f t="shared" si="38"/>
        <v>8.5698630136986296</v>
      </c>
      <c r="G469" s="46">
        <v>6</v>
      </c>
      <c r="H469" s="72">
        <v>0.05</v>
      </c>
      <c r="I469" s="91">
        <f t="shared" si="39"/>
        <v>0.15833333333333333</v>
      </c>
      <c r="J469" s="124">
        <v>29820</v>
      </c>
      <c r="K469" s="68">
        <f t="shared" si="35"/>
        <v>40462.608219178081</v>
      </c>
      <c r="L469" s="68">
        <f t="shared" si="36"/>
        <v>0</v>
      </c>
      <c r="M469" s="45">
        <v>0.05</v>
      </c>
      <c r="N469" s="68">
        <f t="shared" si="37"/>
        <v>1491</v>
      </c>
    </row>
    <row r="470" spans="2:14" x14ac:dyDescent="0.25">
      <c r="B470" s="46">
        <v>466</v>
      </c>
      <c r="C470" s="116" t="s">
        <v>1443</v>
      </c>
      <c r="D470" s="97">
        <v>41291</v>
      </c>
      <c r="E470" s="98">
        <v>44424</v>
      </c>
      <c r="F470" s="117">
        <f t="shared" si="38"/>
        <v>8.5835616438356173</v>
      </c>
      <c r="G470" s="46">
        <v>8</v>
      </c>
      <c r="H470" s="72">
        <v>0.05</v>
      </c>
      <c r="I470" s="91">
        <f t="shared" si="39"/>
        <v>0.11874999999999999</v>
      </c>
      <c r="J470" s="124">
        <v>14446</v>
      </c>
      <c r="K470" s="68">
        <f t="shared" si="35"/>
        <v>14724.778116438356</v>
      </c>
      <c r="L470" s="68">
        <f t="shared" si="36"/>
        <v>0</v>
      </c>
      <c r="M470" s="45">
        <v>0.05</v>
      </c>
      <c r="N470" s="68">
        <f t="shared" si="37"/>
        <v>722.30000000000007</v>
      </c>
    </row>
    <row r="471" spans="2:14" x14ac:dyDescent="0.25">
      <c r="B471" s="46">
        <v>467</v>
      </c>
      <c r="C471" s="116" t="s">
        <v>1443</v>
      </c>
      <c r="D471" s="97">
        <v>41291</v>
      </c>
      <c r="E471" s="98">
        <v>44424</v>
      </c>
      <c r="F471" s="117">
        <f t="shared" si="38"/>
        <v>8.5835616438356173</v>
      </c>
      <c r="G471" s="46">
        <v>8</v>
      </c>
      <c r="H471" s="72">
        <v>0.05</v>
      </c>
      <c r="I471" s="91">
        <f t="shared" si="39"/>
        <v>0.11874999999999999</v>
      </c>
      <c r="J471" s="124">
        <v>14446</v>
      </c>
      <c r="K471" s="68">
        <f t="shared" si="35"/>
        <v>14724.778116438356</v>
      </c>
      <c r="L471" s="68">
        <f t="shared" si="36"/>
        <v>0</v>
      </c>
      <c r="M471" s="45">
        <v>0.05</v>
      </c>
      <c r="N471" s="68">
        <f t="shared" si="37"/>
        <v>722.30000000000007</v>
      </c>
    </row>
    <row r="472" spans="2:14" x14ac:dyDescent="0.25">
      <c r="B472" s="46">
        <v>468</v>
      </c>
      <c r="C472" s="116" t="s">
        <v>1541</v>
      </c>
      <c r="D472" s="97">
        <v>41291</v>
      </c>
      <c r="E472" s="98">
        <v>44424</v>
      </c>
      <c r="F472" s="117">
        <f t="shared" si="38"/>
        <v>8.5835616438356173</v>
      </c>
      <c r="G472" s="46">
        <v>5</v>
      </c>
      <c r="H472" s="72">
        <v>0.05</v>
      </c>
      <c r="I472" s="91">
        <f t="shared" si="39"/>
        <v>0.19</v>
      </c>
      <c r="J472" s="124">
        <v>7148</v>
      </c>
      <c r="K472" s="68">
        <f t="shared" si="35"/>
        <v>11657.50673972603</v>
      </c>
      <c r="L472" s="68">
        <f t="shared" si="36"/>
        <v>0</v>
      </c>
      <c r="M472" s="45">
        <v>0.05</v>
      </c>
      <c r="N472" s="68">
        <f t="shared" si="37"/>
        <v>357.40000000000003</v>
      </c>
    </row>
    <row r="473" spans="2:14" x14ac:dyDescent="0.25">
      <c r="B473" s="46">
        <v>469</v>
      </c>
      <c r="C473" s="116" t="s">
        <v>1541</v>
      </c>
      <c r="D473" s="97">
        <v>41291</v>
      </c>
      <c r="E473" s="98">
        <v>44424</v>
      </c>
      <c r="F473" s="117">
        <f t="shared" si="38"/>
        <v>8.5835616438356173</v>
      </c>
      <c r="G473" s="46">
        <v>5</v>
      </c>
      <c r="H473" s="72">
        <v>0.05</v>
      </c>
      <c r="I473" s="91">
        <f t="shared" si="39"/>
        <v>0.19</v>
      </c>
      <c r="J473" s="124">
        <v>28591</v>
      </c>
      <c r="K473" s="68">
        <f t="shared" si="35"/>
        <v>46628.396082191786</v>
      </c>
      <c r="L473" s="68">
        <f t="shared" si="36"/>
        <v>0</v>
      </c>
      <c r="M473" s="45">
        <v>0.05</v>
      </c>
      <c r="N473" s="68">
        <f t="shared" si="37"/>
        <v>1429.5500000000002</v>
      </c>
    </row>
    <row r="474" spans="2:14" x14ac:dyDescent="0.25">
      <c r="B474" s="46">
        <v>470</v>
      </c>
      <c r="C474" s="116" t="s">
        <v>1443</v>
      </c>
      <c r="D474" s="97">
        <v>41291</v>
      </c>
      <c r="E474" s="98">
        <v>44424</v>
      </c>
      <c r="F474" s="117">
        <f t="shared" si="38"/>
        <v>8.5835616438356173</v>
      </c>
      <c r="G474" s="46">
        <v>8</v>
      </c>
      <c r="H474" s="72">
        <v>0.05</v>
      </c>
      <c r="I474" s="91">
        <f t="shared" si="39"/>
        <v>0.11874999999999999</v>
      </c>
      <c r="J474" s="124">
        <v>72230</v>
      </c>
      <c r="K474" s="68">
        <f t="shared" si="35"/>
        <v>73623.890582191787</v>
      </c>
      <c r="L474" s="68">
        <f t="shared" si="36"/>
        <v>0</v>
      </c>
      <c r="M474" s="45">
        <v>0.05</v>
      </c>
      <c r="N474" s="68">
        <f t="shared" si="37"/>
        <v>3611.5</v>
      </c>
    </row>
    <row r="475" spans="2:14" x14ac:dyDescent="0.25">
      <c r="B475" s="46">
        <v>471</v>
      </c>
      <c r="C475" s="116" t="s">
        <v>1415</v>
      </c>
      <c r="D475" s="97">
        <v>41290</v>
      </c>
      <c r="E475" s="98">
        <v>44424</v>
      </c>
      <c r="F475" s="117">
        <f t="shared" si="38"/>
        <v>8.5863013698630137</v>
      </c>
      <c r="G475" s="46">
        <v>5</v>
      </c>
      <c r="H475" s="72">
        <v>0.05</v>
      </c>
      <c r="I475" s="91">
        <f t="shared" si="39"/>
        <v>0.19</v>
      </c>
      <c r="J475" s="124">
        <v>171000</v>
      </c>
      <c r="K475" s="68">
        <f t="shared" si="35"/>
        <v>278968.9315068493</v>
      </c>
      <c r="L475" s="68">
        <f t="shared" si="36"/>
        <v>0</v>
      </c>
      <c r="M475" s="45">
        <v>0.05</v>
      </c>
      <c r="N475" s="68">
        <f t="shared" si="37"/>
        <v>8550</v>
      </c>
    </row>
    <row r="476" spans="2:14" x14ac:dyDescent="0.25">
      <c r="B476" s="46">
        <v>472</v>
      </c>
      <c r="C476" s="116" t="s">
        <v>1534</v>
      </c>
      <c r="D476" s="97">
        <v>41290</v>
      </c>
      <c r="E476" s="98">
        <v>44424</v>
      </c>
      <c r="F476" s="117">
        <f t="shared" si="38"/>
        <v>8.5863013698630137</v>
      </c>
      <c r="G476" s="46">
        <v>6</v>
      </c>
      <c r="H476" s="72">
        <v>0.05</v>
      </c>
      <c r="I476" s="91">
        <f t="shared" si="39"/>
        <v>0.15833333333333333</v>
      </c>
      <c r="J476" s="124">
        <v>106704</v>
      </c>
      <c r="K476" s="68">
        <f t="shared" si="35"/>
        <v>145063.84438356163</v>
      </c>
      <c r="L476" s="68">
        <f t="shared" si="36"/>
        <v>0</v>
      </c>
      <c r="M476" s="45">
        <v>0.05</v>
      </c>
      <c r="N476" s="68">
        <f t="shared" si="37"/>
        <v>5335.2000000000007</v>
      </c>
    </row>
    <row r="477" spans="2:14" ht="30" x14ac:dyDescent="0.25">
      <c r="B477" s="46">
        <v>473</v>
      </c>
      <c r="C477" s="116" t="s">
        <v>1405</v>
      </c>
      <c r="D477" s="97">
        <v>41290</v>
      </c>
      <c r="E477" s="98">
        <v>44424</v>
      </c>
      <c r="F477" s="117">
        <f t="shared" si="38"/>
        <v>8.5863013698630137</v>
      </c>
      <c r="G477" s="46">
        <v>8</v>
      </c>
      <c r="H477" s="72">
        <v>0.05</v>
      </c>
      <c r="I477" s="91">
        <f t="shared" si="39"/>
        <v>0.11874999999999999</v>
      </c>
      <c r="J477" s="124">
        <v>68400</v>
      </c>
      <c r="K477" s="68">
        <f t="shared" si="35"/>
        <v>69742.232876712325</v>
      </c>
      <c r="L477" s="68">
        <f t="shared" si="36"/>
        <v>0</v>
      </c>
      <c r="M477" s="45">
        <v>0.05</v>
      </c>
      <c r="N477" s="68">
        <f t="shared" si="37"/>
        <v>3420</v>
      </c>
    </row>
    <row r="478" spans="2:14" ht="30" x14ac:dyDescent="0.25">
      <c r="B478" s="46">
        <v>474</v>
      </c>
      <c r="C478" s="116" t="s">
        <v>1405</v>
      </c>
      <c r="D478" s="97">
        <v>41290</v>
      </c>
      <c r="E478" s="98">
        <v>44424</v>
      </c>
      <c r="F478" s="117">
        <f t="shared" si="38"/>
        <v>8.5863013698630137</v>
      </c>
      <c r="G478" s="46">
        <v>8</v>
      </c>
      <c r="H478" s="72">
        <v>0.05</v>
      </c>
      <c r="I478" s="91">
        <f t="shared" si="39"/>
        <v>0.11874999999999999</v>
      </c>
      <c r="J478" s="124">
        <v>68400</v>
      </c>
      <c r="K478" s="68">
        <f t="shared" si="35"/>
        <v>69742.232876712325</v>
      </c>
      <c r="L478" s="68">
        <f t="shared" si="36"/>
        <v>0</v>
      </c>
      <c r="M478" s="45">
        <v>0.05</v>
      </c>
      <c r="N478" s="68">
        <f t="shared" si="37"/>
        <v>3420</v>
      </c>
    </row>
    <row r="479" spans="2:14" ht="30" x14ac:dyDescent="0.25">
      <c r="B479" s="46">
        <v>475</v>
      </c>
      <c r="C479" s="116" t="s">
        <v>1447</v>
      </c>
      <c r="D479" s="97">
        <v>41299</v>
      </c>
      <c r="E479" s="98">
        <v>44424</v>
      </c>
      <c r="F479" s="117">
        <f t="shared" si="38"/>
        <v>8.5616438356164384</v>
      </c>
      <c r="G479" s="46">
        <v>6</v>
      </c>
      <c r="H479" s="72">
        <v>0.05</v>
      </c>
      <c r="I479" s="91">
        <f t="shared" si="39"/>
        <v>0.15833333333333333</v>
      </c>
      <c r="J479" s="124">
        <v>55004</v>
      </c>
      <c r="K479" s="68">
        <f t="shared" si="35"/>
        <v>74563.070776255714</v>
      </c>
      <c r="L479" s="68">
        <f t="shared" si="36"/>
        <v>0</v>
      </c>
      <c r="M479" s="45">
        <v>0.05</v>
      </c>
      <c r="N479" s="68">
        <f t="shared" si="37"/>
        <v>2750.2000000000003</v>
      </c>
    </row>
    <row r="480" spans="2:14" x14ac:dyDescent="0.25">
      <c r="B480" s="46">
        <v>476</v>
      </c>
      <c r="C480" s="116" t="s">
        <v>1531</v>
      </c>
      <c r="D480" s="97">
        <v>41299</v>
      </c>
      <c r="E480" s="98">
        <v>44424</v>
      </c>
      <c r="F480" s="117">
        <f t="shared" si="38"/>
        <v>8.5616438356164384</v>
      </c>
      <c r="G480" s="46">
        <v>6</v>
      </c>
      <c r="H480" s="72">
        <v>0.05</v>
      </c>
      <c r="I480" s="91">
        <f t="shared" si="39"/>
        <v>0.15833333333333333</v>
      </c>
      <c r="J480" s="124">
        <v>11800</v>
      </c>
      <c r="K480" s="68">
        <f t="shared" si="35"/>
        <v>15996.004566210046</v>
      </c>
      <c r="L480" s="68">
        <f t="shared" si="36"/>
        <v>0</v>
      </c>
      <c r="M480" s="45">
        <v>0.05</v>
      </c>
      <c r="N480" s="68">
        <f t="shared" si="37"/>
        <v>590</v>
      </c>
    </row>
    <row r="481" spans="2:14" x14ac:dyDescent="0.25">
      <c r="B481" s="46">
        <v>477</v>
      </c>
      <c r="C481" s="116" t="s">
        <v>1499</v>
      </c>
      <c r="D481" s="97">
        <v>41302</v>
      </c>
      <c r="E481" s="98">
        <v>44424</v>
      </c>
      <c r="F481" s="117">
        <f t="shared" si="38"/>
        <v>8.5534246575342472</v>
      </c>
      <c r="G481" s="46">
        <v>5</v>
      </c>
      <c r="H481" s="72">
        <v>0.05</v>
      </c>
      <c r="I481" s="91">
        <f t="shared" si="39"/>
        <v>0.19</v>
      </c>
      <c r="J481" s="124">
        <v>64569.760000000002</v>
      </c>
      <c r="K481" s="68">
        <f t="shared" si="35"/>
        <v>104935.58968986302</v>
      </c>
      <c r="L481" s="68">
        <f t="shared" si="36"/>
        <v>0</v>
      </c>
      <c r="M481" s="45">
        <v>0.05</v>
      </c>
      <c r="N481" s="68">
        <f t="shared" si="37"/>
        <v>3228.4880000000003</v>
      </c>
    </row>
    <row r="482" spans="2:14" ht="30" x14ac:dyDescent="0.25">
      <c r="B482" s="46">
        <v>478</v>
      </c>
      <c r="C482" s="116" t="s">
        <v>1500</v>
      </c>
      <c r="D482" s="97">
        <v>41302</v>
      </c>
      <c r="E482" s="98">
        <v>44424</v>
      </c>
      <c r="F482" s="117">
        <f t="shared" si="38"/>
        <v>8.5534246575342472</v>
      </c>
      <c r="G482" s="46">
        <v>6</v>
      </c>
      <c r="H482" s="72">
        <v>0.05</v>
      </c>
      <c r="I482" s="91">
        <f t="shared" si="39"/>
        <v>0.15833333333333333</v>
      </c>
      <c r="J482" s="124">
        <v>92112.24</v>
      </c>
      <c r="K482" s="68">
        <f t="shared" si="35"/>
        <v>124746.89160547947</v>
      </c>
      <c r="L482" s="68">
        <f t="shared" si="36"/>
        <v>0</v>
      </c>
      <c r="M482" s="45">
        <v>0.05</v>
      </c>
      <c r="N482" s="68">
        <f t="shared" si="37"/>
        <v>4605.6120000000001</v>
      </c>
    </row>
    <row r="483" spans="2:14" x14ac:dyDescent="0.25">
      <c r="B483" s="46">
        <v>479</v>
      </c>
      <c r="C483" s="116" t="s">
        <v>1413</v>
      </c>
      <c r="D483" s="97">
        <v>41302</v>
      </c>
      <c r="E483" s="98">
        <v>44424</v>
      </c>
      <c r="F483" s="117">
        <f t="shared" si="38"/>
        <v>8.5534246575342472</v>
      </c>
      <c r="G483" s="46">
        <v>8</v>
      </c>
      <c r="H483" s="72">
        <v>0.05</v>
      </c>
      <c r="I483" s="91">
        <f t="shared" si="39"/>
        <v>0.11874999999999999</v>
      </c>
      <c r="J483" s="124">
        <v>359746.43</v>
      </c>
      <c r="K483" s="68">
        <f t="shared" si="35"/>
        <v>365401.34819760273</v>
      </c>
      <c r="L483" s="68">
        <f t="shared" si="36"/>
        <v>0</v>
      </c>
      <c r="M483" s="45">
        <v>0.05</v>
      </c>
      <c r="N483" s="68">
        <f t="shared" si="37"/>
        <v>17987.321500000002</v>
      </c>
    </row>
    <row r="484" spans="2:14" x14ac:dyDescent="0.25">
      <c r="B484" s="46">
        <v>480</v>
      </c>
      <c r="C484" s="116" t="s">
        <v>1444</v>
      </c>
      <c r="D484" s="97">
        <v>41325</v>
      </c>
      <c r="E484" s="98">
        <v>44424</v>
      </c>
      <c r="F484" s="117">
        <f t="shared" si="38"/>
        <v>8.4904109589041088</v>
      </c>
      <c r="G484" s="46">
        <v>5</v>
      </c>
      <c r="H484" s="72">
        <v>0.05</v>
      </c>
      <c r="I484" s="91">
        <f t="shared" si="39"/>
        <v>0.19</v>
      </c>
      <c r="J484" s="124">
        <v>13806.18</v>
      </c>
      <c r="K484" s="68">
        <f t="shared" si="35"/>
        <v>22271.82697479452</v>
      </c>
      <c r="L484" s="68">
        <f t="shared" si="36"/>
        <v>0</v>
      </c>
      <c r="M484" s="45">
        <v>0.05</v>
      </c>
      <c r="N484" s="68">
        <f t="shared" si="37"/>
        <v>690.30900000000008</v>
      </c>
    </row>
    <row r="485" spans="2:14" x14ac:dyDescent="0.25">
      <c r="B485" s="46">
        <v>481</v>
      </c>
      <c r="C485" s="116" t="s">
        <v>1542</v>
      </c>
      <c r="D485" s="97">
        <v>41306</v>
      </c>
      <c r="E485" s="98">
        <v>44424</v>
      </c>
      <c r="F485" s="117">
        <f t="shared" si="38"/>
        <v>8.5424657534246577</v>
      </c>
      <c r="G485" s="46">
        <v>8</v>
      </c>
      <c r="H485" s="72">
        <v>0.05</v>
      </c>
      <c r="I485" s="91">
        <f t="shared" si="39"/>
        <v>0.11874999999999999</v>
      </c>
      <c r="J485" s="124">
        <v>47516</v>
      </c>
      <c r="K485" s="68">
        <f t="shared" si="35"/>
        <v>48201.076575342464</v>
      </c>
      <c r="L485" s="68">
        <f t="shared" si="36"/>
        <v>0</v>
      </c>
      <c r="M485" s="45">
        <v>0.05</v>
      </c>
      <c r="N485" s="68">
        <f t="shared" si="37"/>
        <v>2375.8000000000002</v>
      </c>
    </row>
    <row r="486" spans="2:14" x14ac:dyDescent="0.25">
      <c r="B486" s="46">
        <v>482</v>
      </c>
      <c r="C486" s="116" t="s">
        <v>1452</v>
      </c>
      <c r="D486" s="97">
        <v>41321</v>
      </c>
      <c r="E486" s="98">
        <v>44424</v>
      </c>
      <c r="F486" s="117">
        <f t="shared" si="38"/>
        <v>8.5013698630136982</v>
      </c>
      <c r="G486" s="46">
        <v>6</v>
      </c>
      <c r="H486" s="72">
        <v>0.05</v>
      </c>
      <c r="I486" s="91">
        <f t="shared" si="39"/>
        <v>0.15833333333333333</v>
      </c>
      <c r="J486" s="124">
        <v>52470</v>
      </c>
      <c r="K486" s="68">
        <f t="shared" si="35"/>
        <v>70627.255479452055</v>
      </c>
      <c r="L486" s="68">
        <f t="shared" si="36"/>
        <v>0</v>
      </c>
      <c r="M486" s="45">
        <v>0.05</v>
      </c>
      <c r="N486" s="68">
        <f t="shared" si="37"/>
        <v>2623.5</v>
      </c>
    </row>
    <row r="487" spans="2:14" x14ac:dyDescent="0.25">
      <c r="B487" s="46">
        <v>483</v>
      </c>
      <c r="C487" s="116" t="s">
        <v>1496</v>
      </c>
      <c r="D487" s="97">
        <v>41321</v>
      </c>
      <c r="E487" s="98">
        <v>44424</v>
      </c>
      <c r="F487" s="117">
        <f t="shared" si="38"/>
        <v>8.5013698630136982</v>
      </c>
      <c r="G487" s="46">
        <v>6</v>
      </c>
      <c r="H487" s="72">
        <v>0.05</v>
      </c>
      <c r="I487" s="91">
        <f t="shared" si="39"/>
        <v>0.15833333333333333</v>
      </c>
      <c r="J487" s="124">
        <v>19565</v>
      </c>
      <c r="K487" s="68">
        <f t="shared" si="35"/>
        <v>26335.472716894976</v>
      </c>
      <c r="L487" s="68">
        <f t="shared" si="36"/>
        <v>0</v>
      </c>
      <c r="M487" s="45">
        <v>0.05</v>
      </c>
      <c r="N487" s="68">
        <f t="shared" si="37"/>
        <v>978.25</v>
      </c>
    </row>
    <row r="488" spans="2:14" x14ac:dyDescent="0.25">
      <c r="B488" s="46">
        <v>484</v>
      </c>
      <c r="C488" s="116" t="s">
        <v>1452</v>
      </c>
      <c r="D488" s="97">
        <v>41321</v>
      </c>
      <c r="E488" s="98">
        <v>44424</v>
      </c>
      <c r="F488" s="117">
        <f t="shared" si="38"/>
        <v>8.5013698630136982</v>
      </c>
      <c r="G488" s="46">
        <v>6</v>
      </c>
      <c r="H488" s="72">
        <v>0.05</v>
      </c>
      <c r="I488" s="91">
        <f t="shared" si="39"/>
        <v>0.15833333333333333</v>
      </c>
      <c r="J488" s="124">
        <v>122429</v>
      </c>
      <c r="K488" s="68">
        <f t="shared" si="35"/>
        <v>164795.58340182647</v>
      </c>
      <c r="L488" s="68">
        <f t="shared" si="36"/>
        <v>0</v>
      </c>
      <c r="M488" s="45">
        <v>0.05</v>
      </c>
      <c r="N488" s="68">
        <f t="shared" si="37"/>
        <v>6121.4500000000007</v>
      </c>
    </row>
    <row r="489" spans="2:14" x14ac:dyDescent="0.25">
      <c r="B489" s="46">
        <v>485</v>
      </c>
      <c r="C489" s="116" t="s">
        <v>1543</v>
      </c>
      <c r="D489" s="97">
        <v>41321</v>
      </c>
      <c r="E489" s="98">
        <v>44424</v>
      </c>
      <c r="F489" s="117">
        <f t="shared" si="38"/>
        <v>8.5013698630136982</v>
      </c>
      <c r="G489" s="46">
        <v>6</v>
      </c>
      <c r="H489" s="72">
        <v>0.05</v>
      </c>
      <c r="I489" s="91">
        <f t="shared" si="39"/>
        <v>0.15833333333333333</v>
      </c>
      <c r="J489" s="124">
        <v>214910</v>
      </c>
      <c r="K489" s="68">
        <f t="shared" si="35"/>
        <v>289279.65456621</v>
      </c>
      <c r="L489" s="68">
        <f t="shared" si="36"/>
        <v>0</v>
      </c>
      <c r="M489" s="45">
        <v>0.05</v>
      </c>
      <c r="N489" s="68">
        <f t="shared" si="37"/>
        <v>10745.5</v>
      </c>
    </row>
    <row r="490" spans="2:14" ht="30" x14ac:dyDescent="0.25">
      <c r="B490" s="46">
        <v>486</v>
      </c>
      <c r="C490" s="116" t="s">
        <v>1405</v>
      </c>
      <c r="D490" s="97">
        <v>41321</v>
      </c>
      <c r="E490" s="98">
        <v>44424</v>
      </c>
      <c r="F490" s="117">
        <f t="shared" si="38"/>
        <v>8.5013698630136982</v>
      </c>
      <c r="G490" s="46">
        <v>8</v>
      </c>
      <c r="H490" s="72">
        <v>0.05</v>
      </c>
      <c r="I490" s="91">
        <f t="shared" si="39"/>
        <v>0.11874999999999999</v>
      </c>
      <c r="J490" s="124">
        <v>68400</v>
      </c>
      <c r="K490" s="68">
        <f t="shared" si="35"/>
        <v>69052.376712328769</v>
      </c>
      <c r="L490" s="68">
        <f t="shared" si="36"/>
        <v>0</v>
      </c>
      <c r="M490" s="45">
        <v>0.05</v>
      </c>
      <c r="N490" s="68">
        <f t="shared" si="37"/>
        <v>3420</v>
      </c>
    </row>
    <row r="491" spans="2:14" ht="30" x14ac:dyDescent="0.25">
      <c r="B491" s="46">
        <v>487</v>
      </c>
      <c r="C491" s="116" t="s">
        <v>1405</v>
      </c>
      <c r="D491" s="97">
        <v>41326</v>
      </c>
      <c r="E491" s="98">
        <v>44424</v>
      </c>
      <c r="F491" s="117">
        <f t="shared" si="38"/>
        <v>8.4876712328767123</v>
      </c>
      <c r="G491" s="46">
        <v>8</v>
      </c>
      <c r="H491" s="72">
        <v>0.05</v>
      </c>
      <c r="I491" s="91">
        <f t="shared" si="39"/>
        <v>0.11874999999999999</v>
      </c>
      <c r="J491" s="124">
        <v>13680</v>
      </c>
      <c r="K491" s="68">
        <f t="shared" si="35"/>
        <v>13788.22191780822</v>
      </c>
      <c r="L491" s="68">
        <f t="shared" si="36"/>
        <v>0</v>
      </c>
      <c r="M491" s="45">
        <v>0.05</v>
      </c>
      <c r="N491" s="68">
        <f t="shared" si="37"/>
        <v>684</v>
      </c>
    </row>
    <row r="492" spans="2:14" ht="30" x14ac:dyDescent="0.25">
      <c r="B492" s="46">
        <v>488</v>
      </c>
      <c r="C492" s="116" t="s">
        <v>1447</v>
      </c>
      <c r="D492" s="97">
        <v>41326</v>
      </c>
      <c r="E492" s="98">
        <v>44424</v>
      </c>
      <c r="F492" s="117">
        <f t="shared" si="38"/>
        <v>8.4876712328767123</v>
      </c>
      <c r="G492" s="46">
        <v>6</v>
      </c>
      <c r="H492" s="72">
        <v>0.05</v>
      </c>
      <c r="I492" s="91">
        <f t="shared" si="39"/>
        <v>0.15833333333333333</v>
      </c>
      <c r="J492" s="124">
        <v>29184</v>
      </c>
      <c r="K492" s="68">
        <f t="shared" si="35"/>
        <v>39219.831232876713</v>
      </c>
      <c r="L492" s="68">
        <f t="shared" si="36"/>
        <v>0</v>
      </c>
      <c r="M492" s="45">
        <v>0.05</v>
      </c>
      <c r="N492" s="68">
        <f t="shared" si="37"/>
        <v>1459.2</v>
      </c>
    </row>
    <row r="493" spans="2:14" x14ac:dyDescent="0.25">
      <c r="B493" s="46">
        <v>489</v>
      </c>
      <c r="C493" s="116" t="s">
        <v>1531</v>
      </c>
      <c r="D493" s="97">
        <v>41326</v>
      </c>
      <c r="E493" s="98">
        <v>44424</v>
      </c>
      <c r="F493" s="117">
        <f t="shared" si="38"/>
        <v>8.4876712328767123</v>
      </c>
      <c r="G493" s="46">
        <v>6</v>
      </c>
      <c r="H493" s="72">
        <v>0.05</v>
      </c>
      <c r="I493" s="91">
        <f t="shared" si="39"/>
        <v>0.15833333333333333</v>
      </c>
      <c r="J493" s="124">
        <v>8208</v>
      </c>
      <c r="K493" s="68">
        <f t="shared" si="35"/>
        <v>11030.577534246575</v>
      </c>
      <c r="L493" s="68">
        <f t="shared" si="36"/>
        <v>0</v>
      </c>
      <c r="M493" s="45">
        <v>0.05</v>
      </c>
      <c r="N493" s="68">
        <f t="shared" si="37"/>
        <v>410.40000000000003</v>
      </c>
    </row>
    <row r="494" spans="2:14" x14ac:dyDescent="0.25">
      <c r="B494" s="46">
        <v>490</v>
      </c>
      <c r="C494" s="116" t="s">
        <v>1544</v>
      </c>
      <c r="D494" s="97">
        <v>41323</v>
      </c>
      <c r="E494" s="98">
        <v>44424</v>
      </c>
      <c r="F494" s="117">
        <f t="shared" si="38"/>
        <v>8.4958904109589035</v>
      </c>
      <c r="G494" s="46">
        <v>6</v>
      </c>
      <c r="H494" s="72">
        <v>0.05</v>
      </c>
      <c r="I494" s="91">
        <f t="shared" si="39"/>
        <v>0.15833333333333333</v>
      </c>
      <c r="J494" s="124">
        <v>7610</v>
      </c>
      <c r="K494" s="68">
        <f t="shared" si="35"/>
        <v>10236.839954337898</v>
      </c>
      <c r="L494" s="68">
        <f t="shared" si="36"/>
        <v>0</v>
      </c>
      <c r="M494" s="45">
        <v>0.05</v>
      </c>
      <c r="N494" s="68">
        <f t="shared" si="37"/>
        <v>380.5</v>
      </c>
    </row>
    <row r="495" spans="2:14" x14ac:dyDescent="0.25">
      <c r="B495" s="46">
        <v>491</v>
      </c>
      <c r="C495" s="116" t="s">
        <v>1545</v>
      </c>
      <c r="D495" s="97">
        <v>41323</v>
      </c>
      <c r="E495" s="98">
        <v>44424</v>
      </c>
      <c r="F495" s="117">
        <f t="shared" si="38"/>
        <v>8.4958904109589035</v>
      </c>
      <c r="G495" s="46">
        <v>6</v>
      </c>
      <c r="H495" s="72">
        <v>0.05</v>
      </c>
      <c r="I495" s="91">
        <f t="shared" si="39"/>
        <v>0.15833333333333333</v>
      </c>
      <c r="J495" s="124">
        <v>6840</v>
      </c>
      <c r="K495" s="68">
        <f t="shared" si="35"/>
        <v>9201.0493150684924</v>
      </c>
      <c r="L495" s="68">
        <f t="shared" si="36"/>
        <v>0</v>
      </c>
      <c r="M495" s="45">
        <v>0.05</v>
      </c>
      <c r="N495" s="68">
        <f t="shared" si="37"/>
        <v>342</v>
      </c>
    </row>
    <row r="496" spans="2:14" x14ac:dyDescent="0.25">
      <c r="B496" s="46">
        <v>492</v>
      </c>
      <c r="C496" s="116" t="s">
        <v>1310</v>
      </c>
      <c r="D496" s="97">
        <v>41324</v>
      </c>
      <c r="E496" s="98">
        <v>44424</v>
      </c>
      <c r="F496" s="117">
        <f t="shared" si="38"/>
        <v>8.493150684931507</v>
      </c>
      <c r="G496" s="46">
        <v>8</v>
      </c>
      <c r="H496" s="72">
        <v>0.05</v>
      </c>
      <c r="I496" s="91">
        <f t="shared" si="39"/>
        <v>0.11874999999999999</v>
      </c>
      <c r="J496" s="124">
        <v>8116</v>
      </c>
      <c r="K496" s="68">
        <f t="shared" si="35"/>
        <v>8185.4863013698632</v>
      </c>
      <c r="L496" s="68">
        <f t="shared" si="36"/>
        <v>0</v>
      </c>
      <c r="M496" s="45">
        <v>0.05</v>
      </c>
      <c r="N496" s="68">
        <f t="shared" si="37"/>
        <v>405.8</v>
      </c>
    </row>
    <row r="497" spans="2:14" ht="30" x14ac:dyDescent="0.25">
      <c r="B497" s="46">
        <v>493</v>
      </c>
      <c r="C497" s="116" t="s">
        <v>1450</v>
      </c>
      <c r="D497" s="97">
        <v>41332</v>
      </c>
      <c r="E497" s="98">
        <v>44424</v>
      </c>
      <c r="F497" s="117">
        <f t="shared" si="38"/>
        <v>8.4712328767123282</v>
      </c>
      <c r="G497" s="46">
        <v>5</v>
      </c>
      <c r="H497" s="72">
        <v>0.05</v>
      </c>
      <c r="I497" s="91">
        <f t="shared" si="39"/>
        <v>0.19</v>
      </c>
      <c r="J497" s="124">
        <v>41146.75</v>
      </c>
      <c r="K497" s="68">
        <f t="shared" si="35"/>
        <v>66227.103260273972</v>
      </c>
      <c r="L497" s="68">
        <f t="shared" si="36"/>
        <v>0</v>
      </c>
      <c r="M497" s="45">
        <v>0.05</v>
      </c>
      <c r="N497" s="68">
        <f t="shared" si="37"/>
        <v>2057.3375000000001</v>
      </c>
    </row>
    <row r="498" spans="2:14" ht="30" x14ac:dyDescent="0.25">
      <c r="B498" s="46">
        <v>494</v>
      </c>
      <c r="C498" s="116" t="s">
        <v>1450</v>
      </c>
      <c r="D498" s="97">
        <v>41332</v>
      </c>
      <c r="E498" s="98">
        <v>44424</v>
      </c>
      <c r="F498" s="117">
        <f t="shared" si="38"/>
        <v>8.4712328767123282</v>
      </c>
      <c r="G498" s="46">
        <v>5</v>
      </c>
      <c r="H498" s="72">
        <v>0.05</v>
      </c>
      <c r="I498" s="91">
        <f t="shared" si="39"/>
        <v>0.19</v>
      </c>
      <c r="J498" s="124">
        <v>21945</v>
      </c>
      <c r="K498" s="68">
        <f t="shared" si="35"/>
        <v>35321.229041095889</v>
      </c>
      <c r="L498" s="68">
        <f t="shared" si="36"/>
        <v>0</v>
      </c>
      <c r="M498" s="45">
        <v>0.05</v>
      </c>
      <c r="N498" s="68">
        <f t="shared" si="37"/>
        <v>1097.25</v>
      </c>
    </row>
    <row r="499" spans="2:14" ht="30" x14ac:dyDescent="0.25">
      <c r="B499" s="46">
        <v>495</v>
      </c>
      <c r="C499" s="116" t="s">
        <v>1450</v>
      </c>
      <c r="D499" s="97">
        <v>41332</v>
      </c>
      <c r="E499" s="98">
        <v>44424</v>
      </c>
      <c r="F499" s="117">
        <f t="shared" si="38"/>
        <v>8.4712328767123282</v>
      </c>
      <c r="G499" s="46">
        <v>5</v>
      </c>
      <c r="H499" s="72">
        <v>0.05</v>
      </c>
      <c r="I499" s="91">
        <f t="shared" si="39"/>
        <v>0.19</v>
      </c>
      <c r="J499" s="124">
        <v>54863</v>
      </c>
      <c r="K499" s="68">
        <f t="shared" si="35"/>
        <v>88303.877369862996</v>
      </c>
      <c r="L499" s="68">
        <f t="shared" si="36"/>
        <v>0</v>
      </c>
      <c r="M499" s="45">
        <v>0.05</v>
      </c>
      <c r="N499" s="68">
        <f t="shared" si="37"/>
        <v>2743.15</v>
      </c>
    </row>
    <row r="500" spans="2:14" ht="30" x14ac:dyDescent="0.25">
      <c r="B500" s="46">
        <v>496</v>
      </c>
      <c r="C500" s="116" t="s">
        <v>1450</v>
      </c>
      <c r="D500" s="97">
        <v>41332</v>
      </c>
      <c r="E500" s="98">
        <v>44424</v>
      </c>
      <c r="F500" s="117">
        <f t="shared" si="38"/>
        <v>8.4712328767123282</v>
      </c>
      <c r="G500" s="46">
        <v>5</v>
      </c>
      <c r="H500" s="72">
        <v>0.05</v>
      </c>
      <c r="I500" s="91">
        <f t="shared" si="39"/>
        <v>0.19</v>
      </c>
      <c r="J500" s="124">
        <v>87780</v>
      </c>
      <c r="K500" s="68">
        <f t="shared" si="35"/>
        <v>141284.91616438355</v>
      </c>
      <c r="L500" s="68">
        <f t="shared" si="36"/>
        <v>0</v>
      </c>
      <c r="M500" s="45">
        <v>0.05</v>
      </c>
      <c r="N500" s="68">
        <f t="shared" si="37"/>
        <v>4389</v>
      </c>
    </row>
    <row r="501" spans="2:14" x14ac:dyDescent="0.25">
      <c r="B501" s="46">
        <v>497</v>
      </c>
      <c r="C501" s="116" t="s">
        <v>1546</v>
      </c>
      <c r="D501" s="97">
        <v>41344</v>
      </c>
      <c r="E501" s="98">
        <v>44424</v>
      </c>
      <c r="F501" s="117">
        <f t="shared" si="38"/>
        <v>8.4383561643835616</v>
      </c>
      <c r="G501" s="46">
        <v>5</v>
      </c>
      <c r="H501" s="72">
        <v>0.05</v>
      </c>
      <c r="I501" s="91">
        <f t="shared" si="39"/>
        <v>0.19</v>
      </c>
      <c r="J501" s="124">
        <v>36480</v>
      </c>
      <c r="K501" s="68">
        <f t="shared" si="35"/>
        <v>58487.934246575343</v>
      </c>
      <c r="L501" s="68">
        <f t="shared" si="36"/>
        <v>0</v>
      </c>
      <c r="M501" s="45">
        <v>0.05</v>
      </c>
      <c r="N501" s="68">
        <f t="shared" si="37"/>
        <v>1824</v>
      </c>
    </row>
    <row r="502" spans="2:14" x14ac:dyDescent="0.25">
      <c r="B502" s="46">
        <v>498</v>
      </c>
      <c r="C502" s="116" t="s">
        <v>1443</v>
      </c>
      <c r="D502" s="97">
        <v>41342</v>
      </c>
      <c r="E502" s="98">
        <v>44424</v>
      </c>
      <c r="F502" s="117">
        <f t="shared" si="38"/>
        <v>8.4438356164383563</v>
      </c>
      <c r="G502" s="46">
        <v>8</v>
      </c>
      <c r="H502" s="72">
        <v>0.05</v>
      </c>
      <c r="I502" s="91">
        <f t="shared" si="39"/>
        <v>0.11874999999999999</v>
      </c>
      <c r="J502" s="124">
        <v>14446</v>
      </c>
      <c r="K502" s="68">
        <f t="shared" si="35"/>
        <v>14485.083356164383</v>
      </c>
      <c r="L502" s="68">
        <f t="shared" si="36"/>
        <v>0</v>
      </c>
      <c r="M502" s="45">
        <v>0.05</v>
      </c>
      <c r="N502" s="68">
        <f t="shared" si="37"/>
        <v>722.30000000000007</v>
      </c>
    </row>
    <row r="503" spans="2:14" x14ac:dyDescent="0.25">
      <c r="B503" s="46">
        <v>499</v>
      </c>
      <c r="C503" s="116" t="s">
        <v>1541</v>
      </c>
      <c r="D503" s="97">
        <v>41342</v>
      </c>
      <c r="E503" s="98">
        <v>44424</v>
      </c>
      <c r="F503" s="117">
        <f t="shared" si="38"/>
        <v>8.4438356164383563</v>
      </c>
      <c r="G503" s="46">
        <v>5</v>
      </c>
      <c r="H503" s="72">
        <v>0.05</v>
      </c>
      <c r="I503" s="91">
        <f t="shared" si="39"/>
        <v>0.19</v>
      </c>
      <c r="J503" s="124">
        <v>7148</v>
      </c>
      <c r="K503" s="68">
        <f t="shared" si="35"/>
        <v>11467.742027397262</v>
      </c>
      <c r="L503" s="68">
        <f t="shared" si="36"/>
        <v>0</v>
      </c>
      <c r="M503" s="45">
        <v>0.05</v>
      </c>
      <c r="N503" s="68">
        <f t="shared" si="37"/>
        <v>357.40000000000003</v>
      </c>
    </row>
    <row r="504" spans="2:14" x14ac:dyDescent="0.25">
      <c r="B504" s="46">
        <v>500</v>
      </c>
      <c r="C504" s="116" t="s">
        <v>1422</v>
      </c>
      <c r="D504" s="97">
        <v>41342</v>
      </c>
      <c r="E504" s="98">
        <v>44424</v>
      </c>
      <c r="F504" s="117">
        <f t="shared" si="38"/>
        <v>8.4438356164383563</v>
      </c>
      <c r="G504" s="46">
        <v>8</v>
      </c>
      <c r="H504" s="72">
        <v>0.05</v>
      </c>
      <c r="I504" s="91">
        <f t="shared" si="39"/>
        <v>0.11874999999999999</v>
      </c>
      <c r="J504" s="124">
        <v>11970</v>
      </c>
      <c r="K504" s="68">
        <f t="shared" si="35"/>
        <v>12002.384589041096</v>
      </c>
      <c r="L504" s="68">
        <f t="shared" si="36"/>
        <v>0</v>
      </c>
      <c r="M504" s="45">
        <v>0.05</v>
      </c>
      <c r="N504" s="68">
        <f t="shared" si="37"/>
        <v>598.5</v>
      </c>
    </row>
    <row r="505" spans="2:14" x14ac:dyDescent="0.25">
      <c r="B505" s="46">
        <v>501</v>
      </c>
      <c r="C505" s="116" t="s">
        <v>1422</v>
      </c>
      <c r="D505" s="97">
        <v>41342</v>
      </c>
      <c r="E505" s="98">
        <v>44424</v>
      </c>
      <c r="F505" s="117">
        <f t="shared" si="38"/>
        <v>8.4438356164383563</v>
      </c>
      <c r="G505" s="46">
        <v>8</v>
      </c>
      <c r="H505" s="72">
        <v>0.05</v>
      </c>
      <c r="I505" s="91">
        <f t="shared" si="39"/>
        <v>0.11874999999999999</v>
      </c>
      <c r="J505" s="124">
        <v>47880</v>
      </c>
      <c r="K505" s="68">
        <f t="shared" si="35"/>
        <v>48009.538356164383</v>
      </c>
      <c r="L505" s="68">
        <f t="shared" si="36"/>
        <v>0</v>
      </c>
      <c r="M505" s="45">
        <v>0.05</v>
      </c>
      <c r="N505" s="68">
        <f t="shared" si="37"/>
        <v>2394</v>
      </c>
    </row>
    <row r="506" spans="2:14" x14ac:dyDescent="0.25">
      <c r="B506" s="46">
        <v>502</v>
      </c>
      <c r="C506" s="116" t="s">
        <v>1422</v>
      </c>
      <c r="D506" s="97">
        <v>41342</v>
      </c>
      <c r="E506" s="98">
        <v>44424</v>
      </c>
      <c r="F506" s="117">
        <f t="shared" si="38"/>
        <v>8.4438356164383563</v>
      </c>
      <c r="G506" s="46">
        <v>8</v>
      </c>
      <c r="H506" s="72">
        <v>0.05</v>
      </c>
      <c r="I506" s="91">
        <f t="shared" si="39"/>
        <v>0.11874999999999999</v>
      </c>
      <c r="J506" s="124">
        <v>47880</v>
      </c>
      <c r="K506" s="68">
        <f t="shared" si="35"/>
        <v>48009.538356164383</v>
      </c>
      <c r="L506" s="68">
        <f t="shared" si="36"/>
        <v>0</v>
      </c>
      <c r="M506" s="45">
        <v>0.05</v>
      </c>
      <c r="N506" s="68">
        <f t="shared" si="37"/>
        <v>2394</v>
      </c>
    </row>
    <row r="507" spans="2:14" x14ac:dyDescent="0.25">
      <c r="B507" s="46">
        <v>503</v>
      </c>
      <c r="C507" s="116" t="s">
        <v>1547</v>
      </c>
      <c r="D507" s="97">
        <v>41344</v>
      </c>
      <c r="E507" s="98">
        <v>44424</v>
      </c>
      <c r="F507" s="117">
        <f t="shared" si="38"/>
        <v>8.4383561643835616</v>
      </c>
      <c r="G507" s="46">
        <v>5</v>
      </c>
      <c r="H507" s="72">
        <v>0.05</v>
      </c>
      <c r="I507" s="91">
        <f t="shared" si="39"/>
        <v>0.19</v>
      </c>
      <c r="J507" s="124">
        <v>11856</v>
      </c>
      <c r="K507" s="68">
        <f t="shared" si="35"/>
        <v>19008.578630136984</v>
      </c>
      <c r="L507" s="68">
        <f t="shared" si="36"/>
        <v>0</v>
      </c>
      <c r="M507" s="45">
        <v>0.05</v>
      </c>
      <c r="N507" s="68">
        <f t="shared" si="37"/>
        <v>592.80000000000007</v>
      </c>
    </row>
    <row r="508" spans="2:14" x14ac:dyDescent="0.25">
      <c r="B508" s="46">
        <v>504</v>
      </c>
      <c r="C508" s="116">
        <v>0</v>
      </c>
      <c r="D508" s="97">
        <v>41342</v>
      </c>
      <c r="E508" s="98">
        <v>44424</v>
      </c>
      <c r="F508" s="117">
        <f t="shared" si="38"/>
        <v>8.4438356164383563</v>
      </c>
      <c r="G508" s="46">
        <v>5</v>
      </c>
      <c r="H508" s="72">
        <v>0.05</v>
      </c>
      <c r="I508" s="91">
        <f t="shared" si="39"/>
        <v>0.19</v>
      </c>
      <c r="J508" s="124">
        <v>6800</v>
      </c>
      <c r="K508" s="68">
        <f t="shared" si="35"/>
        <v>10909.435616438357</v>
      </c>
      <c r="L508" s="68">
        <f t="shared" si="36"/>
        <v>0</v>
      </c>
      <c r="M508" s="45">
        <v>0.05</v>
      </c>
      <c r="N508" s="68">
        <f t="shared" si="37"/>
        <v>340</v>
      </c>
    </row>
    <row r="509" spans="2:14" x14ac:dyDescent="0.25">
      <c r="B509" s="46">
        <v>505</v>
      </c>
      <c r="C509" s="116">
        <v>0</v>
      </c>
      <c r="D509" s="97">
        <v>41342</v>
      </c>
      <c r="E509" s="98">
        <v>44424</v>
      </c>
      <c r="F509" s="117">
        <f t="shared" si="38"/>
        <v>8.4438356164383563</v>
      </c>
      <c r="G509" s="46">
        <v>5</v>
      </c>
      <c r="H509" s="72">
        <v>0.05</v>
      </c>
      <c r="I509" s="91">
        <f t="shared" si="39"/>
        <v>0.19</v>
      </c>
      <c r="J509" s="124">
        <v>7560</v>
      </c>
      <c r="K509" s="68">
        <f t="shared" si="35"/>
        <v>12128.725479452056</v>
      </c>
      <c r="L509" s="68">
        <f t="shared" si="36"/>
        <v>0</v>
      </c>
      <c r="M509" s="45">
        <v>0.05</v>
      </c>
      <c r="N509" s="68">
        <f t="shared" si="37"/>
        <v>378</v>
      </c>
    </row>
    <row r="510" spans="2:14" ht="30" x14ac:dyDescent="0.25">
      <c r="B510" s="46">
        <v>506</v>
      </c>
      <c r="C510" s="116" t="s">
        <v>1448</v>
      </c>
      <c r="D510" s="97">
        <v>41345</v>
      </c>
      <c r="E510" s="98">
        <v>44424</v>
      </c>
      <c r="F510" s="117">
        <f t="shared" si="38"/>
        <v>8.4356164383561651</v>
      </c>
      <c r="G510" s="46">
        <v>6</v>
      </c>
      <c r="H510" s="72">
        <v>0.05</v>
      </c>
      <c r="I510" s="91">
        <f t="shared" si="39"/>
        <v>0.15833333333333333</v>
      </c>
      <c r="J510" s="124">
        <v>19722</v>
      </c>
      <c r="K510" s="68">
        <f t="shared" si="35"/>
        <v>26341.477671232875</v>
      </c>
      <c r="L510" s="68">
        <f t="shared" si="36"/>
        <v>0</v>
      </c>
      <c r="M510" s="45">
        <v>0.05</v>
      </c>
      <c r="N510" s="68">
        <f t="shared" si="37"/>
        <v>986.1</v>
      </c>
    </row>
    <row r="511" spans="2:14" ht="30" x14ac:dyDescent="0.25">
      <c r="B511" s="46">
        <v>507</v>
      </c>
      <c r="C511" s="116" t="s">
        <v>1447</v>
      </c>
      <c r="D511" s="97">
        <v>41345</v>
      </c>
      <c r="E511" s="98">
        <v>44424</v>
      </c>
      <c r="F511" s="117">
        <f t="shared" si="38"/>
        <v>8.4356164383561651</v>
      </c>
      <c r="G511" s="46">
        <v>6</v>
      </c>
      <c r="H511" s="72">
        <v>0.05</v>
      </c>
      <c r="I511" s="91">
        <f t="shared" si="39"/>
        <v>0.15833333333333333</v>
      </c>
      <c r="J511" s="124">
        <v>14592</v>
      </c>
      <c r="K511" s="68">
        <f t="shared" si="35"/>
        <v>19489.648219178085</v>
      </c>
      <c r="L511" s="68">
        <f t="shared" si="36"/>
        <v>0</v>
      </c>
      <c r="M511" s="45">
        <v>0.05</v>
      </c>
      <c r="N511" s="68">
        <f t="shared" si="37"/>
        <v>729.6</v>
      </c>
    </row>
    <row r="512" spans="2:14" ht="30" x14ac:dyDescent="0.25">
      <c r="B512" s="46">
        <v>508</v>
      </c>
      <c r="C512" s="116" t="s">
        <v>1447</v>
      </c>
      <c r="D512" s="97">
        <v>41345</v>
      </c>
      <c r="E512" s="98">
        <v>44424</v>
      </c>
      <c r="F512" s="117">
        <f t="shared" si="38"/>
        <v>8.4356164383561651</v>
      </c>
      <c r="G512" s="46">
        <v>6</v>
      </c>
      <c r="H512" s="72">
        <v>0.05</v>
      </c>
      <c r="I512" s="91">
        <f t="shared" si="39"/>
        <v>0.15833333333333333</v>
      </c>
      <c r="J512" s="124">
        <v>29184</v>
      </c>
      <c r="K512" s="68">
        <f t="shared" si="35"/>
        <v>38979.29643835617</v>
      </c>
      <c r="L512" s="68">
        <f t="shared" si="36"/>
        <v>0</v>
      </c>
      <c r="M512" s="45">
        <v>0.05</v>
      </c>
      <c r="N512" s="68">
        <f t="shared" si="37"/>
        <v>1459.2</v>
      </c>
    </row>
    <row r="513" spans="2:14" x14ac:dyDescent="0.25">
      <c r="B513" s="46">
        <v>509</v>
      </c>
      <c r="C513" s="116" t="s">
        <v>1548</v>
      </c>
      <c r="D513" s="97">
        <v>41364</v>
      </c>
      <c r="E513" s="98">
        <v>44424</v>
      </c>
      <c r="F513" s="117">
        <f t="shared" si="38"/>
        <v>8.3835616438356162</v>
      </c>
      <c r="G513" s="46">
        <v>5</v>
      </c>
      <c r="H513" s="72">
        <v>0.05</v>
      </c>
      <c r="I513" s="91">
        <f t="shared" si="39"/>
        <v>0.19</v>
      </c>
      <c r="J513" s="124">
        <v>27360</v>
      </c>
      <c r="K513" s="68">
        <f t="shared" si="35"/>
        <v>43581.106849315067</v>
      </c>
      <c r="L513" s="68">
        <f t="shared" si="36"/>
        <v>0</v>
      </c>
      <c r="M513" s="45">
        <v>0.05</v>
      </c>
      <c r="N513" s="68">
        <f t="shared" si="37"/>
        <v>1368</v>
      </c>
    </row>
    <row r="514" spans="2:14" x14ac:dyDescent="0.25">
      <c r="B514" s="46">
        <v>510</v>
      </c>
      <c r="C514" s="116" t="s">
        <v>1549</v>
      </c>
      <c r="D514" s="97">
        <v>41353</v>
      </c>
      <c r="E514" s="98">
        <v>44424</v>
      </c>
      <c r="F514" s="117">
        <f t="shared" si="38"/>
        <v>8.4136986301369863</v>
      </c>
      <c r="G514" s="46">
        <v>8</v>
      </c>
      <c r="H514" s="72">
        <v>0.05</v>
      </c>
      <c r="I514" s="91">
        <f t="shared" si="39"/>
        <v>0.11874999999999999</v>
      </c>
      <c r="J514" s="124">
        <v>43398</v>
      </c>
      <c r="K514" s="68">
        <f t="shared" si="35"/>
        <v>43360.101061643836</v>
      </c>
      <c r="L514" s="68">
        <f t="shared" si="36"/>
        <v>37.898938356163853</v>
      </c>
      <c r="M514" s="45">
        <v>0.05</v>
      </c>
      <c r="N514" s="68">
        <f t="shared" si="37"/>
        <v>2169.9</v>
      </c>
    </row>
    <row r="515" spans="2:14" x14ac:dyDescent="0.25">
      <c r="B515" s="46">
        <v>511</v>
      </c>
      <c r="C515" s="116" t="s">
        <v>1549</v>
      </c>
      <c r="D515" s="97">
        <v>41353</v>
      </c>
      <c r="E515" s="98">
        <v>44424</v>
      </c>
      <c r="F515" s="117">
        <f t="shared" si="38"/>
        <v>8.4136986301369863</v>
      </c>
      <c r="G515" s="46">
        <v>8</v>
      </c>
      <c r="H515" s="72">
        <v>0.05</v>
      </c>
      <c r="I515" s="91">
        <f t="shared" si="39"/>
        <v>0.11874999999999999</v>
      </c>
      <c r="J515" s="124">
        <v>43397</v>
      </c>
      <c r="K515" s="68">
        <f t="shared" si="35"/>
        <v>43359.10193493151</v>
      </c>
      <c r="L515" s="68">
        <f t="shared" si="36"/>
        <v>37.898065068489814</v>
      </c>
      <c r="M515" s="45">
        <v>0.05</v>
      </c>
      <c r="N515" s="68">
        <f t="shared" si="37"/>
        <v>2169.85</v>
      </c>
    </row>
    <row r="516" spans="2:14" x14ac:dyDescent="0.25">
      <c r="B516" s="46">
        <v>512</v>
      </c>
      <c r="C516" s="116" t="s">
        <v>1549</v>
      </c>
      <c r="D516" s="97">
        <v>41353</v>
      </c>
      <c r="E516" s="98">
        <v>44424</v>
      </c>
      <c r="F516" s="117">
        <f t="shared" si="38"/>
        <v>8.4136986301369863</v>
      </c>
      <c r="G516" s="46">
        <v>8</v>
      </c>
      <c r="H516" s="72">
        <v>0.05</v>
      </c>
      <c r="I516" s="91">
        <f t="shared" si="39"/>
        <v>0.11874999999999999</v>
      </c>
      <c r="J516" s="124">
        <v>43398</v>
      </c>
      <c r="K516" s="68">
        <f t="shared" si="35"/>
        <v>43360.101061643836</v>
      </c>
      <c r="L516" s="68">
        <f t="shared" si="36"/>
        <v>37.898938356163853</v>
      </c>
      <c r="M516" s="45">
        <v>0.05</v>
      </c>
      <c r="N516" s="68">
        <f t="shared" si="37"/>
        <v>2169.9</v>
      </c>
    </row>
    <row r="517" spans="2:14" x14ac:dyDescent="0.25">
      <c r="B517" s="46">
        <v>513</v>
      </c>
      <c r="C517" s="116">
        <v>0</v>
      </c>
      <c r="D517" s="97">
        <v>41361</v>
      </c>
      <c r="E517" s="98">
        <v>44424</v>
      </c>
      <c r="F517" s="117">
        <f t="shared" si="38"/>
        <v>8.3917808219178074</v>
      </c>
      <c r="G517" s="46">
        <v>5</v>
      </c>
      <c r="H517" s="72">
        <v>0.05</v>
      </c>
      <c r="I517" s="91">
        <f t="shared" si="39"/>
        <v>0.19</v>
      </c>
      <c r="J517" s="124">
        <v>12514</v>
      </c>
      <c r="K517" s="68">
        <f t="shared" ref="K517:K580" si="40">J517*I517*F517</f>
        <v>19952.801589041093</v>
      </c>
      <c r="L517" s="68">
        <f t="shared" ref="L517:L580" si="41">MAX(J517-K517,0)</f>
        <v>0</v>
      </c>
      <c r="M517" s="45">
        <v>0.05</v>
      </c>
      <c r="N517" s="68">
        <f t="shared" ref="N517:N580" si="42">IF(J517&lt;=0,0,IF(L517&lt;=H517*J517,H517*J517,L517*(1-M517)))</f>
        <v>625.70000000000005</v>
      </c>
    </row>
    <row r="518" spans="2:14" x14ac:dyDescent="0.25">
      <c r="B518" s="46">
        <v>514</v>
      </c>
      <c r="C518" s="116">
        <v>0</v>
      </c>
      <c r="D518" s="97">
        <v>41363</v>
      </c>
      <c r="E518" s="98">
        <v>44424</v>
      </c>
      <c r="F518" s="117">
        <f t="shared" ref="F518:F581" si="43">(E518-D518)/365</f>
        <v>8.3863013698630144</v>
      </c>
      <c r="G518" s="46">
        <v>5</v>
      </c>
      <c r="H518" s="72">
        <v>0.05</v>
      </c>
      <c r="I518" s="91">
        <f t="shared" ref="I518:I581" si="44">(1-H518)/G518</f>
        <v>0.19</v>
      </c>
      <c r="J518" s="124">
        <v>744960</v>
      </c>
      <c r="K518" s="68">
        <f t="shared" si="40"/>
        <v>1187017.2230136986</v>
      </c>
      <c r="L518" s="68">
        <f t="shared" si="41"/>
        <v>0</v>
      </c>
      <c r="M518" s="45">
        <v>0.05</v>
      </c>
      <c r="N518" s="68">
        <f t="shared" si="42"/>
        <v>37248</v>
      </c>
    </row>
    <row r="519" spans="2:14" x14ac:dyDescent="0.25">
      <c r="B519" s="46">
        <v>515</v>
      </c>
      <c r="C519" s="116">
        <v>0</v>
      </c>
      <c r="D519" s="97">
        <v>41363</v>
      </c>
      <c r="E519" s="98">
        <v>44424</v>
      </c>
      <c r="F519" s="117">
        <f t="shared" si="43"/>
        <v>8.3863013698630144</v>
      </c>
      <c r="G519" s="46">
        <v>5</v>
      </c>
      <c r="H519" s="72">
        <v>0.05</v>
      </c>
      <c r="I519" s="91">
        <f t="shared" si="44"/>
        <v>0.19</v>
      </c>
      <c r="J519" s="124">
        <v>135024</v>
      </c>
      <c r="K519" s="68">
        <f t="shared" si="40"/>
        <v>215146.87167123292</v>
      </c>
      <c r="L519" s="68">
        <f t="shared" si="41"/>
        <v>0</v>
      </c>
      <c r="M519" s="45">
        <v>0.05</v>
      </c>
      <c r="N519" s="68">
        <f t="shared" si="42"/>
        <v>6751.2000000000007</v>
      </c>
    </row>
    <row r="520" spans="2:14" x14ac:dyDescent="0.25">
      <c r="B520" s="46">
        <v>516</v>
      </c>
      <c r="C520" s="116">
        <v>0</v>
      </c>
      <c r="D520" s="97">
        <v>41363</v>
      </c>
      <c r="E520" s="98">
        <v>44424</v>
      </c>
      <c r="F520" s="117">
        <f t="shared" si="43"/>
        <v>8.3863013698630144</v>
      </c>
      <c r="G520" s="46">
        <v>5</v>
      </c>
      <c r="H520" s="72">
        <v>0.05</v>
      </c>
      <c r="I520" s="91">
        <f t="shared" si="44"/>
        <v>0.19</v>
      </c>
      <c r="J520" s="124">
        <v>358900</v>
      </c>
      <c r="K520" s="68">
        <f t="shared" si="40"/>
        <v>571870.27671232878</v>
      </c>
      <c r="L520" s="68">
        <f t="shared" si="41"/>
        <v>0</v>
      </c>
      <c r="M520" s="45">
        <v>0.05</v>
      </c>
      <c r="N520" s="68">
        <f t="shared" si="42"/>
        <v>17945</v>
      </c>
    </row>
    <row r="521" spans="2:14" x14ac:dyDescent="0.25">
      <c r="B521" s="46">
        <v>517</v>
      </c>
      <c r="C521" s="116">
        <v>0</v>
      </c>
      <c r="D521" s="97">
        <v>41363</v>
      </c>
      <c r="E521" s="98">
        <v>44424</v>
      </c>
      <c r="F521" s="117">
        <f t="shared" si="43"/>
        <v>8.3863013698630144</v>
      </c>
      <c r="G521" s="46">
        <v>5</v>
      </c>
      <c r="H521" s="72">
        <v>0.05</v>
      </c>
      <c r="I521" s="91">
        <f t="shared" si="44"/>
        <v>0.19</v>
      </c>
      <c r="J521" s="124">
        <v>432620</v>
      </c>
      <c r="K521" s="68">
        <f t="shared" si="40"/>
        <v>689335.52273972612</v>
      </c>
      <c r="L521" s="68">
        <f t="shared" si="41"/>
        <v>0</v>
      </c>
      <c r="M521" s="45">
        <v>0.05</v>
      </c>
      <c r="N521" s="68">
        <f t="shared" si="42"/>
        <v>21631</v>
      </c>
    </row>
    <row r="522" spans="2:14" x14ac:dyDescent="0.25">
      <c r="B522" s="46">
        <v>518</v>
      </c>
      <c r="C522" s="116">
        <v>0</v>
      </c>
      <c r="D522" s="97">
        <v>41363</v>
      </c>
      <c r="E522" s="98">
        <v>44424</v>
      </c>
      <c r="F522" s="117">
        <f t="shared" si="43"/>
        <v>8.3863013698630144</v>
      </c>
      <c r="G522" s="46">
        <v>5</v>
      </c>
      <c r="H522" s="72">
        <v>0.05</v>
      </c>
      <c r="I522" s="91">
        <f t="shared" si="44"/>
        <v>0.19</v>
      </c>
      <c r="J522" s="124">
        <v>1461842</v>
      </c>
      <c r="K522" s="68">
        <f t="shared" si="40"/>
        <v>2329295.0377534246</v>
      </c>
      <c r="L522" s="68">
        <f t="shared" si="41"/>
        <v>0</v>
      </c>
      <c r="M522" s="45">
        <v>0.05</v>
      </c>
      <c r="N522" s="68">
        <f t="shared" si="42"/>
        <v>73092.100000000006</v>
      </c>
    </row>
    <row r="523" spans="2:14" x14ac:dyDescent="0.25">
      <c r="B523" s="46">
        <v>519</v>
      </c>
      <c r="C523" s="116">
        <v>0</v>
      </c>
      <c r="D523" s="97">
        <v>41363</v>
      </c>
      <c r="E523" s="98">
        <v>44424</v>
      </c>
      <c r="F523" s="117">
        <f t="shared" si="43"/>
        <v>8.3863013698630144</v>
      </c>
      <c r="G523" s="46">
        <v>5</v>
      </c>
      <c r="H523" s="72">
        <v>0.05</v>
      </c>
      <c r="I523" s="91">
        <f t="shared" si="44"/>
        <v>0.19</v>
      </c>
      <c r="J523" s="124">
        <v>178480</v>
      </c>
      <c r="K523" s="68">
        <f t="shared" si="40"/>
        <v>284389.54301369865</v>
      </c>
      <c r="L523" s="68">
        <f t="shared" si="41"/>
        <v>0</v>
      </c>
      <c r="M523" s="45">
        <v>0.05</v>
      </c>
      <c r="N523" s="68">
        <f t="shared" si="42"/>
        <v>8924</v>
      </c>
    </row>
    <row r="524" spans="2:14" x14ac:dyDescent="0.25">
      <c r="B524" s="46">
        <v>520</v>
      </c>
      <c r="C524" s="116">
        <v>0</v>
      </c>
      <c r="D524" s="97">
        <v>41363</v>
      </c>
      <c r="E524" s="98">
        <v>44424</v>
      </c>
      <c r="F524" s="117">
        <f t="shared" si="43"/>
        <v>8.3863013698630144</v>
      </c>
      <c r="G524" s="46">
        <v>5</v>
      </c>
      <c r="H524" s="72">
        <v>0.05</v>
      </c>
      <c r="I524" s="91">
        <f t="shared" si="44"/>
        <v>0.19</v>
      </c>
      <c r="J524" s="124">
        <v>287120</v>
      </c>
      <c r="K524" s="68">
        <f t="shared" si="40"/>
        <v>457496.22136986308</v>
      </c>
      <c r="L524" s="68">
        <f t="shared" si="41"/>
        <v>0</v>
      </c>
      <c r="M524" s="45">
        <v>0.05</v>
      </c>
      <c r="N524" s="68">
        <f t="shared" si="42"/>
        <v>14356</v>
      </c>
    </row>
    <row r="525" spans="2:14" x14ac:dyDescent="0.25">
      <c r="B525" s="46">
        <v>521</v>
      </c>
      <c r="C525" s="116">
        <v>0</v>
      </c>
      <c r="D525" s="97">
        <v>41363</v>
      </c>
      <c r="E525" s="98">
        <v>44424</v>
      </c>
      <c r="F525" s="117">
        <f t="shared" si="43"/>
        <v>8.3863013698630144</v>
      </c>
      <c r="G525" s="46">
        <v>5</v>
      </c>
      <c r="H525" s="72">
        <v>0.05</v>
      </c>
      <c r="I525" s="91">
        <f t="shared" si="44"/>
        <v>0.19</v>
      </c>
      <c r="J525" s="124">
        <v>20952</v>
      </c>
      <c r="K525" s="68">
        <f t="shared" si="40"/>
        <v>33384.859397260276</v>
      </c>
      <c r="L525" s="68">
        <f t="shared" si="41"/>
        <v>0</v>
      </c>
      <c r="M525" s="45">
        <v>0.05</v>
      </c>
      <c r="N525" s="68">
        <f t="shared" si="42"/>
        <v>1047.6000000000001</v>
      </c>
    </row>
    <row r="526" spans="2:14" x14ac:dyDescent="0.25">
      <c r="B526" s="46">
        <v>522</v>
      </c>
      <c r="C526" s="116">
        <v>0</v>
      </c>
      <c r="D526" s="97">
        <v>41363</v>
      </c>
      <c r="E526" s="98">
        <v>44424</v>
      </c>
      <c r="F526" s="117">
        <f t="shared" si="43"/>
        <v>8.3863013698630144</v>
      </c>
      <c r="G526" s="46">
        <v>5</v>
      </c>
      <c r="H526" s="72">
        <v>0.05</v>
      </c>
      <c r="I526" s="91">
        <f t="shared" si="44"/>
        <v>0.19</v>
      </c>
      <c r="J526" s="124">
        <v>43735</v>
      </c>
      <c r="K526" s="68">
        <f t="shared" si="40"/>
        <v>69687.229178082198</v>
      </c>
      <c r="L526" s="68">
        <f t="shared" si="41"/>
        <v>0</v>
      </c>
      <c r="M526" s="45">
        <v>0.05</v>
      </c>
      <c r="N526" s="68">
        <f t="shared" si="42"/>
        <v>2186.75</v>
      </c>
    </row>
    <row r="527" spans="2:14" x14ac:dyDescent="0.25">
      <c r="B527" s="46">
        <v>523</v>
      </c>
      <c r="C527" s="116">
        <v>0</v>
      </c>
      <c r="D527" s="97">
        <v>41363</v>
      </c>
      <c r="E527" s="98">
        <v>44424</v>
      </c>
      <c r="F527" s="117">
        <f t="shared" si="43"/>
        <v>8.3863013698630144</v>
      </c>
      <c r="G527" s="46">
        <v>5</v>
      </c>
      <c r="H527" s="72">
        <v>0.05</v>
      </c>
      <c r="I527" s="91">
        <f t="shared" si="44"/>
        <v>0.19</v>
      </c>
      <c r="J527" s="124">
        <v>59294</v>
      </c>
      <c r="K527" s="68">
        <f t="shared" si="40"/>
        <v>94478.897150684948</v>
      </c>
      <c r="L527" s="68">
        <f t="shared" si="41"/>
        <v>0</v>
      </c>
      <c r="M527" s="45">
        <v>0.05</v>
      </c>
      <c r="N527" s="68">
        <f t="shared" si="42"/>
        <v>2964.7000000000003</v>
      </c>
    </row>
    <row r="528" spans="2:14" x14ac:dyDescent="0.25">
      <c r="B528" s="46">
        <v>524</v>
      </c>
      <c r="C528" s="116">
        <v>0</v>
      </c>
      <c r="D528" s="97">
        <v>41363</v>
      </c>
      <c r="E528" s="98">
        <v>44424</v>
      </c>
      <c r="F528" s="117">
        <f t="shared" si="43"/>
        <v>8.3863013698630144</v>
      </c>
      <c r="G528" s="46">
        <v>5</v>
      </c>
      <c r="H528" s="72">
        <v>0.05</v>
      </c>
      <c r="I528" s="91">
        <f t="shared" si="44"/>
        <v>0.19</v>
      </c>
      <c r="J528" s="124">
        <v>547645</v>
      </c>
      <c r="K528" s="68">
        <f t="shared" si="40"/>
        <v>872616.04260273988</v>
      </c>
      <c r="L528" s="68">
        <f t="shared" si="41"/>
        <v>0</v>
      </c>
      <c r="M528" s="45">
        <v>0.05</v>
      </c>
      <c r="N528" s="68">
        <f t="shared" si="42"/>
        <v>27382.25</v>
      </c>
    </row>
    <row r="529" spans="2:14" x14ac:dyDescent="0.25">
      <c r="B529" s="46">
        <v>525</v>
      </c>
      <c r="C529" s="116" t="s">
        <v>1414</v>
      </c>
      <c r="D529" s="97">
        <v>41364</v>
      </c>
      <c r="E529" s="98">
        <v>44424</v>
      </c>
      <c r="F529" s="117">
        <f t="shared" si="43"/>
        <v>8.3835616438356162</v>
      </c>
      <c r="G529" s="46">
        <v>8</v>
      </c>
      <c r="H529" s="72">
        <v>0.05</v>
      </c>
      <c r="I529" s="91">
        <f t="shared" si="44"/>
        <v>0.11874999999999999</v>
      </c>
      <c r="J529" s="124">
        <v>165583</v>
      </c>
      <c r="K529" s="68">
        <f t="shared" si="40"/>
        <v>164845.81541095889</v>
      </c>
      <c r="L529" s="68">
        <f t="shared" si="41"/>
        <v>737.18458904110594</v>
      </c>
      <c r="M529" s="45">
        <v>0.05</v>
      </c>
      <c r="N529" s="68">
        <f t="shared" si="42"/>
        <v>8279.15</v>
      </c>
    </row>
    <row r="530" spans="2:14" x14ac:dyDescent="0.25">
      <c r="B530" s="46">
        <v>526</v>
      </c>
      <c r="C530" s="116">
        <v>0</v>
      </c>
      <c r="D530" s="97">
        <v>41363</v>
      </c>
      <c r="E530" s="98">
        <v>44424</v>
      </c>
      <c r="F530" s="117">
        <f t="shared" si="43"/>
        <v>8.3863013698630144</v>
      </c>
      <c r="G530" s="46">
        <v>5</v>
      </c>
      <c r="H530" s="72">
        <v>0.05</v>
      </c>
      <c r="I530" s="91">
        <f t="shared" si="44"/>
        <v>0.19</v>
      </c>
      <c r="J530" s="124">
        <v>12426</v>
      </c>
      <c r="K530" s="68">
        <f t="shared" si="40"/>
        <v>19799.554356164386</v>
      </c>
      <c r="L530" s="68">
        <f t="shared" si="41"/>
        <v>0</v>
      </c>
      <c r="M530" s="45">
        <v>0.05</v>
      </c>
      <c r="N530" s="68">
        <f t="shared" si="42"/>
        <v>621.30000000000007</v>
      </c>
    </row>
    <row r="531" spans="2:14" x14ac:dyDescent="0.25">
      <c r="B531" s="46">
        <v>527</v>
      </c>
      <c r="C531" s="116">
        <v>0</v>
      </c>
      <c r="D531" s="97">
        <v>41363</v>
      </c>
      <c r="E531" s="98">
        <v>44424</v>
      </c>
      <c r="F531" s="117">
        <f t="shared" si="43"/>
        <v>8.3863013698630144</v>
      </c>
      <c r="G531" s="46">
        <v>5</v>
      </c>
      <c r="H531" s="72">
        <v>0.05</v>
      </c>
      <c r="I531" s="91">
        <f t="shared" si="44"/>
        <v>0.19</v>
      </c>
      <c r="J531" s="124">
        <v>32490</v>
      </c>
      <c r="K531" s="68">
        <f t="shared" si="40"/>
        <v>51769.476986301379</v>
      </c>
      <c r="L531" s="68">
        <f t="shared" si="41"/>
        <v>0</v>
      </c>
      <c r="M531" s="45">
        <v>0.05</v>
      </c>
      <c r="N531" s="68">
        <f t="shared" si="42"/>
        <v>1624.5</v>
      </c>
    </row>
    <row r="532" spans="2:14" x14ac:dyDescent="0.25">
      <c r="B532" s="46">
        <v>528</v>
      </c>
      <c r="C532" s="116">
        <v>0</v>
      </c>
      <c r="D532" s="97">
        <v>41363</v>
      </c>
      <c r="E532" s="98">
        <v>44424</v>
      </c>
      <c r="F532" s="117">
        <f t="shared" si="43"/>
        <v>8.3863013698630144</v>
      </c>
      <c r="G532" s="46">
        <v>5</v>
      </c>
      <c r="H532" s="72">
        <v>0.05</v>
      </c>
      <c r="I532" s="91">
        <f t="shared" si="44"/>
        <v>0.19</v>
      </c>
      <c r="J532" s="124">
        <v>24529.23</v>
      </c>
      <c r="K532" s="68">
        <f t="shared" si="40"/>
        <v>39084.807878630141</v>
      </c>
      <c r="L532" s="68">
        <f t="shared" si="41"/>
        <v>0</v>
      </c>
      <c r="M532" s="45">
        <v>0.05</v>
      </c>
      <c r="N532" s="68">
        <f t="shared" si="42"/>
        <v>1226.4615000000001</v>
      </c>
    </row>
    <row r="533" spans="2:14" x14ac:dyDescent="0.25">
      <c r="B533" s="46">
        <v>529</v>
      </c>
      <c r="C533" s="116" t="s">
        <v>1550</v>
      </c>
      <c r="D533" s="97">
        <v>41363</v>
      </c>
      <c r="E533" s="98">
        <v>44424</v>
      </c>
      <c r="F533" s="117">
        <f t="shared" si="43"/>
        <v>8.3863013698630144</v>
      </c>
      <c r="G533" s="46">
        <v>6</v>
      </c>
      <c r="H533" s="72">
        <v>0.05</v>
      </c>
      <c r="I533" s="91">
        <f t="shared" si="44"/>
        <v>0.15833333333333333</v>
      </c>
      <c r="J533" s="124">
        <v>134645</v>
      </c>
      <c r="K533" s="68">
        <f t="shared" si="40"/>
        <v>178785.81175799086</v>
      </c>
      <c r="L533" s="68">
        <f t="shared" si="41"/>
        <v>0</v>
      </c>
      <c r="M533" s="45">
        <v>0.05</v>
      </c>
      <c r="N533" s="68">
        <f t="shared" si="42"/>
        <v>6732.25</v>
      </c>
    </row>
    <row r="534" spans="2:14" x14ac:dyDescent="0.25">
      <c r="B534" s="46">
        <v>530</v>
      </c>
      <c r="C534" s="116" t="s">
        <v>1551</v>
      </c>
      <c r="D534" s="97">
        <v>41363</v>
      </c>
      <c r="E534" s="98">
        <v>44424</v>
      </c>
      <c r="F534" s="117">
        <f t="shared" si="43"/>
        <v>8.3863013698630144</v>
      </c>
      <c r="G534" s="46">
        <v>8</v>
      </c>
      <c r="H534" s="72">
        <v>0.05</v>
      </c>
      <c r="I534" s="91">
        <f t="shared" si="44"/>
        <v>0.11874999999999999</v>
      </c>
      <c r="J534" s="124">
        <v>18373.88</v>
      </c>
      <c r="K534" s="68">
        <f t="shared" si="40"/>
        <v>18298.056282876714</v>
      </c>
      <c r="L534" s="68">
        <f t="shared" si="41"/>
        <v>75.823717123286769</v>
      </c>
      <c r="M534" s="45">
        <v>0.05</v>
      </c>
      <c r="N534" s="68">
        <f t="shared" si="42"/>
        <v>918.69400000000007</v>
      </c>
    </row>
    <row r="535" spans="2:14" x14ac:dyDescent="0.25">
      <c r="B535" s="46">
        <v>531</v>
      </c>
      <c r="C535" s="116">
        <v>0</v>
      </c>
      <c r="D535" s="97">
        <v>41363</v>
      </c>
      <c r="E535" s="98">
        <v>44424</v>
      </c>
      <c r="F535" s="117">
        <f t="shared" si="43"/>
        <v>8.3863013698630144</v>
      </c>
      <c r="G535" s="46">
        <v>5</v>
      </c>
      <c r="H535" s="72">
        <v>0.05</v>
      </c>
      <c r="I535" s="91">
        <f t="shared" si="44"/>
        <v>0.19</v>
      </c>
      <c r="J535" s="124">
        <v>5700</v>
      </c>
      <c r="K535" s="68">
        <f t="shared" si="40"/>
        <v>9082.364383561644</v>
      </c>
      <c r="L535" s="68">
        <f t="shared" si="41"/>
        <v>0</v>
      </c>
      <c r="M535" s="45">
        <v>0.05</v>
      </c>
      <c r="N535" s="68">
        <f t="shared" si="42"/>
        <v>285</v>
      </c>
    </row>
    <row r="536" spans="2:14" x14ac:dyDescent="0.25">
      <c r="B536" s="46">
        <v>532</v>
      </c>
      <c r="C536" s="116" t="e">
        <v>#N/A</v>
      </c>
      <c r="D536" s="97">
        <v>41363</v>
      </c>
      <c r="E536" s="98">
        <v>44424</v>
      </c>
      <c r="F536" s="117">
        <f t="shared" si="43"/>
        <v>8.3863013698630144</v>
      </c>
      <c r="G536" s="46">
        <v>5</v>
      </c>
      <c r="H536" s="72">
        <v>0.05</v>
      </c>
      <c r="I536" s="91">
        <f t="shared" si="44"/>
        <v>0.19</v>
      </c>
      <c r="J536" s="124">
        <v>63769.32</v>
      </c>
      <c r="K536" s="68">
        <f t="shared" si="40"/>
        <v>101609.85977753425</v>
      </c>
      <c r="L536" s="68">
        <f t="shared" si="41"/>
        <v>0</v>
      </c>
      <c r="M536" s="45">
        <v>0.05</v>
      </c>
      <c r="N536" s="68">
        <f t="shared" si="42"/>
        <v>3188.4660000000003</v>
      </c>
    </row>
    <row r="537" spans="2:14" x14ac:dyDescent="0.25">
      <c r="B537" s="46">
        <v>533</v>
      </c>
      <c r="C537" s="116">
        <v>0</v>
      </c>
      <c r="D537" s="97">
        <v>41363</v>
      </c>
      <c r="E537" s="98">
        <v>44424</v>
      </c>
      <c r="F537" s="117">
        <f t="shared" si="43"/>
        <v>8.3863013698630144</v>
      </c>
      <c r="G537" s="46">
        <v>5</v>
      </c>
      <c r="H537" s="72">
        <v>0.05</v>
      </c>
      <c r="I537" s="91">
        <f t="shared" si="44"/>
        <v>0.19</v>
      </c>
      <c r="J537" s="124">
        <v>366154</v>
      </c>
      <c r="K537" s="68">
        <f t="shared" si="40"/>
        <v>583428.78043835622</v>
      </c>
      <c r="L537" s="68">
        <f t="shared" si="41"/>
        <v>0</v>
      </c>
      <c r="M537" s="45">
        <v>0.05</v>
      </c>
      <c r="N537" s="68">
        <f t="shared" si="42"/>
        <v>18307.7</v>
      </c>
    </row>
    <row r="538" spans="2:14" x14ac:dyDescent="0.25">
      <c r="B538" s="46">
        <v>534</v>
      </c>
      <c r="C538" s="116" t="e">
        <v>#N/A</v>
      </c>
      <c r="D538" s="97">
        <v>41364</v>
      </c>
      <c r="E538" s="98">
        <v>44424</v>
      </c>
      <c r="F538" s="117">
        <f t="shared" si="43"/>
        <v>8.3835616438356162</v>
      </c>
      <c r="G538" s="46">
        <v>5</v>
      </c>
      <c r="H538" s="72">
        <v>0.05</v>
      </c>
      <c r="I538" s="91">
        <f t="shared" si="44"/>
        <v>0.19</v>
      </c>
      <c r="J538" s="124">
        <v>41089</v>
      </c>
      <c r="K538" s="68">
        <f t="shared" si="40"/>
        <v>65449.711232876711</v>
      </c>
      <c r="L538" s="68">
        <f t="shared" si="41"/>
        <v>0</v>
      </c>
      <c r="M538" s="45">
        <v>0.05</v>
      </c>
      <c r="N538" s="68">
        <f t="shared" si="42"/>
        <v>2054.4500000000003</v>
      </c>
    </row>
    <row r="539" spans="2:14" x14ac:dyDescent="0.25">
      <c r="B539" s="46">
        <v>535</v>
      </c>
      <c r="C539" s="116">
        <v>0</v>
      </c>
      <c r="D539" s="97">
        <v>41364</v>
      </c>
      <c r="E539" s="98">
        <v>44424</v>
      </c>
      <c r="F539" s="117">
        <f t="shared" si="43"/>
        <v>8.3835616438356162</v>
      </c>
      <c r="G539" s="46">
        <v>5</v>
      </c>
      <c r="H539" s="72">
        <v>0.05</v>
      </c>
      <c r="I539" s="91">
        <f t="shared" si="44"/>
        <v>0.19</v>
      </c>
      <c r="J539" s="124">
        <v>42000</v>
      </c>
      <c r="K539" s="68">
        <f t="shared" si="40"/>
        <v>66900.821917808222</v>
      </c>
      <c r="L539" s="68">
        <f t="shared" si="41"/>
        <v>0</v>
      </c>
      <c r="M539" s="45">
        <v>0.05</v>
      </c>
      <c r="N539" s="68">
        <f t="shared" si="42"/>
        <v>2100</v>
      </c>
    </row>
    <row r="540" spans="2:14" x14ac:dyDescent="0.25">
      <c r="B540" s="46">
        <v>536</v>
      </c>
      <c r="C540" s="116">
        <v>0</v>
      </c>
      <c r="D540" s="97">
        <v>41364</v>
      </c>
      <c r="E540" s="98">
        <v>44424</v>
      </c>
      <c r="F540" s="117">
        <f t="shared" si="43"/>
        <v>8.3835616438356162</v>
      </c>
      <c r="G540" s="46">
        <v>5</v>
      </c>
      <c r="H540" s="72">
        <v>0.05</v>
      </c>
      <c r="I540" s="91">
        <f t="shared" si="44"/>
        <v>0.19</v>
      </c>
      <c r="J540" s="124">
        <v>28000</v>
      </c>
      <c r="K540" s="68">
        <f t="shared" si="40"/>
        <v>44600.547945205479</v>
      </c>
      <c r="L540" s="68">
        <f t="shared" si="41"/>
        <v>0</v>
      </c>
      <c r="M540" s="45">
        <v>0.05</v>
      </c>
      <c r="N540" s="68">
        <f t="shared" si="42"/>
        <v>1400</v>
      </c>
    </row>
    <row r="541" spans="2:14" x14ac:dyDescent="0.25">
      <c r="B541" s="46">
        <v>537</v>
      </c>
      <c r="C541" s="116" t="s">
        <v>1512</v>
      </c>
      <c r="D541" s="97">
        <v>41364</v>
      </c>
      <c r="E541" s="98">
        <v>44424</v>
      </c>
      <c r="F541" s="117">
        <f t="shared" si="43"/>
        <v>8.3835616438356162</v>
      </c>
      <c r="G541" s="46">
        <v>8</v>
      </c>
      <c r="H541" s="72">
        <v>0.05</v>
      </c>
      <c r="I541" s="91">
        <f t="shared" si="44"/>
        <v>0.11874999999999999</v>
      </c>
      <c r="J541" s="124">
        <v>5880</v>
      </c>
      <c r="K541" s="68">
        <f t="shared" si="40"/>
        <v>5853.821917808219</v>
      </c>
      <c r="L541" s="68">
        <f t="shared" si="41"/>
        <v>26.178082191780959</v>
      </c>
      <c r="M541" s="45">
        <v>0.05</v>
      </c>
      <c r="N541" s="68">
        <f t="shared" si="42"/>
        <v>294</v>
      </c>
    </row>
    <row r="542" spans="2:14" x14ac:dyDescent="0.25">
      <c r="B542" s="46">
        <v>538</v>
      </c>
      <c r="C542" s="116" t="s">
        <v>1552</v>
      </c>
      <c r="D542" s="97">
        <v>41364</v>
      </c>
      <c r="E542" s="98">
        <v>44424</v>
      </c>
      <c r="F542" s="117">
        <f t="shared" si="43"/>
        <v>8.3835616438356162</v>
      </c>
      <c r="G542" s="46">
        <v>5</v>
      </c>
      <c r="H542" s="72">
        <v>0.05</v>
      </c>
      <c r="I542" s="91">
        <f t="shared" si="44"/>
        <v>0.19</v>
      </c>
      <c r="J542" s="124">
        <v>1523900</v>
      </c>
      <c r="K542" s="68">
        <f t="shared" si="40"/>
        <v>2427384.8219178081</v>
      </c>
      <c r="L542" s="68">
        <f t="shared" si="41"/>
        <v>0</v>
      </c>
      <c r="M542" s="45">
        <v>0.05</v>
      </c>
      <c r="N542" s="68">
        <f t="shared" si="42"/>
        <v>76195</v>
      </c>
    </row>
    <row r="543" spans="2:14" x14ac:dyDescent="0.25">
      <c r="B543" s="46">
        <v>539</v>
      </c>
      <c r="C543" s="116" t="s">
        <v>1553</v>
      </c>
      <c r="D543" s="97">
        <v>41364</v>
      </c>
      <c r="E543" s="98">
        <v>44424</v>
      </c>
      <c r="F543" s="117">
        <f t="shared" si="43"/>
        <v>8.3835616438356162</v>
      </c>
      <c r="G543" s="46">
        <v>5</v>
      </c>
      <c r="H543" s="72">
        <v>0.05</v>
      </c>
      <c r="I543" s="91">
        <f t="shared" si="44"/>
        <v>0.19</v>
      </c>
      <c r="J543" s="124">
        <v>1028454.52</v>
      </c>
      <c r="K543" s="68">
        <f t="shared" si="40"/>
        <v>1638201.2545972604</v>
      </c>
      <c r="L543" s="68">
        <f t="shared" si="41"/>
        <v>0</v>
      </c>
      <c r="M543" s="45">
        <v>0.05</v>
      </c>
      <c r="N543" s="68">
        <f t="shared" si="42"/>
        <v>51422.726000000002</v>
      </c>
    </row>
    <row r="544" spans="2:14" x14ac:dyDescent="0.25">
      <c r="B544" s="46">
        <v>540</v>
      </c>
      <c r="C544" s="116" t="s">
        <v>1554</v>
      </c>
      <c r="D544" s="97">
        <v>41364</v>
      </c>
      <c r="E544" s="98">
        <v>44424</v>
      </c>
      <c r="F544" s="117">
        <f t="shared" si="43"/>
        <v>8.3835616438356162</v>
      </c>
      <c r="G544" s="46">
        <v>8</v>
      </c>
      <c r="H544" s="72">
        <v>0.05</v>
      </c>
      <c r="I544" s="91">
        <f t="shared" si="44"/>
        <v>0.11874999999999999</v>
      </c>
      <c r="J544" s="124">
        <v>8528.7199999999993</v>
      </c>
      <c r="K544" s="68">
        <f t="shared" si="40"/>
        <v>8490.7496712328757</v>
      </c>
      <c r="L544" s="68">
        <f t="shared" si="41"/>
        <v>37.970328767123647</v>
      </c>
      <c r="M544" s="45">
        <v>0.05</v>
      </c>
      <c r="N544" s="68">
        <f t="shared" si="42"/>
        <v>426.43599999999998</v>
      </c>
    </row>
    <row r="545" spans="2:14" x14ac:dyDescent="0.25">
      <c r="B545" s="46">
        <v>541</v>
      </c>
      <c r="C545" s="116" t="s">
        <v>1312</v>
      </c>
      <c r="D545" s="97">
        <v>41394</v>
      </c>
      <c r="E545" s="98">
        <v>44424</v>
      </c>
      <c r="F545" s="117">
        <f t="shared" si="43"/>
        <v>8.3013698630136989</v>
      </c>
      <c r="G545" s="46">
        <v>8</v>
      </c>
      <c r="H545" s="72">
        <v>0.05</v>
      </c>
      <c r="I545" s="91">
        <f t="shared" si="44"/>
        <v>0.11874999999999999</v>
      </c>
      <c r="J545" s="124">
        <v>83220</v>
      </c>
      <c r="K545" s="68">
        <f t="shared" si="40"/>
        <v>82037.25</v>
      </c>
      <c r="L545" s="68">
        <f t="shared" si="41"/>
        <v>1182.75</v>
      </c>
      <c r="M545" s="45">
        <v>0.05</v>
      </c>
      <c r="N545" s="68">
        <f t="shared" si="42"/>
        <v>4161</v>
      </c>
    </row>
    <row r="546" spans="2:14" x14ac:dyDescent="0.25">
      <c r="B546" s="46">
        <v>542</v>
      </c>
      <c r="C546" s="116" t="s">
        <v>1516</v>
      </c>
      <c r="D546" s="97">
        <v>41375</v>
      </c>
      <c r="E546" s="98">
        <v>44424</v>
      </c>
      <c r="F546" s="117">
        <f t="shared" si="43"/>
        <v>8.3534246575342461</v>
      </c>
      <c r="G546" s="46">
        <v>5</v>
      </c>
      <c r="H546" s="72">
        <v>0.05</v>
      </c>
      <c r="I546" s="91">
        <f t="shared" si="44"/>
        <v>0.19</v>
      </c>
      <c r="J546" s="94">
        <v>8400</v>
      </c>
      <c r="K546" s="68">
        <f t="shared" si="40"/>
        <v>13332.065753424657</v>
      </c>
      <c r="L546" s="68">
        <f t="shared" si="41"/>
        <v>0</v>
      </c>
      <c r="M546" s="45">
        <v>0.05</v>
      </c>
      <c r="N546" s="68">
        <f t="shared" si="42"/>
        <v>420</v>
      </c>
    </row>
    <row r="547" spans="2:14" ht="30" x14ac:dyDescent="0.25">
      <c r="B547" s="46">
        <v>543</v>
      </c>
      <c r="C547" s="116" t="s">
        <v>1555</v>
      </c>
      <c r="D547" s="97">
        <v>41410</v>
      </c>
      <c r="E547" s="98">
        <v>44424</v>
      </c>
      <c r="F547" s="117">
        <f t="shared" si="43"/>
        <v>8.257534246575343</v>
      </c>
      <c r="G547" s="46">
        <v>6</v>
      </c>
      <c r="H547" s="72">
        <v>0.05</v>
      </c>
      <c r="I547" s="91">
        <f t="shared" si="44"/>
        <v>0.15833333333333333</v>
      </c>
      <c r="J547" s="94">
        <v>399000</v>
      </c>
      <c r="K547" s="68">
        <f t="shared" si="40"/>
        <v>521669.72602739726</v>
      </c>
      <c r="L547" s="68">
        <f t="shared" si="41"/>
        <v>0</v>
      </c>
      <c r="M547" s="45">
        <v>0.05</v>
      </c>
      <c r="N547" s="68">
        <f t="shared" si="42"/>
        <v>19950</v>
      </c>
    </row>
    <row r="548" spans="2:14" x14ac:dyDescent="0.25">
      <c r="B548" s="46">
        <v>544</v>
      </c>
      <c r="C548" s="116" t="s">
        <v>1335</v>
      </c>
      <c r="D548" s="97">
        <v>41375</v>
      </c>
      <c r="E548" s="98">
        <v>44424</v>
      </c>
      <c r="F548" s="117">
        <f t="shared" si="43"/>
        <v>8.3534246575342461</v>
      </c>
      <c r="G548" s="46">
        <v>6</v>
      </c>
      <c r="H548" s="72">
        <v>0.05</v>
      </c>
      <c r="I548" s="91">
        <f t="shared" si="44"/>
        <v>0.15833333333333333</v>
      </c>
      <c r="J548" s="94">
        <v>4560</v>
      </c>
      <c r="K548" s="68">
        <f t="shared" si="40"/>
        <v>6031.1726027397253</v>
      </c>
      <c r="L548" s="68">
        <f t="shared" si="41"/>
        <v>0</v>
      </c>
      <c r="M548" s="45">
        <v>0.05</v>
      </c>
      <c r="N548" s="68">
        <f t="shared" si="42"/>
        <v>228</v>
      </c>
    </row>
    <row r="549" spans="2:14" x14ac:dyDescent="0.25">
      <c r="B549" s="46">
        <v>545</v>
      </c>
      <c r="C549" s="116" t="s">
        <v>1556</v>
      </c>
      <c r="D549" s="97">
        <v>41380</v>
      </c>
      <c r="E549" s="98">
        <v>44424</v>
      </c>
      <c r="F549" s="117">
        <f t="shared" si="43"/>
        <v>8.3397260273972602</v>
      </c>
      <c r="G549" s="46">
        <v>6</v>
      </c>
      <c r="H549" s="72">
        <v>0.05</v>
      </c>
      <c r="I549" s="91">
        <f t="shared" si="44"/>
        <v>0.15833333333333333</v>
      </c>
      <c r="J549" s="94">
        <v>42750</v>
      </c>
      <c r="K549" s="68">
        <f t="shared" si="40"/>
        <v>56449.520547945205</v>
      </c>
      <c r="L549" s="68">
        <f t="shared" si="41"/>
        <v>0</v>
      </c>
      <c r="M549" s="45">
        <v>0.05</v>
      </c>
      <c r="N549" s="68">
        <f t="shared" si="42"/>
        <v>2137.5</v>
      </c>
    </row>
    <row r="550" spans="2:14" x14ac:dyDescent="0.25">
      <c r="B550" s="46">
        <v>546</v>
      </c>
      <c r="C550" s="116" t="s">
        <v>1522</v>
      </c>
      <c r="D550" s="97">
        <v>41380</v>
      </c>
      <c r="E550" s="98">
        <v>44424</v>
      </c>
      <c r="F550" s="117">
        <f t="shared" si="43"/>
        <v>8.3397260273972602</v>
      </c>
      <c r="G550" s="46">
        <v>5</v>
      </c>
      <c r="H550" s="72">
        <v>0.05</v>
      </c>
      <c r="I550" s="91">
        <f t="shared" si="44"/>
        <v>0.19</v>
      </c>
      <c r="J550" s="94">
        <v>398772</v>
      </c>
      <c r="K550" s="68">
        <f t="shared" si="40"/>
        <v>631873.35320547957</v>
      </c>
      <c r="L550" s="68">
        <f t="shared" si="41"/>
        <v>0</v>
      </c>
      <c r="M550" s="45">
        <v>0.05</v>
      </c>
      <c r="N550" s="68">
        <f t="shared" si="42"/>
        <v>19938.600000000002</v>
      </c>
    </row>
    <row r="551" spans="2:14" ht="30" x14ac:dyDescent="0.25">
      <c r="B551" s="46">
        <v>547</v>
      </c>
      <c r="C551" s="116" t="s">
        <v>1405</v>
      </c>
      <c r="D551" s="97">
        <v>41386</v>
      </c>
      <c r="E551" s="98">
        <v>44424</v>
      </c>
      <c r="F551" s="117">
        <f t="shared" si="43"/>
        <v>8.3232876712328761</v>
      </c>
      <c r="G551" s="46">
        <v>8</v>
      </c>
      <c r="H551" s="72">
        <v>0.05</v>
      </c>
      <c r="I551" s="91">
        <f t="shared" si="44"/>
        <v>0.11874999999999999</v>
      </c>
      <c r="J551" s="94">
        <v>54720</v>
      </c>
      <c r="K551" s="68">
        <f t="shared" si="40"/>
        <v>54084.72328767123</v>
      </c>
      <c r="L551" s="68">
        <f t="shared" si="41"/>
        <v>635.27671232877037</v>
      </c>
      <c r="M551" s="45">
        <v>0.05</v>
      </c>
      <c r="N551" s="68">
        <f t="shared" si="42"/>
        <v>2736</v>
      </c>
    </row>
    <row r="552" spans="2:14" ht="30" x14ac:dyDescent="0.25">
      <c r="B552" s="46">
        <v>548</v>
      </c>
      <c r="C552" s="116" t="s">
        <v>1405</v>
      </c>
      <c r="D552" s="97">
        <v>41386</v>
      </c>
      <c r="E552" s="98">
        <v>44424</v>
      </c>
      <c r="F552" s="117">
        <f t="shared" si="43"/>
        <v>8.3232876712328761</v>
      </c>
      <c r="G552" s="46">
        <v>8</v>
      </c>
      <c r="H552" s="72">
        <v>0.05</v>
      </c>
      <c r="I552" s="91">
        <f t="shared" si="44"/>
        <v>0.11874999999999999</v>
      </c>
      <c r="J552" s="94">
        <v>54720</v>
      </c>
      <c r="K552" s="68">
        <f t="shared" si="40"/>
        <v>54084.72328767123</v>
      </c>
      <c r="L552" s="68">
        <f t="shared" si="41"/>
        <v>635.27671232877037</v>
      </c>
      <c r="M552" s="45">
        <v>0.05</v>
      </c>
      <c r="N552" s="68">
        <f t="shared" si="42"/>
        <v>2736</v>
      </c>
    </row>
    <row r="553" spans="2:14" ht="30" x14ac:dyDescent="0.25">
      <c r="B553" s="46">
        <v>549</v>
      </c>
      <c r="C553" s="116" t="s">
        <v>1405</v>
      </c>
      <c r="D553" s="97">
        <v>41391</v>
      </c>
      <c r="E553" s="98">
        <v>44424</v>
      </c>
      <c r="F553" s="117">
        <f t="shared" si="43"/>
        <v>8.3095890410958901</v>
      </c>
      <c r="G553" s="46">
        <v>8</v>
      </c>
      <c r="H553" s="72">
        <v>0.05</v>
      </c>
      <c r="I553" s="91">
        <f t="shared" si="44"/>
        <v>0.11874999999999999</v>
      </c>
      <c r="J553" s="94">
        <v>45600</v>
      </c>
      <c r="K553" s="68">
        <f t="shared" si="40"/>
        <v>44996.424657534248</v>
      </c>
      <c r="L553" s="68">
        <f t="shared" si="41"/>
        <v>603.57534246575233</v>
      </c>
      <c r="M553" s="45">
        <v>0.05</v>
      </c>
      <c r="N553" s="68">
        <f t="shared" si="42"/>
        <v>2280</v>
      </c>
    </row>
    <row r="554" spans="2:14" ht="30" x14ac:dyDescent="0.25">
      <c r="B554" s="46">
        <v>550</v>
      </c>
      <c r="C554" s="116" t="s">
        <v>1405</v>
      </c>
      <c r="D554" s="97">
        <v>41391</v>
      </c>
      <c r="E554" s="98">
        <v>44424</v>
      </c>
      <c r="F554" s="117">
        <f t="shared" si="43"/>
        <v>8.3095890410958901</v>
      </c>
      <c r="G554" s="46">
        <v>8</v>
      </c>
      <c r="H554" s="72">
        <v>0.05</v>
      </c>
      <c r="I554" s="91">
        <f t="shared" si="44"/>
        <v>0.11874999999999999</v>
      </c>
      <c r="J554" s="94">
        <v>45600</v>
      </c>
      <c r="K554" s="68">
        <f t="shared" si="40"/>
        <v>44996.424657534248</v>
      </c>
      <c r="L554" s="68">
        <f t="shared" si="41"/>
        <v>603.57534246575233</v>
      </c>
      <c r="M554" s="45">
        <v>0.05</v>
      </c>
      <c r="N554" s="68">
        <f t="shared" si="42"/>
        <v>2280</v>
      </c>
    </row>
    <row r="555" spans="2:14" x14ac:dyDescent="0.25">
      <c r="B555" s="46">
        <v>551</v>
      </c>
      <c r="C555" s="116" t="s">
        <v>1443</v>
      </c>
      <c r="D555" s="97">
        <v>41405</v>
      </c>
      <c r="E555" s="98">
        <v>44424</v>
      </c>
      <c r="F555" s="117">
        <f t="shared" si="43"/>
        <v>8.2712328767123289</v>
      </c>
      <c r="G555" s="46">
        <v>8</v>
      </c>
      <c r="H555" s="72">
        <v>0.05</v>
      </c>
      <c r="I555" s="91">
        <f t="shared" si="44"/>
        <v>0.11874999999999999</v>
      </c>
      <c r="J555" s="94">
        <v>7223</v>
      </c>
      <c r="K555" s="68">
        <f t="shared" si="40"/>
        <v>7094.4949143835611</v>
      </c>
      <c r="L555" s="68">
        <f t="shared" si="41"/>
        <v>128.50508561643892</v>
      </c>
      <c r="M555" s="45">
        <v>0.05</v>
      </c>
      <c r="N555" s="68">
        <f t="shared" si="42"/>
        <v>361.15000000000003</v>
      </c>
    </row>
    <row r="556" spans="2:14" x14ac:dyDescent="0.25">
      <c r="B556" s="46">
        <v>552</v>
      </c>
      <c r="C556" s="116" t="s">
        <v>1422</v>
      </c>
      <c r="D556" s="97">
        <v>41405</v>
      </c>
      <c r="E556" s="98">
        <v>44424</v>
      </c>
      <c r="F556" s="117">
        <f t="shared" si="43"/>
        <v>8.2712328767123289</v>
      </c>
      <c r="G556" s="46">
        <v>8</v>
      </c>
      <c r="H556" s="72">
        <v>0.05</v>
      </c>
      <c r="I556" s="91">
        <f t="shared" si="44"/>
        <v>0.11874999999999999</v>
      </c>
      <c r="J556" s="94">
        <v>95760</v>
      </c>
      <c r="K556" s="68">
        <f t="shared" si="40"/>
        <v>94056.324657534249</v>
      </c>
      <c r="L556" s="68">
        <f t="shared" si="41"/>
        <v>1703.6753424657509</v>
      </c>
      <c r="M556" s="45">
        <v>0.05</v>
      </c>
      <c r="N556" s="68">
        <f t="shared" si="42"/>
        <v>4788</v>
      </c>
    </row>
    <row r="557" spans="2:14" ht="30" x14ac:dyDescent="0.25">
      <c r="B557" s="46">
        <v>553</v>
      </c>
      <c r="C557" s="116" t="s">
        <v>1405</v>
      </c>
      <c r="D557" s="97">
        <v>41412</v>
      </c>
      <c r="E557" s="98">
        <v>44424</v>
      </c>
      <c r="F557" s="117">
        <f t="shared" si="43"/>
        <v>8.2520547945205482</v>
      </c>
      <c r="G557" s="46">
        <v>8</v>
      </c>
      <c r="H557" s="72">
        <v>0.05</v>
      </c>
      <c r="I557" s="91">
        <f t="shared" si="44"/>
        <v>0.11874999999999999</v>
      </c>
      <c r="J557" s="94">
        <v>36480</v>
      </c>
      <c r="K557" s="68">
        <f t="shared" si="40"/>
        <v>35747.901369863015</v>
      </c>
      <c r="L557" s="68">
        <f t="shared" si="41"/>
        <v>732.09863013698487</v>
      </c>
      <c r="M557" s="45">
        <v>0.05</v>
      </c>
      <c r="N557" s="68">
        <f t="shared" si="42"/>
        <v>1824</v>
      </c>
    </row>
    <row r="558" spans="2:14" ht="30" x14ac:dyDescent="0.25">
      <c r="B558" s="46">
        <v>554</v>
      </c>
      <c r="C558" s="116" t="s">
        <v>1405</v>
      </c>
      <c r="D558" s="97">
        <v>41412</v>
      </c>
      <c r="E558" s="98">
        <v>44424</v>
      </c>
      <c r="F558" s="117">
        <f t="shared" si="43"/>
        <v>8.2520547945205482</v>
      </c>
      <c r="G558" s="46">
        <v>8</v>
      </c>
      <c r="H558" s="72">
        <v>0.05</v>
      </c>
      <c r="I558" s="91">
        <f t="shared" si="44"/>
        <v>0.11874999999999999</v>
      </c>
      <c r="J558" s="94">
        <v>68400</v>
      </c>
      <c r="K558" s="68">
        <f t="shared" si="40"/>
        <v>67027.315068493146</v>
      </c>
      <c r="L558" s="68">
        <f t="shared" si="41"/>
        <v>1372.6849315068539</v>
      </c>
      <c r="M558" s="45">
        <v>0.05</v>
      </c>
      <c r="N558" s="68">
        <f t="shared" si="42"/>
        <v>3420</v>
      </c>
    </row>
    <row r="559" spans="2:14" x14ac:dyDescent="0.25">
      <c r="B559" s="46">
        <v>555</v>
      </c>
      <c r="C559" s="116" t="s">
        <v>1443</v>
      </c>
      <c r="D559" s="97">
        <v>41425</v>
      </c>
      <c r="E559" s="98">
        <v>44424</v>
      </c>
      <c r="F559" s="117">
        <f t="shared" si="43"/>
        <v>8.2164383561643834</v>
      </c>
      <c r="G559" s="46">
        <v>8</v>
      </c>
      <c r="H559" s="72">
        <v>0.05</v>
      </c>
      <c r="I559" s="91">
        <f t="shared" si="44"/>
        <v>0.11874999999999999</v>
      </c>
      <c r="J559" s="94">
        <v>28892</v>
      </c>
      <c r="K559" s="68">
        <f t="shared" si="40"/>
        <v>28189.983767123285</v>
      </c>
      <c r="L559" s="68">
        <f t="shared" si="41"/>
        <v>702.01623287671464</v>
      </c>
      <c r="M559" s="45">
        <v>0.05</v>
      </c>
      <c r="N559" s="68">
        <f t="shared" si="42"/>
        <v>1444.6000000000001</v>
      </c>
    </row>
    <row r="560" spans="2:14" x14ac:dyDescent="0.25">
      <c r="B560" s="46">
        <v>556</v>
      </c>
      <c r="C560" s="116" t="s">
        <v>1541</v>
      </c>
      <c r="D560" s="97">
        <v>41425</v>
      </c>
      <c r="E560" s="98">
        <v>44424</v>
      </c>
      <c r="F560" s="117">
        <f t="shared" si="43"/>
        <v>8.2164383561643834</v>
      </c>
      <c r="G560" s="46">
        <v>5</v>
      </c>
      <c r="H560" s="72">
        <v>0.05</v>
      </c>
      <c r="I560" s="91">
        <f t="shared" si="44"/>
        <v>0.19</v>
      </c>
      <c r="J560" s="94">
        <v>7148</v>
      </c>
      <c r="K560" s="68">
        <f t="shared" si="40"/>
        <v>11158.909260273973</v>
      </c>
      <c r="L560" s="68">
        <f t="shared" si="41"/>
        <v>0</v>
      </c>
      <c r="M560" s="45">
        <v>0.05</v>
      </c>
      <c r="N560" s="68">
        <f t="shared" si="42"/>
        <v>357.40000000000003</v>
      </c>
    </row>
    <row r="561" spans="2:14" x14ac:dyDescent="0.25">
      <c r="B561" s="46">
        <v>557</v>
      </c>
      <c r="C561" s="116" t="s">
        <v>1443</v>
      </c>
      <c r="D561" s="97">
        <v>41425</v>
      </c>
      <c r="E561" s="98">
        <v>44424</v>
      </c>
      <c r="F561" s="117">
        <f t="shared" si="43"/>
        <v>8.2164383561643834</v>
      </c>
      <c r="G561" s="46">
        <v>8</v>
      </c>
      <c r="H561" s="72">
        <v>0.05</v>
      </c>
      <c r="I561" s="91">
        <f t="shared" si="44"/>
        <v>0.11874999999999999</v>
      </c>
      <c r="J561" s="94">
        <v>14446</v>
      </c>
      <c r="K561" s="68">
        <f t="shared" si="40"/>
        <v>14094.991883561643</v>
      </c>
      <c r="L561" s="68">
        <f t="shared" si="41"/>
        <v>351.00811643835732</v>
      </c>
      <c r="M561" s="45">
        <v>0.05</v>
      </c>
      <c r="N561" s="68">
        <f t="shared" si="42"/>
        <v>722.30000000000007</v>
      </c>
    </row>
    <row r="562" spans="2:14" x14ac:dyDescent="0.25">
      <c r="B562" s="46">
        <v>558</v>
      </c>
      <c r="C562" s="116" t="s">
        <v>1443</v>
      </c>
      <c r="D562" s="97">
        <v>41425</v>
      </c>
      <c r="E562" s="98">
        <v>44424</v>
      </c>
      <c r="F562" s="117">
        <f t="shared" si="43"/>
        <v>8.2164383561643834</v>
      </c>
      <c r="G562" s="46">
        <v>8</v>
      </c>
      <c r="H562" s="72">
        <v>0.05</v>
      </c>
      <c r="I562" s="91">
        <f t="shared" si="44"/>
        <v>0.11874999999999999</v>
      </c>
      <c r="J562" s="94">
        <v>14446</v>
      </c>
      <c r="K562" s="68">
        <f t="shared" si="40"/>
        <v>14094.991883561643</v>
      </c>
      <c r="L562" s="68">
        <f t="shared" si="41"/>
        <v>351.00811643835732</v>
      </c>
      <c r="M562" s="45">
        <v>0.05</v>
      </c>
      <c r="N562" s="68">
        <f t="shared" si="42"/>
        <v>722.30000000000007</v>
      </c>
    </row>
    <row r="563" spans="2:14" x14ac:dyDescent="0.25">
      <c r="B563" s="46">
        <v>559</v>
      </c>
      <c r="C563" s="116" t="s">
        <v>1422</v>
      </c>
      <c r="D563" s="97">
        <v>41425</v>
      </c>
      <c r="E563" s="98">
        <v>44424</v>
      </c>
      <c r="F563" s="117">
        <f t="shared" si="43"/>
        <v>8.2164383561643834</v>
      </c>
      <c r="G563" s="46">
        <v>8</v>
      </c>
      <c r="H563" s="72">
        <v>0.05</v>
      </c>
      <c r="I563" s="91">
        <f t="shared" si="44"/>
        <v>0.11874999999999999</v>
      </c>
      <c r="J563" s="94">
        <v>35910</v>
      </c>
      <c r="K563" s="68">
        <f t="shared" si="40"/>
        <v>35037.460787671233</v>
      </c>
      <c r="L563" s="68">
        <f t="shared" si="41"/>
        <v>872.53921232876746</v>
      </c>
      <c r="M563" s="45">
        <v>0.05</v>
      </c>
      <c r="N563" s="68">
        <f t="shared" si="42"/>
        <v>1795.5</v>
      </c>
    </row>
    <row r="564" spans="2:14" x14ac:dyDescent="0.25">
      <c r="B564" s="46">
        <v>560</v>
      </c>
      <c r="C564" s="116" t="s">
        <v>1443</v>
      </c>
      <c r="D564" s="97">
        <v>41425</v>
      </c>
      <c r="E564" s="98">
        <v>44424</v>
      </c>
      <c r="F564" s="117">
        <f t="shared" si="43"/>
        <v>8.2164383561643834</v>
      </c>
      <c r="G564" s="46">
        <v>8</v>
      </c>
      <c r="H564" s="72">
        <v>0.05</v>
      </c>
      <c r="I564" s="91">
        <f t="shared" si="44"/>
        <v>0.11874999999999999</v>
      </c>
      <c r="J564" s="94">
        <v>14446</v>
      </c>
      <c r="K564" s="68">
        <f t="shared" si="40"/>
        <v>14094.991883561643</v>
      </c>
      <c r="L564" s="68">
        <f t="shared" si="41"/>
        <v>351.00811643835732</v>
      </c>
      <c r="M564" s="45">
        <v>0.05</v>
      </c>
      <c r="N564" s="68">
        <f t="shared" si="42"/>
        <v>722.30000000000007</v>
      </c>
    </row>
    <row r="565" spans="2:14" x14ac:dyDescent="0.25">
      <c r="B565" s="46">
        <v>561</v>
      </c>
      <c r="C565" s="116" t="s">
        <v>1557</v>
      </c>
      <c r="D565" s="97">
        <v>41442</v>
      </c>
      <c r="E565" s="98">
        <v>44424</v>
      </c>
      <c r="F565" s="117">
        <f t="shared" si="43"/>
        <v>8.169863013698631</v>
      </c>
      <c r="G565" s="46">
        <v>6</v>
      </c>
      <c r="H565" s="72">
        <v>0.05</v>
      </c>
      <c r="I565" s="91">
        <f t="shared" si="44"/>
        <v>0.15833333333333333</v>
      </c>
      <c r="J565" s="94">
        <v>78375</v>
      </c>
      <c r="K565" s="68">
        <f t="shared" si="40"/>
        <v>101382.89383561644</v>
      </c>
      <c r="L565" s="68">
        <f t="shared" si="41"/>
        <v>0</v>
      </c>
      <c r="M565" s="45">
        <v>0.05</v>
      </c>
      <c r="N565" s="68">
        <f t="shared" si="42"/>
        <v>3918.75</v>
      </c>
    </row>
    <row r="566" spans="2:14" x14ac:dyDescent="0.25">
      <c r="B566" s="46">
        <v>562</v>
      </c>
      <c r="C566" s="116" t="s">
        <v>1558</v>
      </c>
      <c r="D566" s="97">
        <v>41442</v>
      </c>
      <c r="E566" s="98">
        <v>44424</v>
      </c>
      <c r="F566" s="117">
        <f t="shared" si="43"/>
        <v>8.169863013698631</v>
      </c>
      <c r="G566" s="46">
        <v>6</v>
      </c>
      <c r="H566" s="72">
        <v>0.05</v>
      </c>
      <c r="I566" s="91">
        <f t="shared" si="44"/>
        <v>0.15833333333333333</v>
      </c>
      <c r="J566" s="94">
        <v>48450</v>
      </c>
      <c r="K566" s="68">
        <f t="shared" si="40"/>
        <v>62673.061643835623</v>
      </c>
      <c r="L566" s="68">
        <f t="shared" si="41"/>
        <v>0</v>
      </c>
      <c r="M566" s="45">
        <v>0.05</v>
      </c>
      <c r="N566" s="68">
        <f t="shared" si="42"/>
        <v>2422.5</v>
      </c>
    </row>
    <row r="567" spans="2:14" x14ac:dyDescent="0.25">
      <c r="B567" s="46">
        <v>563</v>
      </c>
      <c r="C567" s="116" t="s">
        <v>1401</v>
      </c>
      <c r="D567" s="97">
        <v>41429</v>
      </c>
      <c r="E567" s="98">
        <v>44424</v>
      </c>
      <c r="F567" s="117">
        <f t="shared" si="43"/>
        <v>8.205479452054794</v>
      </c>
      <c r="G567" s="46">
        <v>5</v>
      </c>
      <c r="H567" s="72">
        <v>0.05</v>
      </c>
      <c r="I567" s="91">
        <f t="shared" si="44"/>
        <v>0.19</v>
      </c>
      <c r="J567" s="94">
        <v>6742.52</v>
      </c>
      <c r="K567" s="68">
        <f t="shared" si="40"/>
        <v>10511.865769863012</v>
      </c>
      <c r="L567" s="68">
        <f t="shared" si="41"/>
        <v>0</v>
      </c>
      <c r="M567" s="45">
        <v>0.05</v>
      </c>
      <c r="N567" s="68">
        <f t="shared" si="42"/>
        <v>337.12600000000003</v>
      </c>
    </row>
    <row r="568" spans="2:14" x14ac:dyDescent="0.25">
      <c r="B568" s="46">
        <v>564</v>
      </c>
      <c r="C568" s="116" t="s">
        <v>1414</v>
      </c>
      <c r="D568" s="97">
        <v>41442</v>
      </c>
      <c r="E568" s="98">
        <v>44424</v>
      </c>
      <c r="F568" s="117">
        <f t="shared" si="43"/>
        <v>8.169863013698631</v>
      </c>
      <c r="G568" s="46">
        <v>8</v>
      </c>
      <c r="H568" s="72">
        <v>0.05</v>
      </c>
      <c r="I568" s="91">
        <f t="shared" si="44"/>
        <v>0.11874999999999999</v>
      </c>
      <c r="J568" s="94">
        <v>80712</v>
      </c>
      <c r="K568" s="68">
        <f t="shared" si="40"/>
        <v>78304.460547945215</v>
      </c>
      <c r="L568" s="68">
        <f t="shared" si="41"/>
        <v>2407.5394520547852</v>
      </c>
      <c r="M568" s="45">
        <v>0.05</v>
      </c>
      <c r="N568" s="68">
        <f t="shared" si="42"/>
        <v>4035.6000000000004</v>
      </c>
    </row>
    <row r="569" spans="2:14" ht="30" x14ac:dyDescent="0.25">
      <c r="B569" s="46">
        <v>565</v>
      </c>
      <c r="C569" s="116" t="s">
        <v>1515</v>
      </c>
      <c r="D569" s="97">
        <v>41442</v>
      </c>
      <c r="E569" s="98">
        <v>44424</v>
      </c>
      <c r="F569" s="117">
        <f t="shared" si="43"/>
        <v>8.169863013698631</v>
      </c>
      <c r="G569" s="46">
        <v>6</v>
      </c>
      <c r="H569" s="72">
        <v>0.05</v>
      </c>
      <c r="I569" s="91">
        <f t="shared" si="44"/>
        <v>0.15833333333333333</v>
      </c>
      <c r="J569" s="94">
        <v>27360</v>
      </c>
      <c r="K569" s="68">
        <f t="shared" si="40"/>
        <v>35391.846575342468</v>
      </c>
      <c r="L569" s="68">
        <f t="shared" si="41"/>
        <v>0</v>
      </c>
      <c r="M569" s="45">
        <v>0.05</v>
      </c>
      <c r="N569" s="68">
        <f t="shared" si="42"/>
        <v>1368</v>
      </c>
    </row>
    <row r="570" spans="2:14" ht="30" x14ac:dyDescent="0.25">
      <c r="B570" s="46">
        <v>566</v>
      </c>
      <c r="C570" s="116" t="s">
        <v>1515</v>
      </c>
      <c r="D570" s="97">
        <v>41454</v>
      </c>
      <c r="E570" s="98">
        <v>44424</v>
      </c>
      <c r="F570" s="117">
        <f t="shared" si="43"/>
        <v>8.1369863013698627</v>
      </c>
      <c r="G570" s="46">
        <v>6</v>
      </c>
      <c r="H570" s="72">
        <v>0.05</v>
      </c>
      <c r="I570" s="91">
        <f t="shared" si="44"/>
        <v>0.15833333333333333</v>
      </c>
      <c r="J570" s="94">
        <v>27360</v>
      </c>
      <c r="K570" s="68">
        <f t="shared" si="40"/>
        <v>35249.424657534248</v>
      </c>
      <c r="L570" s="68">
        <f t="shared" si="41"/>
        <v>0</v>
      </c>
      <c r="M570" s="45">
        <v>0.05</v>
      </c>
      <c r="N570" s="68">
        <f t="shared" si="42"/>
        <v>1368</v>
      </c>
    </row>
    <row r="571" spans="2:14" x14ac:dyDescent="0.25">
      <c r="B571" s="46">
        <v>567</v>
      </c>
      <c r="C571" s="116" t="s">
        <v>1534</v>
      </c>
      <c r="D571" s="97">
        <v>41442</v>
      </c>
      <c r="E571" s="98">
        <v>44424</v>
      </c>
      <c r="F571" s="117">
        <f t="shared" si="43"/>
        <v>8.169863013698631</v>
      </c>
      <c r="G571" s="46">
        <v>6</v>
      </c>
      <c r="H571" s="72">
        <v>0.05</v>
      </c>
      <c r="I571" s="91">
        <f t="shared" si="44"/>
        <v>0.15833333333333333</v>
      </c>
      <c r="J571" s="94">
        <v>42636</v>
      </c>
      <c r="K571" s="68">
        <f t="shared" si="40"/>
        <v>55152.294246575344</v>
      </c>
      <c r="L571" s="68">
        <f t="shared" si="41"/>
        <v>0</v>
      </c>
      <c r="M571" s="45">
        <v>0.05</v>
      </c>
      <c r="N571" s="68">
        <f t="shared" si="42"/>
        <v>2131.8000000000002</v>
      </c>
    </row>
    <row r="572" spans="2:14" x14ac:dyDescent="0.25">
      <c r="B572" s="46">
        <v>568</v>
      </c>
      <c r="C572" s="116" t="s">
        <v>1521</v>
      </c>
      <c r="D572" s="97">
        <v>41442</v>
      </c>
      <c r="E572" s="98">
        <v>44424</v>
      </c>
      <c r="F572" s="117">
        <f t="shared" si="43"/>
        <v>8.169863013698631</v>
      </c>
      <c r="G572" s="46">
        <v>6</v>
      </c>
      <c r="H572" s="72">
        <v>0.05</v>
      </c>
      <c r="I572" s="91">
        <f t="shared" si="44"/>
        <v>0.15833333333333333</v>
      </c>
      <c r="J572" s="94">
        <v>72960</v>
      </c>
      <c r="K572" s="68">
        <f t="shared" si="40"/>
        <v>94378.257534246586</v>
      </c>
      <c r="L572" s="68">
        <f t="shared" si="41"/>
        <v>0</v>
      </c>
      <c r="M572" s="45">
        <v>0.05</v>
      </c>
      <c r="N572" s="68">
        <f t="shared" si="42"/>
        <v>3648</v>
      </c>
    </row>
    <row r="573" spans="2:14" x14ac:dyDescent="0.25">
      <c r="B573" s="46">
        <v>569</v>
      </c>
      <c r="C573" s="116" t="s">
        <v>1417</v>
      </c>
      <c r="D573" s="97">
        <v>41442</v>
      </c>
      <c r="E573" s="98">
        <v>44424</v>
      </c>
      <c r="F573" s="117">
        <f t="shared" si="43"/>
        <v>8.169863013698631</v>
      </c>
      <c r="G573" s="46">
        <v>5</v>
      </c>
      <c r="H573" s="72">
        <v>0.05</v>
      </c>
      <c r="I573" s="91">
        <f t="shared" si="44"/>
        <v>0.19</v>
      </c>
      <c r="J573" s="94">
        <v>17784</v>
      </c>
      <c r="K573" s="68">
        <f t="shared" si="40"/>
        <v>27605.640328767127</v>
      </c>
      <c r="L573" s="68">
        <f t="shared" si="41"/>
        <v>0</v>
      </c>
      <c r="M573" s="45">
        <v>0.05</v>
      </c>
      <c r="N573" s="68">
        <f t="shared" si="42"/>
        <v>889.2</v>
      </c>
    </row>
    <row r="574" spans="2:14" x14ac:dyDescent="0.25">
      <c r="B574" s="46">
        <v>570</v>
      </c>
      <c r="C574" s="116" t="s">
        <v>1416</v>
      </c>
      <c r="D574" s="97">
        <v>41442</v>
      </c>
      <c r="E574" s="98">
        <v>44424</v>
      </c>
      <c r="F574" s="117">
        <f t="shared" si="43"/>
        <v>8.169863013698631</v>
      </c>
      <c r="G574" s="46">
        <v>6</v>
      </c>
      <c r="H574" s="72">
        <v>0.05</v>
      </c>
      <c r="I574" s="91">
        <f t="shared" si="44"/>
        <v>0.15833333333333333</v>
      </c>
      <c r="J574" s="94">
        <v>43776</v>
      </c>
      <c r="K574" s="68">
        <f t="shared" si="40"/>
        <v>56626.954520547952</v>
      </c>
      <c r="L574" s="68">
        <f t="shared" si="41"/>
        <v>0</v>
      </c>
      <c r="M574" s="45">
        <v>0.05</v>
      </c>
      <c r="N574" s="68">
        <f t="shared" si="42"/>
        <v>2188.8000000000002</v>
      </c>
    </row>
    <row r="575" spans="2:14" x14ac:dyDescent="0.25">
      <c r="B575" s="46">
        <v>571</v>
      </c>
      <c r="C575" s="116" t="s">
        <v>1516</v>
      </c>
      <c r="D575" s="97">
        <v>41445</v>
      </c>
      <c r="E575" s="98">
        <v>44424</v>
      </c>
      <c r="F575" s="117">
        <f t="shared" si="43"/>
        <v>8.161643835616438</v>
      </c>
      <c r="G575" s="46">
        <v>5</v>
      </c>
      <c r="H575" s="72">
        <v>0.05</v>
      </c>
      <c r="I575" s="91">
        <f t="shared" si="44"/>
        <v>0.19</v>
      </c>
      <c r="J575" s="94">
        <v>1680</v>
      </c>
      <c r="K575" s="68">
        <f t="shared" si="40"/>
        <v>2605.1967123287668</v>
      </c>
      <c r="L575" s="68">
        <f t="shared" si="41"/>
        <v>0</v>
      </c>
      <c r="M575" s="45">
        <v>0.05</v>
      </c>
      <c r="N575" s="68">
        <f t="shared" si="42"/>
        <v>84</v>
      </c>
    </row>
    <row r="576" spans="2:14" x14ac:dyDescent="0.25">
      <c r="B576" s="46">
        <v>572</v>
      </c>
      <c r="C576" s="116" t="s">
        <v>1516</v>
      </c>
      <c r="D576" s="97">
        <v>41445</v>
      </c>
      <c r="E576" s="98">
        <v>44424</v>
      </c>
      <c r="F576" s="117">
        <f t="shared" si="43"/>
        <v>8.161643835616438</v>
      </c>
      <c r="G576" s="46">
        <v>5</v>
      </c>
      <c r="H576" s="72">
        <v>0.05</v>
      </c>
      <c r="I576" s="91">
        <f t="shared" si="44"/>
        <v>0.19</v>
      </c>
      <c r="J576" s="94">
        <v>2520</v>
      </c>
      <c r="K576" s="68">
        <f t="shared" si="40"/>
        <v>3907.7950684931507</v>
      </c>
      <c r="L576" s="68">
        <f t="shared" si="41"/>
        <v>0</v>
      </c>
      <c r="M576" s="45">
        <v>0.05</v>
      </c>
      <c r="N576" s="68">
        <f t="shared" si="42"/>
        <v>126</v>
      </c>
    </row>
    <row r="577" spans="2:14" x14ac:dyDescent="0.25">
      <c r="B577" s="46">
        <v>573</v>
      </c>
      <c r="C577" s="116" t="s">
        <v>1422</v>
      </c>
      <c r="D577" s="97">
        <v>41445</v>
      </c>
      <c r="E577" s="98">
        <v>44424</v>
      </c>
      <c r="F577" s="117">
        <f t="shared" si="43"/>
        <v>8.161643835616438</v>
      </c>
      <c r="G577" s="46">
        <v>8</v>
      </c>
      <c r="H577" s="72">
        <v>0.05</v>
      </c>
      <c r="I577" s="91">
        <f t="shared" si="44"/>
        <v>0.11874999999999999</v>
      </c>
      <c r="J577" s="94">
        <v>56635</v>
      </c>
      <c r="K577" s="68">
        <f t="shared" si="40"/>
        <v>54890.370462328763</v>
      </c>
      <c r="L577" s="68">
        <f t="shared" si="41"/>
        <v>1744.6295376712369</v>
      </c>
      <c r="M577" s="45">
        <v>0.05</v>
      </c>
      <c r="N577" s="68">
        <f t="shared" si="42"/>
        <v>2831.75</v>
      </c>
    </row>
    <row r="578" spans="2:14" ht="30" x14ac:dyDescent="0.25">
      <c r="B578" s="46">
        <v>574</v>
      </c>
      <c r="C578" s="116" t="s">
        <v>1448</v>
      </c>
      <c r="D578" s="97">
        <v>41447</v>
      </c>
      <c r="E578" s="98">
        <v>44424</v>
      </c>
      <c r="F578" s="117">
        <f t="shared" si="43"/>
        <v>8.1561643835616433</v>
      </c>
      <c r="G578" s="46">
        <v>6</v>
      </c>
      <c r="H578" s="72">
        <v>0.05</v>
      </c>
      <c r="I578" s="91">
        <f t="shared" si="44"/>
        <v>0.15833333333333333</v>
      </c>
      <c r="J578" s="94">
        <v>25992</v>
      </c>
      <c r="K578" s="68">
        <f t="shared" si="40"/>
        <v>33565.878904109581</v>
      </c>
      <c r="L578" s="68">
        <f t="shared" si="41"/>
        <v>0</v>
      </c>
      <c r="M578" s="45">
        <v>0.05</v>
      </c>
      <c r="N578" s="68">
        <f t="shared" si="42"/>
        <v>1299.6000000000001</v>
      </c>
    </row>
    <row r="579" spans="2:14" x14ac:dyDescent="0.25">
      <c r="B579" s="46">
        <v>575</v>
      </c>
      <c r="C579" s="116" t="s">
        <v>1559</v>
      </c>
      <c r="D579" s="97">
        <v>41499</v>
      </c>
      <c r="E579" s="98">
        <v>44424</v>
      </c>
      <c r="F579" s="117">
        <f t="shared" si="43"/>
        <v>8.0136986301369859</v>
      </c>
      <c r="G579" s="46">
        <v>5</v>
      </c>
      <c r="H579" s="72">
        <v>0.05</v>
      </c>
      <c r="I579" s="91">
        <f t="shared" si="44"/>
        <v>0.19</v>
      </c>
      <c r="J579" s="94">
        <v>104000</v>
      </c>
      <c r="K579" s="68">
        <f t="shared" si="40"/>
        <v>158350.68493150684</v>
      </c>
      <c r="L579" s="68">
        <f t="shared" si="41"/>
        <v>0</v>
      </c>
      <c r="M579" s="45">
        <v>0.05</v>
      </c>
      <c r="N579" s="68">
        <f t="shared" si="42"/>
        <v>5200</v>
      </c>
    </row>
    <row r="580" spans="2:14" x14ac:dyDescent="0.25">
      <c r="B580" s="46">
        <v>576</v>
      </c>
      <c r="C580" s="116" t="s">
        <v>1560</v>
      </c>
      <c r="D580" s="97">
        <v>41447</v>
      </c>
      <c r="E580" s="98">
        <v>44424</v>
      </c>
      <c r="F580" s="117">
        <f t="shared" si="43"/>
        <v>8.1561643835616433</v>
      </c>
      <c r="G580" s="46">
        <v>6</v>
      </c>
      <c r="H580" s="72">
        <v>0.05</v>
      </c>
      <c r="I580" s="91">
        <f t="shared" si="44"/>
        <v>0.15833333333333333</v>
      </c>
      <c r="J580" s="94">
        <v>514382</v>
      </c>
      <c r="K580" s="68">
        <f t="shared" si="40"/>
        <v>664269.15675799083</v>
      </c>
      <c r="L580" s="68">
        <f t="shared" si="41"/>
        <v>0</v>
      </c>
      <c r="M580" s="45">
        <v>0.05</v>
      </c>
      <c r="N580" s="68">
        <f t="shared" si="42"/>
        <v>25719.100000000002</v>
      </c>
    </row>
    <row r="581" spans="2:14" x14ac:dyDescent="0.25">
      <c r="B581" s="46">
        <v>577</v>
      </c>
      <c r="C581" s="116" t="s">
        <v>1467</v>
      </c>
      <c r="D581" s="97">
        <v>41447</v>
      </c>
      <c r="E581" s="98">
        <v>44424</v>
      </c>
      <c r="F581" s="117">
        <f t="shared" si="43"/>
        <v>8.1561643835616433</v>
      </c>
      <c r="G581" s="46">
        <v>8</v>
      </c>
      <c r="H581" s="72">
        <v>0.05</v>
      </c>
      <c r="I581" s="91">
        <f t="shared" si="44"/>
        <v>0.11874999999999999</v>
      </c>
      <c r="J581" s="94">
        <v>20573</v>
      </c>
      <c r="K581" s="68">
        <f t="shared" ref="K581:K644" si="45">J581*I581*F581</f>
        <v>19925.866421232873</v>
      </c>
      <c r="L581" s="68">
        <f t="shared" ref="L581:L644" si="46">MAX(J581-K581,0)</f>
        <v>647.13357876712689</v>
      </c>
      <c r="M581" s="45">
        <v>0.05</v>
      </c>
      <c r="N581" s="68">
        <f t="shared" ref="N581:N644" si="47">IF(J581&lt;=0,0,IF(L581&lt;=H581*J581,H581*J581,L581*(1-M581)))</f>
        <v>1028.6500000000001</v>
      </c>
    </row>
    <row r="582" spans="2:14" x14ac:dyDescent="0.25">
      <c r="B582" s="46">
        <v>578</v>
      </c>
      <c r="C582" s="116" t="s">
        <v>1419</v>
      </c>
      <c r="D582" s="97">
        <v>41450</v>
      </c>
      <c r="E582" s="98">
        <v>44424</v>
      </c>
      <c r="F582" s="117">
        <f t="shared" ref="F582:F645" si="48">(E582-D582)/365</f>
        <v>8.1479452054794521</v>
      </c>
      <c r="G582" s="46">
        <v>5</v>
      </c>
      <c r="H582" s="72">
        <v>0.05</v>
      </c>
      <c r="I582" s="91">
        <f t="shared" ref="I582:I645" si="49">(1-H582)/G582</f>
        <v>0.19</v>
      </c>
      <c r="J582" s="94">
        <v>9120</v>
      </c>
      <c r="K582" s="68">
        <f t="shared" si="45"/>
        <v>14118.759452054794</v>
      </c>
      <c r="L582" s="68">
        <f t="shared" si="46"/>
        <v>0</v>
      </c>
      <c r="M582" s="45">
        <v>0.05</v>
      </c>
      <c r="N582" s="68">
        <f t="shared" si="47"/>
        <v>456</v>
      </c>
    </row>
    <row r="583" spans="2:14" x14ac:dyDescent="0.25">
      <c r="B583" s="46">
        <v>579</v>
      </c>
      <c r="C583" s="116" t="s">
        <v>1561</v>
      </c>
      <c r="D583" s="97">
        <v>41463</v>
      </c>
      <c r="E583" s="98">
        <v>44424</v>
      </c>
      <c r="F583" s="117">
        <f t="shared" si="48"/>
        <v>8.1123287671232873</v>
      </c>
      <c r="G583" s="46">
        <v>6</v>
      </c>
      <c r="H583" s="72">
        <v>0.05</v>
      </c>
      <c r="I583" s="91">
        <f t="shared" si="49"/>
        <v>0.15833333333333333</v>
      </c>
      <c r="J583" s="94">
        <v>42750</v>
      </c>
      <c r="K583" s="68">
        <f t="shared" si="45"/>
        <v>54910.325342465752</v>
      </c>
      <c r="L583" s="68">
        <f t="shared" si="46"/>
        <v>0</v>
      </c>
      <c r="M583" s="45">
        <v>0.05</v>
      </c>
      <c r="N583" s="68">
        <f t="shared" si="47"/>
        <v>2137.5</v>
      </c>
    </row>
    <row r="584" spans="2:14" x14ac:dyDescent="0.25">
      <c r="B584" s="46">
        <v>580</v>
      </c>
      <c r="C584" s="116" t="s">
        <v>1514</v>
      </c>
      <c r="D584" s="97">
        <v>41454</v>
      </c>
      <c r="E584" s="98">
        <v>44424</v>
      </c>
      <c r="F584" s="117">
        <f t="shared" si="48"/>
        <v>8.1369863013698627</v>
      </c>
      <c r="G584" s="46">
        <v>6</v>
      </c>
      <c r="H584" s="72">
        <v>0.05</v>
      </c>
      <c r="I584" s="91">
        <f t="shared" si="49"/>
        <v>0.15833333333333333</v>
      </c>
      <c r="J584" s="94">
        <v>102600</v>
      </c>
      <c r="K584" s="68">
        <f t="shared" si="45"/>
        <v>132185.34246575341</v>
      </c>
      <c r="L584" s="68">
        <f t="shared" si="46"/>
        <v>0</v>
      </c>
      <c r="M584" s="45">
        <v>0.05</v>
      </c>
      <c r="N584" s="68">
        <f t="shared" si="47"/>
        <v>5130</v>
      </c>
    </row>
    <row r="585" spans="2:14" x14ac:dyDescent="0.25">
      <c r="B585" s="46">
        <v>581</v>
      </c>
      <c r="C585" s="116" t="s">
        <v>1415</v>
      </c>
      <c r="D585" s="97">
        <v>41468</v>
      </c>
      <c r="E585" s="98">
        <v>44424</v>
      </c>
      <c r="F585" s="117">
        <f t="shared" si="48"/>
        <v>8.0986301369863014</v>
      </c>
      <c r="G585" s="46">
        <v>5</v>
      </c>
      <c r="H585" s="72">
        <v>0.05</v>
      </c>
      <c r="I585" s="91">
        <f t="shared" si="49"/>
        <v>0.19</v>
      </c>
      <c r="J585" s="94">
        <v>57000</v>
      </c>
      <c r="K585" s="68">
        <f t="shared" si="45"/>
        <v>87708.164383561641</v>
      </c>
      <c r="L585" s="68">
        <f t="shared" si="46"/>
        <v>0</v>
      </c>
      <c r="M585" s="45">
        <v>0.05</v>
      </c>
      <c r="N585" s="68">
        <f t="shared" si="47"/>
        <v>2850</v>
      </c>
    </row>
    <row r="586" spans="2:14" x14ac:dyDescent="0.25">
      <c r="B586" s="46">
        <v>582</v>
      </c>
      <c r="C586" s="116" t="s">
        <v>1424</v>
      </c>
      <c r="D586" s="97">
        <v>41468</v>
      </c>
      <c r="E586" s="98">
        <v>44424</v>
      </c>
      <c r="F586" s="117">
        <f t="shared" si="48"/>
        <v>8.0986301369863014</v>
      </c>
      <c r="G586" s="46">
        <v>5</v>
      </c>
      <c r="H586" s="72">
        <v>0.05</v>
      </c>
      <c r="I586" s="91">
        <f t="shared" si="49"/>
        <v>0.19</v>
      </c>
      <c r="J586" s="94">
        <v>77520</v>
      </c>
      <c r="K586" s="68">
        <f t="shared" si="45"/>
        <v>119283.10356164383</v>
      </c>
      <c r="L586" s="68">
        <f t="shared" si="46"/>
        <v>0</v>
      </c>
      <c r="M586" s="45">
        <v>0.05</v>
      </c>
      <c r="N586" s="68">
        <f t="shared" si="47"/>
        <v>3876</v>
      </c>
    </row>
    <row r="587" spans="2:14" x14ac:dyDescent="0.25">
      <c r="B587" s="46">
        <v>583</v>
      </c>
      <c r="C587" s="116" t="s">
        <v>1424</v>
      </c>
      <c r="D587" s="97">
        <v>41531</v>
      </c>
      <c r="E587" s="98">
        <v>44424</v>
      </c>
      <c r="F587" s="117">
        <f t="shared" si="48"/>
        <v>7.9260273972602739</v>
      </c>
      <c r="G587" s="46">
        <v>5</v>
      </c>
      <c r="H587" s="72">
        <v>0.05</v>
      </c>
      <c r="I587" s="91">
        <f t="shared" si="49"/>
        <v>0.19</v>
      </c>
      <c r="J587" s="94">
        <v>38760</v>
      </c>
      <c r="K587" s="68">
        <f t="shared" si="45"/>
        <v>58370.436164383558</v>
      </c>
      <c r="L587" s="68">
        <f t="shared" si="46"/>
        <v>0</v>
      </c>
      <c r="M587" s="45">
        <v>0.05</v>
      </c>
      <c r="N587" s="68">
        <f t="shared" si="47"/>
        <v>1938</v>
      </c>
    </row>
    <row r="588" spans="2:14" x14ac:dyDescent="0.25">
      <c r="B588" s="46">
        <v>584</v>
      </c>
      <c r="C588" s="116" t="s">
        <v>1562</v>
      </c>
      <c r="D588" s="97">
        <v>41479</v>
      </c>
      <c r="E588" s="98">
        <v>44424</v>
      </c>
      <c r="F588" s="117">
        <f t="shared" si="48"/>
        <v>8.0684931506849313</v>
      </c>
      <c r="G588" s="46">
        <v>6</v>
      </c>
      <c r="H588" s="72">
        <v>0.05</v>
      </c>
      <c r="I588" s="91">
        <f t="shared" si="49"/>
        <v>0.15833333333333333</v>
      </c>
      <c r="J588" s="94">
        <v>36480</v>
      </c>
      <c r="K588" s="68">
        <f t="shared" si="45"/>
        <v>46603.616438356163</v>
      </c>
      <c r="L588" s="68">
        <f t="shared" si="46"/>
        <v>0</v>
      </c>
      <c r="M588" s="45">
        <v>0.05</v>
      </c>
      <c r="N588" s="68">
        <f t="shared" si="47"/>
        <v>1824</v>
      </c>
    </row>
    <row r="589" spans="2:14" x14ac:dyDescent="0.25">
      <c r="B589" s="46">
        <v>585</v>
      </c>
      <c r="C589" s="116" t="s">
        <v>1563</v>
      </c>
      <c r="D589" s="97">
        <v>41479</v>
      </c>
      <c r="E589" s="98">
        <v>44424</v>
      </c>
      <c r="F589" s="117">
        <f t="shared" si="48"/>
        <v>8.0684931506849313</v>
      </c>
      <c r="G589" s="46">
        <v>6</v>
      </c>
      <c r="H589" s="72">
        <v>0.05</v>
      </c>
      <c r="I589" s="91">
        <f t="shared" si="49"/>
        <v>0.15833333333333333</v>
      </c>
      <c r="J589" s="94">
        <v>42750</v>
      </c>
      <c r="K589" s="68">
        <f t="shared" si="45"/>
        <v>54613.613013698632</v>
      </c>
      <c r="L589" s="68">
        <f t="shared" si="46"/>
        <v>0</v>
      </c>
      <c r="M589" s="45">
        <v>0.05</v>
      </c>
      <c r="N589" s="68">
        <f t="shared" si="47"/>
        <v>2137.5</v>
      </c>
    </row>
    <row r="590" spans="2:14" x14ac:dyDescent="0.25">
      <c r="B590" s="46">
        <v>586</v>
      </c>
      <c r="C590" s="116" t="s">
        <v>1413</v>
      </c>
      <c r="D590" s="97">
        <v>41464</v>
      </c>
      <c r="E590" s="98">
        <v>44424</v>
      </c>
      <c r="F590" s="117">
        <f t="shared" si="48"/>
        <v>8.1095890410958908</v>
      </c>
      <c r="G590" s="46">
        <v>8</v>
      </c>
      <c r="H590" s="72">
        <v>0.05</v>
      </c>
      <c r="I590" s="91">
        <f t="shared" si="49"/>
        <v>0.11874999999999999</v>
      </c>
      <c r="J590" s="94">
        <v>145350</v>
      </c>
      <c r="K590" s="68">
        <f t="shared" si="45"/>
        <v>139974.04109589042</v>
      </c>
      <c r="L590" s="68">
        <f t="shared" si="46"/>
        <v>5375.9589041095751</v>
      </c>
      <c r="M590" s="45">
        <v>0.05</v>
      </c>
      <c r="N590" s="68">
        <f t="shared" si="47"/>
        <v>7267.5</v>
      </c>
    </row>
    <row r="591" spans="2:14" x14ac:dyDescent="0.25">
      <c r="B591" s="46">
        <v>587</v>
      </c>
      <c r="C591" s="116" t="s">
        <v>1456</v>
      </c>
      <c r="D591" s="97">
        <v>41464</v>
      </c>
      <c r="E591" s="98">
        <v>44424</v>
      </c>
      <c r="F591" s="117">
        <f t="shared" si="48"/>
        <v>8.1095890410958908</v>
      </c>
      <c r="G591" s="46">
        <v>8</v>
      </c>
      <c r="H591" s="72">
        <v>0.05</v>
      </c>
      <c r="I591" s="91">
        <f t="shared" si="49"/>
        <v>0.11874999999999999</v>
      </c>
      <c r="J591" s="94">
        <v>37620</v>
      </c>
      <c r="K591" s="68">
        <f t="shared" si="45"/>
        <v>36228.575342465752</v>
      </c>
      <c r="L591" s="68">
        <f t="shared" si="46"/>
        <v>1391.4246575342477</v>
      </c>
      <c r="M591" s="45">
        <v>0.05</v>
      </c>
      <c r="N591" s="68">
        <f t="shared" si="47"/>
        <v>1881</v>
      </c>
    </row>
    <row r="592" spans="2:14" x14ac:dyDescent="0.25">
      <c r="B592" s="46">
        <v>588</v>
      </c>
      <c r="C592" s="116" t="s">
        <v>1422</v>
      </c>
      <c r="D592" s="97">
        <v>41485</v>
      </c>
      <c r="E592" s="98">
        <v>44424</v>
      </c>
      <c r="F592" s="117">
        <f t="shared" si="48"/>
        <v>8.0520547945205472</v>
      </c>
      <c r="G592" s="46">
        <v>8</v>
      </c>
      <c r="H592" s="72">
        <v>0.05</v>
      </c>
      <c r="I592" s="91">
        <f t="shared" si="49"/>
        <v>0.11874999999999999</v>
      </c>
      <c r="J592" s="94">
        <v>23940</v>
      </c>
      <c r="K592" s="68">
        <f t="shared" si="45"/>
        <v>22890.985273972601</v>
      </c>
      <c r="L592" s="68">
        <f t="shared" si="46"/>
        <v>1049.0147260273989</v>
      </c>
      <c r="M592" s="45">
        <v>0.05</v>
      </c>
      <c r="N592" s="68">
        <f t="shared" si="47"/>
        <v>1197</v>
      </c>
    </row>
    <row r="593" spans="2:14" ht="30" x14ac:dyDescent="0.25">
      <c r="B593" s="46">
        <v>589</v>
      </c>
      <c r="C593" s="116" t="s">
        <v>1405</v>
      </c>
      <c r="D593" s="97">
        <v>41479</v>
      </c>
      <c r="E593" s="98">
        <v>44424</v>
      </c>
      <c r="F593" s="117">
        <f t="shared" si="48"/>
        <v>8.0684931506849313</v>
      </c>
      <c r="G593" s="46">
        <v>8</v>
      </c>
      <c r="H593" s="72">
        <v>0.05</v>
      </c>
      <c r="I593" s="91">
        <f t="shared" si="49"/>
        <v>0.11874999999999999</v>
      </c>
      <c r="J593" s="94">
        <v>94050</v>
      </c>
      <c r="K593" s="68">
        <f t="shared" si="45"/>
        <v>90112.461472602736</v>
      </c>
      <c r="L593" s="68">
        <f t="shared" si="46"/>
        <v>3937.5385273972643</v>
      </c>
      <c r="M593" s="45">
        <v>0.05</v>
      </c>
      <c r="N593" s="68">
        <f t="shared" si="47"/>
        <v>4702.5</v>
      </c>
    </row>
    <row r="594" spans="2:14" ht="30" x14ac:dyDescent="0.25">
      <c r="B594" s="46">
        <v>590</v>
      </c>
      <c r="C594" s="116" t="s">
        <v>1405</v>
      </c>
      <c r="D594" s="97">
        <v>41479</v>
      </c>
      <c r="E594" s="98">
        <v>44424</v>
      </c>
      <c r="F594" s="117">
        <f t="shared" si="48"/>
        <v>8.0684931506849313</v>
      </c>
      <c r="G594" s="46">
        <v>8</v>
      </c>
      <c r="H594" s="72">
        <v>0.05</v>
      </c>
      <c r="I594" s="91">
        <f t="shared" si="49"/>
        <v>0.11874999999999999</v>
      </c>
      <c r="J594" s="94">
        <v>45600</v>
      </c>
      <c r="K594" s="68">
        <f t="shared" si="45"/>
        <v>43690.890410958906</v>
      </c>
      <c r="L594" s="68">
        <f t="shared" si="46"/>
        <v>1909.1095890410943</v>
      </c>
      <c r="M594" s="45">
        <v>0.05</v>
      </c>
      <c r="N594" s="68">
        <f t="shared" si="47"/>
        <v>2280</v>
      </c>
    </row>
    <row r="595" spans="2:14" ht="30" x14ac:dyDescent="0.25">
      <c r="B595" s="46">
        <v>591</v>
      </c>
      <c r="C595" s="116" t="s">
        <v>1450</v>
      </c>
      <c r="D595" s="97">
        <v>41479</v>
      </c>
      <c r="E595" s="98">
        <v>44424</v>
      </c>
      <c r="F595" s="117">
        <f t="shared" si="48"/>
        <v>8.0684931506849313</v>
      </c>
      <c r="G595" s="46">
        <v>5</v>
      </c>
      <c r="H595" s="72">
        <v>0.05</v>
      </c>
      <c r="I595" s="91">
        <f t="shared" si="49"/>
        <v>0.19</v>
      </c>
      <c r="J595" s="94">
        <v>107231.5</v>
      </c>
      <c r="K595" s="68">
        <f t="shared" si="45"/>
        <v>164387.35842465755</v>
      </c>
      <c r="L595" s="68">
        <f t="shared" si="46"/>
        <v>0</v>
      </c>
      <c r="M595" s="45">
        <v>0.05</v>
      </c>
      <c r="N595" s="68">
        <f t="shared" si="47"/>
        <v>5361.5750000000007</v>
      </c>
    </row>
    <row r="596" spans="2:14" ht="30" x14ac:dyDescent="0.25">
      <c r="B596" s="46">
        <v>592</v>
      </c>
      <c r="C596" s="116" t="s">
        <v>1405</v>
      </c>
      <c r="D596" s="97">
        <v>41479</v>
      </c>
      <c r="E596" s="98">
        <v>44424</v>
      </c>
      <c r="F596" s="117">
        <f t="shared" si="48"/>
        <v>8.0684931506849313</v>
      </c>
      <c r="G596" s="46">
        <v>8</v>
      </c>
      <c r="H596" s="72">
        <v>0.05</v>
      </c>
      <c r="I596" s="91">
        <f t="shared" si="49"/>
        <v>0.11874999999999999</v>
      </c>
      <c r="J596" s="94">
        <v>27360</v>
      </c>
      <c r="K596" s="68">
        <f t="shared" si="45"/>
        <v>26214.534246575342</v>
      </c>
      <c r="L596" s="68">
        <f t="shared" si="46"/>
        <v>1145.465753424658</v>
      </c>
      <c r="M596" s="45">
        <v>0.05</v>
      </c>
      <c r="N596" s="68">
        <f t="shared" si="47"/>
        <v>1368</v>
      </c>
    </row>
    <row r="597" spans="2:14" ht="30" x14ac:dyDescent="0.25">
      <c r="B597" s="46">
        <v>593</v>
      </c>
      <c r="C597" s="116" t="s">
        <v>1405</v>
      </c>
      <c r="D597" s="97">
        <v>41520</v>
      </c>
      <c r="E597" s="98">
        <v>44424</v>
      </c>
      <c r="F597" s="117">
        <f t="shared" si="48"/>
        <v>7.956164383561644</v>
      </c>
      <c r="G597" s="46">
        <v>8</v>
      </c>
      <c r="H597" s="72">
        <v>0.05</v>
      </c>
      <c r="I597" s="91">
        <f t="shared" si="49"/>
        <v>0.11874999999999999</v>
      </c>
      <c r="J597" s="94">
        <v>9120</v>
      </c>
      <c r="K597" s="68">
        <f t="shared" si="45"/>
        <v>8616.5260273972599</v>
      </c>
      <c r="L597" s="68">
        <f t="shared" si="46"/>
        <v>503.4739726027401</v>
      </c>
      <c r="M597" s="45">
        <v>0.05</v>
      </c>
      <c r="N597" s="68">
        <f t="shared" si="47"/>
        <v>478.30027397260307</v>
      </c>
    </row>
    <row r="598" spans="2:14" x14ac:dyDescent="0.25">
      <c r="B598" s="46">
        <v>594</v>
      </c>
      <c r="C598" s="116" t="s">
        <v>1453</v>
      </c>
      <c r="D598" s="97">
        <v>41479</v>
      </c>
      <c r="E598" s="98">
        <v>44424</v>
      </c>
      <c r="F598" s="117">
        <f t="shared" si="48"/>
        <v>8.0684931506849313</v>
      </c>
      <c r="G598" s="46">
        <v>6</v>
      </c>
      <c r="H598" s="72">
        <v>0.05</v>
      </c>
      <c r="I598" s="91">
        <f t="shared" si="49"/>
        <v>0.15833333333333333</v>
      </c>
      <c r="J598" s="94">
        <v>10830</v>
      </c>
      <c r="K598" s="68">
        <f t="shared" si="45"/>
        <v>13835.448630136985</v>
      </c>
      <c r="L598" s="68">
        <f t="shared" si="46"/>
        <v>0</v>
      </c>
      <c r="M598" s="45">
        <v>0.05</v>
      </c>
      <c r="N598" s="68">
        <f t="shared" si="47"/>
        <v>541.5</v>
      </c>
    </row>
    <row r="599" spans="2:14" x14ac:dyDescent="0.25">
      <c r="B599" s="46">
        <v>595</v>
      </c>
      <c r="C599" s="116" t="s">
        <v>1443</v>
      </c>
      <c r="D599" s="97">
        <v>41479</v>
      </c>
      <c r="E599" s="98">
        <v>44424</v>
      </c>
      <c r="F599" s="117">
        <f t="shared" si="48"/>
        <v>8.0684931506849313</v>
      </c>
      <c r="G599" s="46">
        <v>8</v>
      </c>
      <c r="H599" s="72">
        <v>0.05</v>
      </c>
      <c r="I599" s="91">
        <f t="shared" si="49"/>
        <v>0.11874999999999999</v>
      </c>
      <c r="J599" s="94">
        <v>14446</v>
      </c>
      <c r="K599" s="68">
        <f t="shared" si="45"/>
        <v>13841.197431506847</v>
      </c>
      <c r="L599" s="68">
        <f t="shared" si="46"/>
        <v>604.80256849315265</v>
      </c>
      <c r="M599" s="45">
        <v>0.05</v>
      </c>
      <c r="N599" s="68">
        <f t="shared" si="47"/>
        <v>722.30000000000007</v>
      </c>
    </row>
    <row r="600" spans="2:14" x14ac:dyDescent="0.25">
      <c r="B600" s="46">
        <v>596</v>
      </c>
      <c r="C600" s="116" t="s">
        <v>1443</v>
      </c>
      <c r="D600" s="97">
        <v>41479</v>
      </c>
      <c r="E600" s="98">
        <v>44424</v>
      </c>
      <c r="F600" s="117">
        <f t="shared" si="48"/>
        <v>8.0684931506849313</v>
      </c>
      <c r="G600" s="46">
        <v>8</v>
      </c>
      <c r="H600" s="72">
        <v>0.05</v>
      </c>
      <c r="I600" s="91">
        <f t="shared" si="49"/>
        <v>0.11874999999999999</v>
      </c>
      <c r="J600" s="94">
        <v>28892</v>
      </c>
      <c r="K600" s="68">
        <f t="shared" si="45"/>
        <v>27682.394863013695</v>
      </c>
      <c r="L600" s="68">
        <f t="shared" si="46"/>
        <v>1209.6051369863053</v>
      </c>
      <c r="M600" s="45">
        <v>0.05</v>
      </c>
      <c r="N600" s="68">
        <f t="shared" si="47"/>
        <v>1444.6000000000001</v>
      </c>
    </row>
    <row r="601" spans="2:14" x14ac:dyDescent="0.25">
      <c r="B601" s="46">
        <v>597</v>
      </c>
      <c r="C601" s="116" t="s">
        <v>1422</v>
      </c>
      <c r="D601" s="97">
        <v>41479</v>
      </c>
      <c r="E601" s="98">
        <v>44424</v>
      </c>
      <c r="F601" s="117">
        <f t="shared" si="48"/>
        <v>8.0684931506849313</v>
      </c>
      <c r="G601" s="46">
        <v>8</v>
      </c>
      <c r="H601" s="72">
        <v>0.05</v>
      </c>
      <c r="I601" s="91">
        <f t="shared" si="49"/>
        <v>0.11874999999999999</v>
      </c>
      <c r="J601" s="94">
        <v>35910</v>
      </c>
      <c r="K601" s="68">
        <f t="shared" si="45"/>
        <v>34406.576198630137</v>
      </c>
      <c r="L601" s="68">
        <f t="shared" si="46"/>
        <v>1503.4238013698632</v>
      </c>
      <c r="M601" s="45">
        <v>0.05</v>
      </c>
      <c r="N601" s="68">
        <f t="shared" si="47"/>
        <v>1795.5</v>
      </c>
    </row>
    <row r="602" spans="2:14" x14ac:dyDescent="0.25">
      <c r="B602" s="46">
        <v>598</v>
      </c>
      <c r="C602" s="116" t="s">
        <v>1453</v>
      </c>
      <c r="D602" s="97">
        <v>41479</v>
      </c>
      <c r="E602" s="98">
        <v>44424</v>
      </c>
      <c r="F602" s="117">
        <f t="shared" si="48"/>
        <v>8.0684931506849313</v>
      </c>
      <c r="G602" s="46">
        <v>6</v>
      </c>
      <c r="H602" s="72">
        <v>0.05</v>
      </c>
      <c r="I602" s="91">
        <f t="shared" si="49"/>
        <v>0.15833333333333333</v>
      </c>
      <c r="J602" s="94">
        <v>25650</v>
      </c>
      <c r="K602" s="68">
        <f t="shared" si="45"/>
        <v>32768.167808219179</v>
      </c>
      <c r="L602" s="68">
        <f t="shared" si="46"/>
        <v>0</v>
      </c>
      <c r="M602" s="45">
        <v>0.05</v>
      </c>
      <c r="N602" s="68">
        <f t="shared" si="47"/>
        <v>1282.5</v>
      </c>
    </row>
    <row r="603" spans="2:14" x14ac:dyDescent="0.25">
      <c r="B603" s="46">
        <v>599</v>
      </c>
      <c r="C603" s="116" t="s">
        <v>1453</v>
      </c>
      <c r="D603" s="97">
        <v>41479</v>
      </c>
      <c r="E603" s="98">
        <v>44424</v>
      </c>
      <c r="F603" s="117">
        <f t="shared" si="48"/>
        <v>8.0684931506849313</v>
      </c>
      <c r="G603" s="46">
        <v>6</v>
      </c>
      <c r="H603" s="72">
        <v>0.05</v>
      </c>
      <c r="I603" s="91">
        <f t="shared" si="49"/>
        <v>0.15833333333333333</v>
      </c>
      <c r="J603" s="94">
        <v>38475</v>
      </c>
      <c r="K603" s="68">
        <f t="shared" si="45"/>
        <v>49152.251712328769</v>
      </c>
      <c r="L603" s="68">
        <f t="shared" si="46"/>
        <v>0</v>
      </c>
      <c r="M603" s="45">
        <v>0.05</v>
      </c>
      <c r="N603" s="68">
        <f t="shared" si="47"/>
        <v>1923.75</v>
      </c>
    </row>
    <row r="604" spans="2:14" x14ac:dyDescent="0.25">
      <c r="B604" s="46">
        <v>600</v>
      </c>
      <c r="C604" s="116" t="s">
        <v>1564</v>
      </c>
      <c r="D604" s="97">
        <v>41488</v>
      </c>
      <c r="E604" s="98">
        <v>44424</v>
      </c>
      <c r="F604" s="117">
        <f t="shared" si="48"/>
        <v>8.043835616438356</v>
      </c>
      <c r="G604" s="46">
        <v>5</v>
      </c>
      <c r="H604" s="72">
        <v>0.05</v>
      </c>
      <c r="I604" s="91">
        <f t="shared" si="49"/>
        <v>0.19</v>
      </c>
      <c r="J604" s="94">
        <v>68685</v>
      </c>
      <c r="K604" s="68">
        <f t="shared" si="45"/>
        <v>104973.261369863</v>
      </c>
      <c r="L604" s="68">
        <f t="shared" si="46"/>
        <v>0</v>
      </c>
      <c r="M604" s="45">
        <v>0.05</v>
      </c>
      <c r="N604" s="68">
        <f t="shared" si="47"/>
        <v>3434.25</v>
      </c>
    </row>
    <row r="605" spans="2:14" x14ac:dyDescent="0.25">
      <c r="B605" s="46">
        <v>601</v>
      </c>
      <c r="C605" s="116" t="s">
        <v>1565</v>
      </c>
      <c r="D605" s="97">
        <v>41510</v>
      </c>
      <c r="E605" s="98">
        <v>44424</v>
      </c>
      <c r="F605" s="117">
        <f t="shared" si="48"/>
        <v>7.9835616438356167</v>
      </c>
      <c r="G605" s="46">
        <v>8</v>
      </c>
      <c r="H605" s="72">
        <v>0.05</v>
      </c>
      <c r="I605" s="91">
        <f t="shared" si="49"/>
        <v>0.11874999999999999</v>
      </c>
      <c r="J605" s="94">
        <v>12797</v>
      </c>
      <c r="K605" s="68">
        <f t="shared" si="45"/>
        <v>12132.16955479452</v>
      </c>
      <c r="L605" s="68">
        <f t="shared" si="46"/>
        <v>664.83044520547992</v>
      </c>
      <c r="M605" s="45">
        <v>0.05</v>
      </c>
      <c r="N605" s="68">
        <f t="shared" si="47"/>
        <v>631.58892294520592</v>
      </c>
    </row>
    <row r="606" spans="2:14" x14ac:dyDescent="0.25">
      <c r="B606" s="46">
        <v>602</v>
      </c>
      <c r="C606" s="116" t="s">
        <v>1566</v>
      </c>
      <c r="D606" s="97">
        <v>41517</v>
      </c>
      <c r="E606" s="98">
        <v>44424</v>
      </c>
      <c r="F606" s="117">
        <f t="shared" si="48"/>
        <v>7.9643835616438352</v>
      </c>
      <c r="G606" s="46">
        <v>5</v>
      </c>
      <c r="H606" s="72">
        <v>0.05</v>
      </c>
      <c r="I606" s="91">
        <f t="shared" si="49"/>
        <v>0.19</v>
      </c>
      <c r="J606" s="94">
        <v>1160000</v>
      </c>
      <c r="K606" s="68">
        <f t="shared" si="45"/>
        <v>1755350.1369863013</v>
      </c>
      <c r="L606" s="68">
        <f t="shared" si="46"/>
        <v>0</v>
      </c>
      <c r="M606" s="45">
        <v>0.05</v>
      </c>
      <c r="N606" s="68">
        <f t="shared" si="47"/>
        <v>58000</v>
      </c>
    </row>
    <row r="607" spans="2:14" ht="30" x14ac:dyDescent="0.25">
      <c r="B607" s="46">
        <v>603</v>
      </c>
      <c r="C607" s="116" t="s">
        <v>1405</v>
      </c>
      <c r="D607" s="97">
        <v>41517</v>
      </c>
      <c r="E607" s="98">
        <v>44424</v>
      </c>
      <c r="F607" s="117">
        <f t="shared" si="48"/>
        <v>7.9643835616438352</v>
      </c>
      <c r="G607" s="46">
        <v>8</v>
      </c>
      <c r="H607" s="72">
        <v>0.05</v>
      </c>
      <c r="I607" s="91">
        <f t="shared" si="49"/>
        <v>0.11874999999999999</v>
      </c>
      <c r="J607" s="94">
        <v>9120</v>
      </c>
      <c r="K607" s="68">
        <f t="shared" si="45"/>
        <v>8625.4273972602732</v>
      </c>
      <c r="L607" s="68">
        <f t="shared" si="46"/>
        <v>494.57260273972679</v>
      </c>
      <c r="M607" s="45">
        <v>0.05</v>
      </c>
      <c r="N607" s="68">
        <f t="shared" si="47"/>
        <v>469.84397260274045</v>
      </c>
    </row>
    <row r="608" spans="2:14" x14ac:dyDescent="0.25">
      <c r="B608" s="46">
        <v>604</v>
      </c>
      <c r="C608" s="116" t="s">
        <v>1530</v>
      </c>
      <c r="D608" s="97">
        <v>41517</v>
      </c>
      <c r="E608" s="98">
        <v>44424</v>
      </c>
      <c r="F608" s="117">
        <f t="shared" si="48"/>
        <v>7.9643835616438352</v>
      </c>
      <c r="G608" s="46">
        <v>5</v>
      </c>
      <c r="H608" s="72">
        <v>0.05</v>
      </c>
      <c r="I608" s="91">
        <f t="shared" si="49"/>
        <v>0.19</v>
      </c>
      <c r="J608" s="94">
        <v>16403</v>
      </c>
      <c r="K608" s="68">
        <f t="shared" si="45"/>
        <v>24821.55887671233</v>
      </c>
      <c r="L608" s="68">
        <f t="shared" si="46"/>
        <v>0</v>
      </c>
      <c r="M608" s="45">
        <v>0.05</v>
      </c>
      <c r="N608" s="68">
        <f t="shared" si="47"/>
        <v>820.15000000000009</v>
      </c>
    </row>
    <row r="609" spans="2:14" x14ac:dyDescent="0.25">
      <c r="B609" s="46">
        <v>605</v>
      </c>
      <c r="C609" s="116" t="s">
        <v>1443</v>
      </c>
      <c r="D609" s="97">
        <v>41517</v>
      </c>
      <c r="E609" s="98">
        <v>44424</v>
      </c>
      <c r="F609" s="117">
        <f t="shared" si="48"/>
        <v>7.9643835616438352</v>
      </c>
      <c r="G609" s="46">
        <v>8</v>
      </c>
      <c r="H609" s="72">
        <v>0.05</v>
      </c>
      <c r="I609" s="91">
        <f t="shared" si="49"/>
        <v>0.11874999999999999</v>
      </c>
      <c r="J609" s="94">
        <v>14446</v>
      </c>
      <c r="K609" s="68">
        <f t="shared" si="45"/>
        <v>13662.601335616437</v>
      </c>
      <c r="L609" s="68">
        <f t="shared" si="46"/>
        <v>783.3986643835633</v>
      </c>
      <c r="M609" s="45">
        <v>0.05</v>
      </c>
      <c r="N609" s="68">
        <f t="shared" si="47"/>
        <v>744.22873116438507</v>
      </c>
    </row>
    <row r="610" spans="2:14" x14ac:dyDescent="0.25">
      <c r="B610" s="46">
        <v>606</v>
      </c>
      <c r="C610" s="116" t="s">
        <v>1443</v>
      </c>
      <c r="D610" s="97">
        <v>41517</v>
      </c>
      <c r="E610" s="98">
        <v>44424</v>
      </c>
      <c r="F610" s="117">
        <f t="shared" si="48"/>
        <v>7.9643835616438352</v>
      </c>
      <c r="G610" s="46">
        <v>8</v>
      </c>
      <c r="H610" s="72">
        <v>0.05</v>
      </c>
      <c r="I610" s="91">
        <f t="shared" si="49"/>
        <v>0.11874999999999999</v>
      </c>
      <c r="J610" s="94">
        <v>50561</v>
      </c>
      <c r="K610" s="68">
        <f t="shared" si="45"/>
        <v>47819.10467465753</v>
      </c>
      <c r="L610" s="68">
        <f t="shared" si="46"/>
        <v>2741.8953253424697</v>
      </c>
      <c r="M610" s="45">
        <v>0.05</v>
      </c>
      <c r="N610" s="68">
        <f t="shared" si="47"/>
        <v>2604.800559075346</v>
      </c>
    </row>
    <row r="611" spans="2:14" x14ac:dyDescent="0.25">
      <c r="B611" s="46">
        <v>607</v>
      </c>
      <c r="C611" s="116" t="s">
        <v>1443</v>
      </c>
      <c r="D611" s="97">
        <v>41517</v>
      </c>
      <c r="E611" s="98">
        <v>44424</v>
      </c>
      <c r="F611" s="117">
        <f t="shared" si="48"/>
        <v>7.9643835616438352</v>
      </c>
      <c r="G611" s="46">
        <v>8</v>
      </c>
      <c r="H611" s="72">
        <v>0.05</v>
      </c>
      <c r="I611" s="91">
        <f t="shared" si="49"/>
        <v>0.11874999999999999</v>
      </c>
      <c r="J611" s="94">
        <v>7223</v>
      </c>
      <c r="K611" s="68">
        <f t="shared" si="45"/>
        <v>6831.3006678082183</v>
      </c>
      <c r="L611" s="68">
        <f t="shared" si="46"/>
        <v>391.69933219178165</v>
      </c>
      <c r="M611" s="45">
        <v>0.05</v>
      </c>
      <c r="N611" s="68">
        <f t="shared" si="47"/>
        <v>372.11436558219253</v>
      </c>
    </row>
    <row r="612" spans="2:14" x14ac:dyDescent="0.25">
      <c r="B612" s="46">
        <v>608</v>
      </c>
      <c r="C612" s="116" t="s">
        <v>1541</v>
      </c>
      <c r="D612" s="97">
        <v>41517</v>
      </c>
      <c r="E612" s="98">
        <v>44424</v>
      </c>
      <c r="F612" s="117">
        <f t="shared" si="48"/>
        <v>7.9643835616438352</v>
      </c>
      <c r="G612" s="46">
        <v>5</v>
      </c>
      <c r="H612" s="72">
        <v>0.05</v>
      </c>
      <c r="I612" s="91">
        <f t="shared" si="49"/>
        <v>0.19</v>
      </c>
      <c r="J612" s="94">
        <v>14296</v>
      </c>
      <c r="K612" s="68">
        <f t="shared" si="45"/>
        <v>21633.177205479453</v>
      </c>
      <c r="L612" s="68">
        <f t="shared" si="46"/>
        <v>0</v>
      </c>
      <c r="M612" s="45">
        <v>0.05</v>
      </c>
      <c r="N612" s="68">
        <f t="shared" si="47"/>
        <v>714.80000000000007</v>
      </c>
    </row>
    <row r="613" spans="2:14" x14ac:dyDescent="0.25">
      <c r="B613" s="46">
        <v>609</v>
      </c>
      <c r="C613" s="116" t="s">
        <v>1567</v>
      </c>
      <c r="D613" s="97">
        <v>41547</v>
      </c>
      <c r="E613" s="98">
        <v>44424</v>
      </c>
      <c r="F613" s="117">
        <f t="shared" si="48"/>
        <v>7.882191780821918</v>
      </c>
      <c r="G613" s="46">
        <v>5</v>
      </c>
      <c r="H613" s="72">
        <v>0.05</v>
      </c>
      <c r="I613" s="91">
        <f t="shared" si="49"/>
        <v>0.19</v>
      </c>
      <c r="J613" s="94">
        <v>10602</v>
      </c>
      <c r="K613" s="68">
        <f t="shared" si="45"/>
        <v>15877.729479452057</v>
      </c>
      <c r="L613" s="68">
        <f t="shared" si="46"/>
        <v>0</v>
      </c>
      <c r="M613" s="45">
        <v>0.05</v>
      </c>
      <c r="N613" s="68">
        <f t="shared" si="47"/>
        <v>530.1</v>
      </c>
    </row>
    <row r="614" spans="2:14" x14ac:dyDescent="0.25">
      <c r="B614" s="46">
        <v>610</v>
      </c>
      <c r="C614" s="116" t="s">
        <v>1568</v>
      </c>
      <c r="D614" s="97">
        <v>41540</v>
      </c>
      <c r="E614" s="98">
        <v>44424</v>
      </c>
      <c r="F614" s="117">
        <f t="shared" si="48"/>
        <v>7.9013698630136986</v>
      </c>
      <c r="G614" s="46">
        <v>8</v>
      </c>
      <c r="H614" s="72">
        <v>0.05</v>
      </c>
      <c r="I614" s="91">
        <f t="shared" si="49"/>
        <v>0.11874999999999999</v>
      </c>
      <c r="J614" s="94">
        <v>23256</v>
      </c>
      <c r="K614" s="68">
        <f t="shared" si="45"/>
        <v>21820.818082191781</v>
      </c>
      <c r="L614" s="68">
        <f t="shared" si="46"/>
        <v>1435.1819178082187</v>
      </c>
      <c r="M614" s="45">
        <v>0.05</v>
      </c>
      <c r="N614" s="68">
        <f t="shared" si="47"/>
        <v>1363.4228219178078</v>
      </c>
    </row>
    <row r="615" spans="2:14" x14ac:dyDescent="0.25">
      <c r="B615" s="46">
        <v>611</v>
      </c>
      <c r="C615" s="116" t="s">
        <v>1367</v>
      </c>
      <c r="D615" s="97">
        <v>41547</v>
      </c>
      <c r="E615" s="98">
        <v>44424</v>
      </c>
      <c r="F615" s="117">
        <f t="shared" si="48"/>
        <v>7.882191780821918</v>
      </c>
      <c r="G615" s="46">
        <v>8</v>
      </c>
      <c r="H615" s="72">
        <v>0.05</v>
      </c>
      <c r="I615" s="91">
        <f t="shared" si="49"/>
        <v>0.11874999999999999</v>
      </c>
      <c r="J615" s="94">
        <v>63840</v>
      </c>
      <c r="K615" s="68">
        <f t="shared" si="45"/>
        <v>59754.89589041096</v>
      </c>
      <c r="L615" s="68">
        <f t="shared" si="46"/>
        <v>4085.1041095890396</v>
      </c>
      <c r="M615" s="45">
        <v>0.05</v>
      </c>
      <c r="N615" s="68">
        <f t="shared" si="47"/>
        <v>3880.8489041095872</v>
      </c>
    </row>
    <row r="616" spans="2:14" ht="30" x14ac:dyDescent="0.25">
      <c r="B616" s="46">
        <v>612</v>
      </c>
      <c r="C616" s="116" t="s">
        <v>1450</v>
      </c>
      <c r="D616" s="97">
        <v>41547</v>
      </c>
      <c r="E616" s="98">
        <v>44424</v>
      </c>
      <c r="F616" s="117">
        <f t="shared" si="48"/>
        <v>7.882191780821918</v>
      </c>
      <c r="G616" s="46">
        <v>5</v>
      </c>
      <c r="H616" s="72">
        <v>0.05</v>
      </c>
      <c r="I616" s="91">
        <f t="shared" si="49"/>
        <v>0.19</v>
      </c>
      <c r="J616" s="94">
        <v>114713</v>
      </c>
      <c r="K616" s="68">
        <f t="shared" si="45"/>
        <v>171796.07449315069</v>
      </c>
      <c r="L616" s="68">
        <f t="shared" si="46"/>
        <v>0</v>
      </c>
      <c r="M616" s="45">
        <v>0.05</v>
      </c>
      <c r="N616" s="68">
        <f t="shared" si="47"/>
        <v>5735.6500000000005</v>
      </c>
    </row>
    <row r="617" spans="2:14" x14ac:dyDescent="0.25">
      <c r="B617" s="46">
        <v>613</v>
      </c>
      <c r="C617" s="116" t="s">
        <v>1514</v>
      </c>
      <c r="D617" s="97">
        <v>41547</v>
      </c>
      <c r="E617" s="98">
        <v>44424</v>
      </c>
      <c r="F617" s="117">
        <f t="shared" si="48"/>
        <v>7.882191780821918</v>
      </c>
      <c r="G617" s="46">
        <v>6</v>
      </c>
      <c r="H617" s="72">
        <v>0.05</v>
      </c>
      <c r="I617" s="91">
        <f t="shared" si="49"/>
        <v>0.15833333333333333</v>
      </c>
      <c r="J617" s="94">
        <v>342000</v>
      </c>
      <c r="K617" s="68">
        <f t="shared" si="45"/>
        <v>426820.68493150687</v>
      </c>
      <c r="L617" s="68">
        <f t="shared" si="46"/>
        <v>0</v>
      </c>
      <c r="M617" s="45">
        <v>0.05</v>
      </c>
      <c r="N617" s="68">
        <f t="shared" si="47"/>
        <v>17100</v>
      </c>
    </row>
    <row r="618" spans="2:14" x14ac:dyDescent="0.25">
      <c r="B618" s="46">
        <v>614</v>
      </c>
      <c r="C618" s="116" t="s">
        <v>1414</v>
      </c>
      <c r="D618" s="97">
        <v>41547</v>
      </c>
      <c r="E618" s="98">
        <v>44424</v>
      </c>
      <c r="F618" s="117">
        <f t="shared" si="48"/>
        <v>7.882191780821918</v>
      </c>
      <c r="G618" s="46">
        <v>8</v>
      </c>
      <c r="H618" s="72">
        <v>0.05</v>
      </c>
      <c r="I618" s="91">
        <f t="shared" si="49"/>
        <v>0.11874999999999999</v>
      </c>
      <c r="J618" s="94">
        <v>50445</v>
      </c>
      <c r="K618" s="68">
        <f t="shared" si="45"/>
        <v>47217.03827054795</v>
      </c>
      <c r="L618" s="68">
        <f t="shared" si="46"/>
        <v>3227.9617294520503</v>
      </c>
      <c r="M618" s="45">
        <v>0.05</v>
      </c>
      <c r="N618" s="68">
        <f t="shared" si="47"/>
        <v>3066.5636429794476</v>
      </c>
    </row>
    <row r="619" spans="2:14" x14ac:dyDescent="0.25">
      <c r="B619" s="46">
        <v>615</v>
      </c>
      <c r="C619" s="116" t="s">
        <v>1456</v>
      </c>
      <c r="D619" s="97">
        <v>41569</v>
      </c>
      <c r="E619" s="98">
        <v>44424</v>
      </c>
      <c r="F619" s="117">
        <f t="shared" si="48"/>
        <v>7.8219178082191778</v>
      </c>
      <c r="G619" s="46">
        <v>8</v>
      </c>
      <c r="H619" s="72">
        <v>0.05</v>
      </c>
      <c r="I619" s="91">
        <f t="shared" si="49"/>
        <v>0.11874999999999999</v>
      </c>
      <c r="J619" s="94">
        <v>62700</v>
      </c>
      <c r="K619" s="68">
        <f t="shared" si="45"/>
        <v>58239.066780821915</v>
      </c>
      <c r="L619" s="68">
        <f t="shared" si="46"/>
        <v>4460.933219178085</v>
      </c>
      <c r="M619" s="45">
        <v>0.05</v>
      </c>
      <c r="N619" s="68">
        <f t="shared" si="47"/>
        <v>4237.8865582191802</v>
      </c>
    </row>
    <row r="620" spans="2:14" x14ac:dyDescent="0.25">
      <c r="B620" s="46">
        <v>616</v>
      </c>
      <c r="C620" s="116" t="s">
        <v>1456</v>
      </c>
      <c r="D620" s="97">
        <v>41569</v>
      </c>
      <c r="E620" s="98">
        <v>44424</v>
      </c>
      <c r="F620" s="117">
        <f t="shared" si="48"/>
        <v>7.8219178082191778</v>
      </c>
      <c r="G620" s="46">
        <v>8</v>
      </c>
      <c r="H620" s="72">
        <v>0.05</v>
      </c>
      <c r="I620" s="91">
        <f t="shared" si="49"/>
        <v>0.11874999999999999</v>
      </c>
      <c r="J620" s="94">
        <v>25080</v>
      </c>
      <c r="K620" s="68">
        <f t="shared" si="45"/>
        <v>23295.626712328765</v>
      </c>
      <c r="L620" s="68">
        <f t="shared" si="46"/>
        <v>1784.3732876712347</v>
      </c>
      <c r="M620" s="45">
        <v>0.05</v>
      </c>
      <c r="N620" s="68">
        <f t="shared" si="47"/>
        <v>1695.1546232876728</v>
      </c>
    </row>
    <row r="621" spans="2:14" x14ac:dyDescent="0.25">
      <c r="B621" s="46">
        <v>617</v>
      </c>
      <c r="C621" s="116" t="s">
        <v>1569</v>
      </c>
      <c r="D621" s="97">
        <v>41558</v>
      </c>
      <c r="E621" s="98">
        <v>44424</v>
      </c>
      <c r="F621" s="117">
        <f t="shared" si="48"/>
        <v>7.8520547945205479</v>
      </c>
      <c r="G621" s="46">
        <v>5</v>
      </c>
      <c r="H621" s="72">
        <v>0.05</v>
      </c>
      <c r="I621" s="91">
        <f t="shared" si="49"/>
        <v>0.19</v>
      </c>
      <c r="J621" s="94">
        <v>5643</v>
      </c>
      <c r="K621" s="68">
        <f t="shared" si="45"/>
        <v>8418.7375890410967</v>
      </c>
      <c r="L621" s="68">
        <f t="shared" si="46"/>
        <v>0</v>
      </c>
      <c r="M621" s="45">
        <v>0.05</v>
      </c>
      <c r="N621" s="68">
        <f t="shared" si="47"/>
        <v>282.15000000000003</v>
      </c>
    </row>
    <row r="622" spans="2:14" x14ac:dyDescent="0.25">
      <c r="B622" s="46">
        <v>618</v>
      </c>
      <c r="C622" s="116" t="s">
        <v>1416</v>
      </c>
      <c r="D622" s="97">
        <v>41558</v>
      </c>
      <c r="E622" s="98">
        <v>44424</v>
      </c>
      <c r="F622" s="117">
        <f t="shared" si="48"/>
        <v>7.8520547945205479</v>
      </c>
      <c r="G622" s="46">
        <v>6</v>
      </c>
      <c r="H622" s="72">
        <v>0.05</v>
      </c>
      <c r="I622" s="91">
        <f t="shared" si="49"/>
        <v>0.15833333333333333</v>
      </c>
      <c r="J622" s="94">
        <v>36480</v>
      </c>
      <c r="K622" s="68">
        <f t="shared" si="45"/>
        <v>45353.468493150685</v>
      </c>
      <c r="L622" s="68">
        <f t="shared" si="46"/>
        <v>0</v>
      </c>
      <c r="M622" s="45">
        <v>0.05</v>
      </c>
      <c r="N622" s="68">
        <f t="shared" si="47"/>
        <v>1824</v>
      </c>
    </row>
    <row r="623" spans="2:14" x14ac:dyDescent="0.25">
      <c r="B623" s="46">
        <v>619</v>
      </c>
      <c r="C623" s="116" t="s">
        <v>1415</v>
      </c>
      <c r="D623" s="97">
        <v>41569</v>
      </c>
      <c r="E623" s="98">
        <v>44424</v>
      </c>
      <c r="F623" s="117">
        <f t="shared" si="48"/>
        <v>7.8219178082191778</v>
      </c>
      <c r="G623" s="46">
        <v>5</v>
      </c>
      <c r="H623" s="72">
        <v>0.05</v>
      </c>
      <c r="I623" s="91">
        <f t="shared" si="49"/>
        <v>0.19</v>
      </c>
      <c r="J623" s="94">
        <v>142500</v>
      </c>
      <c r="K623" s="68">
        <f t="shared" si="45"/>
        <v>211778.42465753423</v>
      </c>
      <c r="L623" s="68">
        <f t="shared" si="46"/>
        <v>0</v>
      </c>
      <c r="M623" s="45">
        <v>0.05</v>
      </c>
      <c r="N623" s="68">
        <f t="shared" si="47"/>
        <v>7125</v>
      </c>
    </row>
    <row r="624" spans="2:14" x14ac:dyDescent="0.25">
      <c r="B624" s="46">
        <v>620</v>
      </c>
      <c r="C624" s="116" t="s">
        <v>1424</v>
      </c>
      <c r="D624" s="97">
        <v>41569</v>
      </c>
      <c r="E624" s="98">
        <v>44424</v>
      </c>
      <c r="F624" s="117">
        <f t="shared" si="48"/>
        <v>7.8219178082191778</v>
      </c>
      <c r="G624" s="46">
        <v>5</v>
      </c>
      <c r="H624" s="72">
        <v>0.05</v>
      </c>
      <c r="I624" s="91">
        <f t="shared" si="49"/>
        <v>0.19</v>
      </c>
      <c r="J624" s="94">
        <v>96900</v>
      </c>
      <c r="K624" s="68">
        <f t="shared" si="45"/>
        <v>144009.32876712328</v>
      </c>
      <c r="L624" s="68">
        <f t="shared" si="46"/>
        <v>0</v>
      </c>
      <c r="M624" s="45">
        <v>0.05</v>
      </c>
      <c r="N624" s="68">
        <f t="shared" si="47"/>
        <v>4845</v>
      </c>
    </row>
    <row r="625" spans="2:14" x14ac:dyDescent="0.25">
      <c r="B625" s="46">
        <v>621</v>
      </c>
      <c r="C625" s="116" t="s">
        <v>1424</v>
      </c>
      <c r="D625" s="97">
        <v>41638</v>
      </c>
      <c r="E625" s="98">
        <v>44424</v>
      </c>
      <c r="F625" s="117">
        <f t="shared" si="48"/>
        <v>7.6328767123287671</v>
      </c>
      <c r="G625" s="46">
        <v>5</v>
      </c>
      <c r="H625" s="72">
        <v>0.05</v>
      </c>
      <c r="I625" s="91">
        <f t="shared" si="49"/>
        <v>0.19</v>
      </c>
      <c r="J625" s="94">
        <v>38760</v>
      </c>
      <c r="K625" s="68">
        <f t="shared" si="45"/>
        <v>56211.55726027397</v>
      </c>
      <c r="L625" s="68">
        <f t="shared" si="46"/>
        <v>0</v>
      </c>
      <c r="M625" s="45">
        <v>0.05</v>
      </c>
      <c r="N625" s="68">
        <f t="shared" si="47"/>
        <v>1938</v>
      </c>
    </row>
    <row r="626" spans="2:14" x14ac:dyDescent="0.25">
      <c r="B626" s="46">
        <v>622</v>
      </c>
      <c r="C626" s="116" t="s">
        <v>1531</v>
      </c>
      <c r="D626" s="97">
        <v>41605</v>
      </c>
      <c r="E626" s="98">
        <v>44424</v>
      </c>
      <c r="F626" s="117">
        <f t="shared" si="48"/>
        <v>7.7232876712328764</v>
      </c>
      <c r="G626" s="46">
        <v>6</v>
      </c>
      <c r="H626" s="72">
        <v>0.05</v>
      </c>
      <c r="I626" s="91">
        <f t="shared" si="49"/>
        <v>0.15833333333333333</v>
      </c>
      <c r="J626" s="94">
        <v>138852</v>
      </c>
      <c r="K626" s="68">
        <f t="shared" si="45"/>
        <v>169795.70712328763</v>
      </c>
      <c r="L626" s="68">
        <f t="shared" si="46"/>
        <v>0</v>
      </c>
      <c r="M626" s="45">
        <v>0.05</v>
      </c>
      <c r="N626" s="68">
        <f t="shared" si="47"/>
        <v>6942.6</v>
      </c>
    </row>
    <row r="627" spans="2:14" x14ac:dyDescent="0.25">
      <c r="B627" s="46">
        <v>623</v>
      </c>
      <c r="C627" s="116" t="s">
        <v>1516</v>
      </c>
      <c r="D627" s="97">
        <v>41556</v>
      </c>
      <c r="E627" s="98">
        <v>44424</v>
      </c>
      <c r="F627" s="117">
        <f t="shared" si="48"/>
        <v>7.8575342465753426</v>
      </c>
      <c r="G627" s="46">
        <v>5</v>
      </c>
      <c r="H627" s="72">
        <v>0.05</v>
      </c>
      <c r="I627" s="91">
        <f t="shared" si="49"/>
        <v>0.19</v>
      </c>
      <c r="J627" s="94">
        <v>5200</v>
      </c>
      <c r="K627" s="68">
        <f t="shared" si="45"/>
        <v>7763.2438356164384</v>
      </c>
      <c r="L627" s="68">
        <f t="shared" si="46"/>
        <v>0</v>
      </c>
      <c r="M627" s="45">
        <v>0.05</v>
      </c>
      <c r="N627" s="68">
        <f t="shared" si="47"/>
        <v>260</v>
      </c>
    </row>
    <row r="628" spans="2:14" x14ac:dyDescent="0.25">
      <c r="B628" s="46">
        <v>624</v>
      </c>
      <c r="C628" s="116" t="s">
        <v>1492</v>
      </c>
      <c r="D628" s="97">
        <v>41572</v>
      </c>
      <c r="E628" s="98">
        <v>44424</v>
      </c>
      <c r="F628" s="117">
        <f t="shared" si="48"/>
        <v>7.8136986301369866</v>
      </c>
      <c r="G628" s="46">
        <v>5</v>
      </c>
      <c r="H628" s="72">
        <v>0.05</v>
      </c>
      <c r="I628" s="91">
        <f t="shared" si="49"/>
        <v>0.19</v>
      </c>
      <c r="J628" s="94">
        <v>13110</v>
      </c>
      <c r="K628" s="68">
        <f t="shared" si="45"/>
        <v>19463.141917808221</v>
      </c>
      <c r="L628" s="68">
        <f t="shared" si="46"/>
        <v>0</v>
      </c>
      <c r="M628" s="45">
        <v>0.05</v>
      </c>
      <c r="N628" s="68">
        <f t="shared" si="47"/>
        <v>655.5</v>
      </c>
    </row>
    <row r="629" spans="2:14" x14ac:dyDescent="0.25">
      <c r="B629" s="46">
        <v>625</v>
      </c>
      <c r="C629" s="116" t="s">
        <v>1530</v>
      </c>
      <c r="D629" s="97">
        <v>41572</v>
      </c>
      <c r="E629" s="98">
        <v>44424</v>
      </c>
      <c r="F629" s="117">
        <f t="shared" si="48"/>
        <v>7.8136986301369866</v>
      </c>
      <c r="G629" s="46">
        <v>5</v>
      </c>
      <c r="H629" s="72">
        <v>0.05</v>
      </c>
      <c r="I629" s="91">
        <f t="shared" si="49"/>
        <v>0.19</v>
      </c>
      <c r="J629" s="94">
        <v>21660</v>
      </c>
      <c r="K629" s="68">
        <f t="shared" si="45"/>
        <v>32156.495342465751</v>
      </c>
      <c r="L629" s="68">
        <f t="shared" si="46"/>
        <v>0</v>
      </c>
      <c r="M629" s="45">
        <v>0.05</v>
      </c>
      <c r="N629" s="68">
        <f t="shared" si="47"/>
        <v>1083</v>
      </c>
    </row>
    <row r="630" spans="2:14" x14ac:dyDescent="0.25">
      <c r="B630" s="46">
        <v>626</v>
      </c>
      <c r="C630" s="116" t="s">
        <v>1570</v>
      </c>
      <c r="D630" s="97">
        <v>41572</v>
      </c>
      <c r="E630" s="98">
        <v>44424</v>
      </c>
      <c r="F630" s="117">
        <f t="shared" si="48"/>
        <v>7.8136986301369866</v>
      </c>
      <c r="G630" s="46">
        <v>5</v>
      </c>
      <c r="H630" s="72">
        <v>0.05</v>
      </c>
      <c r="I630" s="91">
        <f t="shared" si="49"/>
        <v>0.19</v>
      </c>
      <c r="J630" s="94">
        <v>15276</v>
      </c>
      <c r="K630" s="68">
        <f t="shared" si="45"/>
        <v>22678.791452054797</v>
      </c>
      <c r="L630" s="68">
        <f t="shared" si="46"/>
        <v>0</v>
      </c>
      <c r="M630" s="45">
        <v>0.05</v>
      </c>
      <c r="N630" s="68">
        <f t="shared" si="47"/>
        <v>763.80000000000007</v>
      </c>
    </row>
    <row r="631" spans="2:14" x14ac:dyDescent="0.25">
      <c r="B631" s="46">
        <v>627</v>
      </c>
      <c r="C631" s="116" t="s">
        <v>1521</v>
      </c>
      <c r="D631" s="97">
        <v>41562</v>
      </c>
      <c r="E631" s="98">
        <v>44424</v>
      </c>
      <c r="F631" s="117">
        <f t="shared" si="48"/>
        <v>7.8410958904109593</v>
      </c>
      <c r="G631" s="46">
        <v>6</v>
      </c>
      <c r="H631" s="72">
        <v>0.05</v>
      </c>
      <c r="I631" s="91">
        <f t="shared" si="49"/>
        <v>0.15833333333333333</v>
      </c>
      <c r="J631" s="94">
        <v>9120</v>
      </c>
      <c r="K631" s="68">
        <f t="shared" si="45"/>
        <v>11322.542465753426</v>
      </c>
      <c r="L631" s="68">
        <f t="shared" si="46"/>
        <v>0</v>
      </c>
      <c r="M631" s="45">
        <v>0.05</v>
      </c>
      <c r="N631" s="68">
        <f t="shared" si="47"/>
        <v>456</v>
      </c>
    </row>
    <row r="632" spans="2:14" x14ac:dyDescent="0.25">
      <c r="B632" s="46">
        <v>628</v>
      </c>
      <c r="C632" s="116" t="s">
        <v>1521</v>
      </c>
      <c r="D632" s="97">
        <v>41569</v>
      </c>
      <c r="E632" s="98">
        <v>44424</v>
      </c>
      <c r="F632" s="117">
        <f t="shared" si="48"/>
        <v>7.8219178082191778</v>
      </c>
      <c r="G632" s="46">
        <v>6</v>
      </c>
      <c r="H632" s="72">
        <v>0.05</v>
      </c>
      <c r="I632" s="91">
        <f t="shared" si="49"/>
        <v>0.15833333333333333</v>
      </c>
      <c r="J632" s="94">
        <v>85500</v>
      </c>
      <c r="K632" s="68">
        <f t="shared" si="45"/>
        <v>105889.21232876711</v>
      </c>
      <c r="L632" s="68">
        <f t="shared" si="46"/>
        <v>0</v>
      </c>
      <c r="M632" s="45">
        <v>0.05</v>
      </c>
      <c r="N632" s="68">
        <f t="shared" si="47"/>
        <v>4275</v>
      </c>
    </row>
    <row r="633" spans="2:14" x14ac:dyDescent="0.25">
      <c r="B633" s="46">
        <v>629</v>
      </c>
      <c r="C633" s="116" t="s">
        <v>1521</v>
      </c>
      <c r="D633" s="97">
        <v>41603</v>
      </c>
      <c r="E633" s="98">
        <v>44424</v>
      </c>
      <c r="F633" s="117">
        <f t="shared" si="48"/>
        <v>7.7287671232876711</v>
      </c>
      <c r="G633" s="46">
        <v>6</v>
      </c>
      <c r="H633" s="72">
        <v>0.05</v>
      </c>
      <c r="I633" s="91">
        <f t="shared" si="49"/>
        <v>0.15833333333333333</v>
      </c>
      <c r="J633" s="94">
        <v>171000</v>
      </c>
      <c r="K633" s="68">
        <f t="shared" si="45"/>
        <v>209256.36986301371</v>
      </c>
      <c r="L633" s="68">
        <f t="shared" si="46"/>
        <v>0</v>
      </c>
      <c r="M633" s="45">
        <v>0.05</v>
      </c>
      <c r="N633" s="68">
        <f t="shared" si="47"/>
        <v>8550</v>
      </c>
    </row>
    <row r="634" spans="2:14" x14ac:dyDescent="0.25">
      <c r="B634" s="46">
        <v>630</v>
      </c>
      <c r="C634" s="116" t="s">
        <v>1571</v>
      </c>
      <c r="D634" s="97">
        <v>41557</v>
      </c>
      <c r="E634" s="98">
        <v>44424</v>
      </c>
      <c r="F634" s="117">
        <f t="shared" si="48"/>
        <v>7.8547945205479452</v>
      </c>
      <c r="G634" s="46">
        <v>8</v>
      </c>
      <c r="H634" s="72">
        <v>0.05</v>
      </c>
      <c r="I634" s="91">
        <f t="shared" si="49"/>
        <v>0.11874999999999999</v>
      </c>
      <c r="J634" s="94">
        <v>5400</v>
      </c>
      <c r="K634" s="68">
        <f t="shared" si="45"/>
        <v>5036.8869863013697</v>
      </c>
      <c r="L634" s="68">
        <f t="shared" si="46"/>
        <v>363.11301369863031</v>
      </c>
      <c r="M634" s="45">
        <v>0.05</v>
      </c>
      <c r="N634" s="68">
        <f t="shared" si="47"/>
        <v>344.9573630136988</v>
      </c>
    </row>
    <row r="635" spans="2:14" x14ac:dyDescent="0.25">
      <c r="B635" s="46">
        <v>631</v>
      </c>
      <c r="C635" s="116" t="s">
        <v>1572</v>
      </c>
      <c r="D635" s="97">
        <v>41557</v>
      </c>
      <c r="E635" s="98">
        <v>44424</v>
      </c>
      <c r="F635" s="117">
        <f t="shared" si="48"/>
        <v>7.8547945205479452</v>
      </c>
      <c r="G635" s="46">
        <v>8</v>
      </c>
      <c r="H635" s="72">
        <v>0.05</v>
      </c>
      <c r="I635" s="91">
        <f t="shared" si="49"/>
        <v>0.11874999999999999</v>
      </c>
      <c r="J635" s="94">
        <v>7752</v>
      </c>
      <c r="K635" s="68">
        <f t="shared" si="45"/>
        <v>7230.7310958904109</v>
      </c>
      <c r="L635" s="68">
        <f t="shared" si="46"/>
        <v>521.26890410958913</v>
      </c>
      <c r="M635" s="45">
        <v>0.05</v>
      </c>
      <c r="N635" s="68">
        <f t="shared" si="47"/>
        <v>495.20545890410966</v>
      </c>
    </row>
    <row r="636" spans="2:14" x14ac:dyDescent="0.25">
      <c r="B636" s="46">
        <v>632</v>
      </c>
      <c r="C636" s="116" t="s">
        <v>1422</v>
      </c>
      <c r="D636" s="97">
        <v>41572</v>
      </c>
      <c r="E636" s="98">
        <v>44424</v>
      </c>
      <c r="F636" s="117">
        <f t="shared" si="48"/>
        <v>7.8136986301369866</v>
      </c>
      <c r="G636" s="46">
        <v>8</v>
      </c>
      <c r="H636" s="72">
        <v>0.05</v>
      </c>
      <c r="I636" s="91">
        <f t="shared" si="49"/>
        <v>0.11874999999999999</v>
      </c>
      <c r="J636" s="94">
        <v>21158</v>
      </c>
      <c r="K636" s="68">
        <f t="shared" si="45"/>
        <v>19632.015479452053</v>
      </c>
      <c r="L636" s="68">
        <f t="shared" si="46"/>
        <v>1525.9845205479469</v>
      </c>
      <c r="M636" s="45">
        <v>0.05</v>
      </c>
      <c r="N636" s="68">
        <f t="shared" si="47"/>
        <v>1449.6852945205494</v>
      </c>
    </row>
    <row r="637" spans="2:14" ht="30" x14ac:dyDescent="0.25">
      <c r="B637" s="46">
        <v>633</v>
      </c>
      <c r="C637" s="116" t="s">
        <v>1405</v>
      </c>
      <c r="D637" s="97">
        <v>41605</v>
      </c>
      <c r="E637" s="98">
        <v>44424</v>
      </c>
      <c r="F637" s="117">
        <f t="shared" si="48"/>
        <v>7.7232876712328764</v>
      </c>
      <c r="G637" s="46">
        <v>8</v>
      </c>
      <c r="H637" s="72">
        <v>0.05</v>
      </c>
      <c r="I637" s="91">
        <f t="shared" si="49"/>
        <v>0.11874999999999999</v>
      </c>
      <c r="J637" s="94">
        <v>27360</v>
      </c>
      <c r="K637" s="68">
        <f t="shared" si="45"/>
        <v>25092.961643835617</v>
      </c>
      <c r="L637" s="68">
        <f t="shared" si="46"/>
        <v>2267.038356164383</v>
      </c>
      <c r="M637" s="45">
        <v>0.05</v>
      </c>
      <c r="N637" s="68">
        <f t="shared" si="47"/>
        <v>2153.6864383561638</v>
      </c>
    </row>
    <row r="638" spans="2:14" x14ac:dyDescent="0.25">
      <c r="B638" s="46">
        <v>634</v>
      </c>
      <c r="C638" s="116" t="s">
        <v>1443</v>
      </c>
      <c r="D638" s="97">
        <v>41605</v>
      </c>
      <c r="E638" s="98">
        <v>44424</v>
      </c>
      <c r="F638" s="117">
        <f t="shared" si="48"/>
        <v>7.7232876712328764</v>
      </c>
      <c r="G638" s="46">
        <v>8</v>
      </c>
      <c r="H638" s="72">
        <v>0.05</v>
      </c>
      <c r="I638" s="91">
        <f t="shared" si="49"/>
        <v>0.11874999999999999</v>
      </c>
      <c r="J638" s="94">
        <v>7223</v>
      </c>
      <c r="K638" s="68">
        <f t="shared" si="45"/>
        <v>6624.5051883561637</v>
      </c>
      <c r="L638" s="68">
        <f t="shared" si="46"/>
        <v>598.49481164383633</v>
      </c>
      <c r="M638" s="45">
        <v>0.05</v>
      </c>
      <c r="N638" s="68">
        <f t="shared" si="47"/>
        <v>568.57007106164451</v>
      </c>
    </row>
    <row r="639" spans="2:14" x14ac:dyDescent="0.25">
      <c r="B639" s="46">
        <v>635</v>
      </c>
      <c r="C639" s="116" t="s">
        <v>1422</v>
      </c>
      <c r="D639" s="97">
        <v>41605</v>
      </c>
      <c r="E639" s="98">
        <v>44424</v>
      </c>
      <c r="F639" s="117">
        <f t="shared" si="48"/>
        <v>7.7232876712328764</v>
      </c>
      <c r="G639" s="46">
        <v>8</v>
      </c>
      <c r="H639" s="72">
        <v>0.05</v>
      </c>
      <c r="I639" s="91">
        <f t="shared" si="49"/>
        <v>0.11874999999999999</v>
      </c>
      <c r="J639" s="94">
        <v>47880</v>
      </c>
      <c r="K639" s="68">
        <f t="shared" si="45"/>
        <v>43912.68287671233</v>
      </c>
      <c r="L639" s="68">
        <f t="shared" si="46"/>
        <v>3967.3171232876703</v>
      </c>
      <c r="M639" s="45">
        <v>0.05</v>
      </c>
      <c r="N639" s="68">
        <f t="shared" si="47"/>
        <v>3768.9512671232865</v>
      </c>
    </row>
    <row r="640" spans="2:14" x14ac:dyDescent="0.25">
      <c r="B640" s="46">
        <v>636</v>
      </c>
      <c r="C640" s="116" t="s">
        <v>1413</v>
      </c>
      <c r="D640" s="97">
        <v>41603</v>
      </c>
      <c r="E640" s="98">
        <v>44424</v>
      </c>
      <c r="F640" s="117">
        <f t="shared" si="48"/>
        <v>7.7287671232876711</v>
      </c>
      <c r="G640" s="46">
        <v>8</v>
      </c>
      <c r="H640" s="72">
        <v>0.05</v>
      </c>
      <c r="I640" s="91">
        <f t="shared" si="49"/>
        <v>0.11874999999999999</v>
      </c>
      <c r="J640" s="94">
        <v>85500</v>
      </c>
      <c r="K640" s="68">
        <f t="shared" si="45"/>
        <v>78471.138698630137</v>
      </c>
      <c r="L640" s="68">
        <f t="shared" si="46"/>
        <v>7028.8613013698632</v>
      </c>
      <c r="M640" s="45">
        <v>0.05</v>
      </c>
      <c r="N640" s="68">
        <f t="shared" si="47"/>
        <v>6677.4182363013697</v>
      </c>
    </row>
    <row r="641" spans="2:14" x14ac:dyDescent="0.25">
      <c r="B641" s="46">
        <v>637</v>
      </c>
      <c r="C641" s="116" t="s">
        <v>1413</v>
      </c>
      <c r="D641" s="97">
        <v>41610</v>
      </c>
      <c r="E641" s="98">
        <v>44424</v>
      </c>
      <c r="F641" s="117">
        <f t="shared" si="48"/>
        <v>7.7095890410958905</v>
      </c>
      <c r="G641" s="46">
        <v>8</v>
      </c>
      <c r="H641" s="72">
        <v>0.05</v>
      </c>
      <c r="I641" s="91">
        <f t="shared" si="49"/>
        <v>0.11874999999999999</v>
      </c>
      <c r="J641" s="94">
        <v>128250</v>
      </c>
      <c r="K641" s="68">
        <f t="shared" si="45"/>
        <v>117414.63184931508</v>
      </c>
      <c r="L641" s="68">
        <f t="shared" si="46"/>
        <v>10835.368150684924</v>
      </c>
      <c r="M641" s="45">
        <v>0.05</v>
      </c>
      <c r="N641" s="68">
        <f t="shared" si="47"/>
        <v>10293.599743150678</v>
      </c>
    </row>
    <row r="642" spans="2:14" x14ac:dyDescent="0.25">
      <c r="B642" s="46">
        <v>638</v>
      </c>
      <c r="C642" s="116" t="s">
        <v>1413</v>
      </c>
      <c r="D642" s="97">
        <v>41603</v>
      </c>
      <c r="E642" s="98">
        <v>44424</v>
      </c>
      <c r="F642" s="117">
        <f t="shared" si="48"/>
        <v>7.7287671232876711</v>
      </c>
      <c r="G642" s="46">
        <v>8</v>
      </c>
      <c r="H642" s="72">
        <v>0.05</v>
      </c>
      <c r="I642" s="91">
        <f t="shared" si="49"/>
        <v>0.11874999999999999</v>
      </c>
      <c r="J642" s="94">
        <v>51300</v>
      </c>
      <c r="K642" s="68">
        <f t="shared" si="45"/>
        <v>47082.683219178085</v>
      </c>
      <c r="L642" s="68">
        <f t="shared" si="46"/>
        <v>4217.316780821915</v>
      </c>
      <c r="M642" s="45">
        <v>0.05</v>
      </c>
      <c r="N642" s="68">
        <f t="shared" si="47"/>
        <v>4006.450941780819</v>
      </c>
    </row>
    <row r="643" spans="2:14" x14ac:dyDescent="0.25">
      <c r="B643" s="46">
        <v>639</v>
      </c>
      <c r="C643" s="116" t="s">
        <v>1416</v>
      </c>
      <c r="D643" s="97">
        <v>41610</v>
      </c>
      <c r="E643" s="98">
        <v>44424</v>
      </c>
      <c r="F643" s="117">
        <f t="shared" si="48"/>
        <v>7.7095890410958905</v>
      </c>
      <c r="G643" s="46">
        <v>6</v>
      </c>
      <c r="H643" s="72">
        <v>0.05</v>
      </c>
      <c r="I643" s="91">
        <f t="shared" si="49"/>
        <v>0.15833333333333333</v>
      </c>
      <c r="J643" s="94">
        <v>87552</v>
      </c>
      <c r="K643" s="68">
        <f t="shared" si="45"/>
        <v>106873.40712328767</v>
      </c>
      <c r="L643" s="68">
        <f t="shared" si="46"/>
        <v>0</v>
      </c>
      <c r="M643" s="45">
        <v>0.05</v>
      </c>
      <c r="N643" s="68">
        <f t="shared" si="47"/>
        <v>4377.6000000000004</v>
      </c>
    </row>
    <row r="644" spans="2:14" x14ac:dyDescent="0.25">
      <c r="B644" s="46">
        <v>640</v>
      </c>
      <c r="C644" s="116" t="s">
        <v>1416</v>
      </c>
      <c r="D644" s="97">
        <v>41636</v>
      </c>
      <c r="E644" s="98">
        <v>44424</v>
      </c>
      <c r="F644" s="117">
        <f t="shared" si="48"/>
        <v>7.6383561643835618</v>
      </c>
      <c r="G644" s="46">
        <v>6</v>
      </c>
      <c r="H644" s="72">
        <v>0.05</v>
      </c>
      <c r="I644" s="91">
        <f t="shared" si="49"/>
        <v>0.15833333333333333</v>
      </c>
      <c r="J644" s="94">
        <v>58368</v>
      </c>
      <c r="K644" s="68">
        <f t="shared" si="45"/>
        <v>70590.632328767126</v>
      </c>
      <c r="L644" s="68">
        <f t="shared" si="46"/>
        <v>0</v>
      </c>
      <c r="M644" s="45">
        <v>0.05</v>
      </c>
      <c r="N644" s="68">
        <f t="shared" si="47"/>
        <v>2918.4</v>
      </c>
    </row>
    <row r="645" spans="2:14" x14ac:dyDescent="0.25">
      <c r="B645" s="46">
        <v>641</v>
      </c>
      <c r="C645" s="116" t="s">
        <v>1417</v>
      </c>
      <c r="D645" s="97">
        <v>41610</v>
      </c>
      <c r="E645" s="98">
        <v>44424</v>
      </c>
      <c r="F645" s="117">
        <f t="shared" si="48"/>
        <v>7.7095890410958905</v>
      </c>
      <c r="G645" s="46">
        <v>5</v>
      </c>
      <c r="H645" s="72">
        <v>0.05</v>
      </c>
      <c r="I645" s="91">
        <f t="shared" si="49"/>
        <v>0.19</v>
      </c>
      <c r="J645" s="94">
        <v>35568</v>
      </c>
      <c r="K645" s="68">
        <f t="shared" ref="K645:K708" si="50">J645*I645*F645</f>
        <v>52100.785972602738</v>
      </c>
      <c r="L645" s="68">
        <f t="shared" ref="L645:L708" si="51">MAX(J645-K645,0)</f>
        <v>0</v>
      </c>
      <c r="M645" s="45">
        <v>0.05</v>
      </c>
      <c r="N645" s="68">
        <f t="shared" ref="N645:N708" si="52">IF(J645&lt;=0,0,IF(L645&lt;=H645*J645,H645*J645,L645*(1-M645)))</f>
        <v>1778.4</v>
      </c>
    </row>
    <row r="646" spans="2:14" x14ac:dyDescent="0.25">
      <c r="B646" s="46">
        <v>642</v>
      </c>
      <c r="C646" s="116" t="s">
        <v>1417</v>
      </c>
      <c r="D646" s="97">
        <v>41636</v>
      </c>
      <c r="E646" s="98">
        <v>44424</v>
      </c>
      <c r="F646" s="117">
        <f t="shared" ref="F646:F709" si="53">(E646-D646)/365</f>
        <v>7.6383561643835618</v>
      </c>
      <c r="G646" s="46">
        <v>5</v>
      </c>
      <c r="H646" s="72">
        <v>0.05</v>
      </c>
      <c r="I646" s="91">
        <f t="shared" ref="I646:I709" si="54">(1-H646)/G646</f>
        <v>0.19</v>
      </c>
      <c r="J646" s="94">
        <v>23712</v>
      </c>
      <c r="K646" s="68">
        <f t="shared" si="50"/>
        <v>34412.933260273974</v>
      </c>
      <c r="L646" s="68">
        <f t="shared" si="51"/>
        <v>0</v>
      </c>
      <c r="M646" s="45">
        <v>0.05</v>
      </c>
      <c r="N646" s="68">
        <f t="shared" si="52"/>
        <v>1185.6000000000001</v>
      </c>
    </row>
    <row r="647" spans="2:14" ht="30" x14ac:dyDescent="0.25">
      <c r="B647" s="46">
        <v>643</v>
      </c>
      <c r="C647" s="116" t="s">
        <v>1447</v>
      </c>
      <c r="D647" s="97">
        <v>41610</v>
      </c>
      <c r="E647" s="98">
        <v>44424</v>
      </c>
      <c r="F647" s="117">
        <f t="shared" si="53"/>
        <v>7.7095890410958905</v>
      </c>
      <c r="G647" s="46">
        <v>6</v>
      </c>
      <c r="H647" s="72">
        <v>0.05</v>
      </c>
      <c r="I647" s="91">
        <f t="shared" si="54"/>
        <v>0.15833333333333333</v>
      </c>
      <c r="J647" s="94">
        <v>43776</v>
      </c>
      <c r="K647" s="68">
        <f t="shared" si="50"/>
        <v>53436.703561643837</v>
      </c>
      <c r="L647" s="68">
        <f t="shared" si="51"/>
        <v>0</v>
      </c>
      <c r="M647" s="45">
        <v>0.05</v>
      </c>
      <c r="N647" s="68">
        <f t="shared" si="52"/>
        <v>2188.8000000000002</v>
      </c>
    </row>
    <row r="648" spans="2:14" x14ac:dyDescent="0.25">
      <c r="B648" s="46">
        <v>644</v>
      </c>
      <c r="C648" s="116" t="s">
        <v>1531</v>
      </c>
      <c r="D648" s="97">
        <v>41610</v>
      </c>
      <c r="E648" s="98">
        <v>44424</v>
      </c>
      <c r="F648" s="117">
        <f t="shared" si="53"/>
        <v>7.7095890410958905</v>
      </c>
      <c r="G648" s="46">
        <v>6</v>
      </c>
      <c r="H648" s="72">
        <v>0.05</v>
      </c>
      <c r="I648" s="91">
        <f t="shared" si="54"/>
        <v>0.15833333333333333</v>
      </c>
      <c r="J648" s="94">
        <v>12312</v>
      </c>
      <c r="K648" s="68">
        <f t="shared" si="50"/>
        <v>15029.072876712327</v>
      </c>
      <c r="L648" s="68">
        <f t="shared" si="51"/>
        <v>0</v>
      </c>
      <c r="M648" s="45">
        <v>0.05</v>
      </c>
      <c r="N648" s="68">
        <f t="shared" si="52"/>
        <v>615.6</v>
      </c>
    </row>
    <row r="649" spans="2:14" x14ac:dyDescent="0.25">
      <c r="B649" s="46">
        <v>645</v>
      </c>
      <c r="C649" s="116" t="s">
        <v>1516</v>
      </c>
      <c r="D649" s="97">
        <v>41626</v>
      </c>
      <c r="E649" s="98">
        <v>44424</v>
      </c>
      <c r="F649" s="117">
        <f t="shared" si="53"/>
        <v>7.6657534246575345</v>
      </c>
      <c r="G649" s="46">
        <v>5</v>
      </c>
      <c r="H649" s="72">
        <v>0.05</v>
      </c>
      <c r="I649" s="91">
        <f t="shared" si="54"/>
        <v>0.19</v>
      </c>
      <c r="J649" s="94">
        <v>34200</v>
      </c>
      <c r="K649" s="68">
        <f t="shared" si="50"/>
        <v>49812.065753424657</v>
      </c>
      <c r="L649" s="68">
        <f t="shared" si="51"/>
        <v>0</v>
      </c>
      <c r="M649" s="45">
        <v>0.05</v>
      </c>
      <c r="N649" s="68">
        <f t="shared" si="52"/>
        <v>1710</v>
      </c>
    </row>
    <row r="650" spans="2:14" x14ac:dyDescent="0.25">
      <c r="B650" s="46">
        <v>646</v>
      </c>
      <c r="C650" s="116" t="s">
        <v>1414</v>
      </c>
      <c r="D650" s="97">
        <v>41638</v>
      </c>
      <c r="E650" s="98">
        <v>44424</v>
      </c>
      <c r="F650" s="117">
        <f t="shared" si="53"/>
        <v>7.6328767123287671</v>
      </c>
      <c r="G650" s="46">
        <v>8</v>
      </c>
      <c r="H650" s="72">
        <v>0.05</v>
      </c>
      <c r="I650" s="91">
        <f t="shared" si="54"/>
        <v>0.11874999999999999</v>
      </c>
      <c r="J650" s="94">
        <v>229482</v>
      </c>
      <c r="K650" s="68">
        <f t="shared" si="50"/>
        <v>208003.42787671232</v>
      </c>
      <c r="L650" s="68">
        <f t="shared" si="51"/>
        <v>21478.572123287682</v>
      </c>
      <c r="M650" s="45">
        <v>0.05</v>
      </c>
      <c r="N650" s="68">
        <f t="shared" si="52"/>
        <v>20404.643517123299</v>
      </c>
    </row>
    <row r="651" spans="2:14" x14ac:dyDescent="0.25">
      <c r="B651" s="46">
        <v>647</v>
      </c>
      <c r="C651" s="116" t="s">
        <v>1573</v>
      </c>
      <c r="D651" s="97">
        <v>41652</v>
      </c>
      <c r="E651" s="98">
        <v>44424</v>
      </c>
      <c r="F651" s="117">
        <f t="shared" si="53"/>
        <v>7.5945205479452058</v>
      </c>
      <c r="G651" s="46">
        <v>8</v>
      </c>
      <c r="H651" s="72">
        <v>0.05</v>
      </c>
      <c r="I651" s="91">
        <f t="shared" si="54"/>
        <v>0.11874999999999999</v>
      </c>
      <c r="J651" s="94">
        <v>128301</v>
      </c>
      <c r="K651" s="68">
        <f t="shared" si="50"/>
        <v>115708.16897260274</v>
      </c>
      <c r="L651" s="68">
        <f t="shared" si="51"/>
        <v>12592.83102739726</v>
      </c>
      <c r="M651" s="45">
        <v>0.05</v>
      </c>
      <c r="N651" s="68">
        <f t="shared" si="52"/>
        <v>11963.189476027397</v>
      </c>
    </row>
    <row r="652" spans="2:14" x14ac:dyDescent="0.25">
      <c r="B652" s="46">
        <v>648</v>
      </c>
      <c r="C652" s="116" t="s">
        <v>1443</v>
      </c>
      <c r="D652" s="97">
        <v>41633</v>
      </c>
      <c r="E652" s="98">
        <v>44424</v>
      </c>
      <c r="F652" s="117">
        <f t="shared" si="53"/>
        <v>7.646575342465753</v>
      </c>
      <c r="G652" s="46">
        <v>8</v>
      </c>
      <c r="H652" s="72">
        <v>0.05</v>
      </c>
      <c r="I652" s="91">
        <f t="shared" si="54"/>
        <v>0.11874999999999999</v>
      </c>
      <c r="J652" s="94">
        <v>7223</v>
      </c>
      <c r="K652" s="68">
        <f t="shared" si="50"/>
        <v>6558.7066267123282</v>
      </c>
      <c r="L652" s="68">
        <f t="shared" si="51"/>
        <v>664.29337328767178</v>
      </c>
      <c r="M652" s="45">
        <v>0.05</v>
      </c>
      <c r="N652" s="68">
        <f t="shared" si="52"/>
        <v>631.07870462328822</v>
      </c>
    </row>
    <row r="653" spans="2:14" x14ac:dyDescent="0.25">
      <c r="B653" s="46">
        <v>649</v>
      </c>
      <c r="C653" s="116" t="s">
        <v>1443</v>
      </c>
      <c r="D653" s="97">
        <v>41638</v>
      </c>
      <c r="E653" s="98">
        <v>44424</v>
      </c>
      <c r="F653" s="117">
        <f t="shared" si="53"/>
        <v>7.6328767123287671</v>
      </c>
      <c r="G653" s="46">
        <v>8</v>
      </c>
      <c r="H653" s="72">
        <v>0.05</v>
      </c>
      <c r="I653" s="91">
        <f t="shared" si="54"/>
        <v>0.11874999999999999</v>
      </c>
      <c r="J653" s="94">
        <v>7223</v>
      </c>
      <c r="K653" s="68">
        <f t="shared" si="50"/>
        <v>6546.9568835616428</v>
      </c>
      <c r="L653" s="68">
        <f t="shared" si="51"/>
        <v>676.04311643835717</v>
      </c>
      <c r="M653" s="45">
        <v>0.05</v>
      </c>
      <c r="N653" s="68">
        <f t="shared" si="52"/>
        <v>642.24096061643934</v>
      </c>
    </row>
    <row r="654" spans="2:14" x14ac:dyDescent="0.25">
      <c r="B654" s="46">
        <v>650</v>
      </c>
      <c r="C654" s="116" t="s">
        <v>1443</v>
      </c>
      <c r="D654" s="97">
        <v>41638</v>
      </c>
      <c r="E654" s="98">
        <v>44424</v>
      </c>
      <c r="F654" s="117">
        <f t="shared" si="53"/>
        <v>7.6328767123287671</v>
      </c>
      <c r="G654" s="46">
        <v>8</v>
      </c>
      <c r="H654" s="72">
        <v>0.05</v>
      </c>
      <c r="I654" s="91">
        <f t="shared" si="54"/>
        <v>0.11874999999999999</v>
      </c>
      <c r="J654" s="94">
        <v>14446</v>
      </c>
      <c r="K654" s="68">
        <f t="shared" si="50"/>
        <v>13093.913767123286</v>
      </c>
      <c r="L654" s="68">
        <f t="shared" si="51"/>
        <v>1352.0862328767143</v>
      </c>
      <c r="M654" s="45">
        <v>0.05</v>
      </c>
      <c r="N654" s="68">
        <f t="shared" si="52"/>
        <v>1284.4819212328787</v>
      </c>
    </row>
    <row r="655" spans="2:14" ht="30" x14ac:dyDescent="0.25">
      <c r="B655" s="46">
        <v>651</v>
      </c>
      <c r="C655" s="116" t="s">
        <v>1574</v>
      </c>
      <c r="D655" s="97">
        <v>41652</v>
      </c>
      <c r="E655" s="98">
        <v>44424</v>
      </c>
      <c r="F655" s="117">
        <f t="shared" si="53"/>
        <v>7.5945205479452058</v>
      </c>
      <c r="G655" s="46">
        <v>5</v>
      </c>
      <c r="H655" s="72">
        <v>0.05</v>
      </c>
      <c r="I655" s="91">
        <f t="shared" si="54"/>
        <v>0.19</v>
      </c>
      <c r="J655" s="94">
        <v>220786</v>
      </c>
      <c r="K655" s="68">
        <f t="shared" si="50"/>
        <v>318585.12460273976</v>
      </c>
      <c r="L655" s="68">
        <f t="shared" si="51"/>
        <v>0</v>
      </c>
      <c r="M655" s="45">
        <v>0.05</v>
      </c>
      <c r="N655" s="68">
        <f t="shared" si="52"/>
        <v>11039.300000000001</v>
      </c>
    </row>
    <row r="656" spans="2:14" ht="30" x14ac:dyDescent="0.25">
      <c r="B656" s="46">
        <v>652</v>
      </c>
      <c r="C656" s="116" t="s">
        <v>1574</v>
      </c>
      <c r="D656" s="97">
        <v>41669</v>
      </c>
      <c r="E656" s="98">
        <v>44424</v>
      </c>
      <c r="F656" s="117">
        <f t="shared" si="53"/>
        <v>7.5479452054794525</v>
      </c>
      <c r="G656" s="46">
        <v>5</v>
      </c>
      <c r="H656" s="72">
        <v>0.05</v>
      </c>
      <c r="I656" s="91">
        <f t="shared" si="54"/>
        <v>0.19</v>
      </c>
      <c r="J656" s="94">
        <v>22000</v>
      </c>
      <c r="K656" s="68">
        <f t="shared" si="50"/>
        <v>31550.410958904111</v>
      </c>
      <c r="L656" s="68">
        <f t="shared" si="51"/>
        <v>0</v>
      </c>
      <c r="M656" s="45">
        <v>0.05</v>
      </c>
      <c r="N656" s="68">
        <f t="shared" si="52"/>
        <v>1100</v>
      </c>
    </row>
    <row r="657" spans="2:14" ht="30" x14ac:dyDescent="0.25">
      <c r="B657" s="46">
        <v>653</v>
      </c>
      <c r="C657" s="116" t="s">
        <v>1575</v>
      </c>
      <c r="D657" s="97">
        <v>41652</v>
      </c>
      <c r="E657" s="98">
        <v>44424</v>
      </c>
      <c r="F657" s="117">
        <f t="shared" si="53"/>
        <v>7.5945205479452058</v>
      </c>
      <c r="G657" s="46">
        <v>5</v>
      </c>
      <c r="H657" s="72">
        <v>0.05</v>
      </c>
      <c r="I657" s="91">
        <f t="shared" si="54"/>
        <v>0.19</v>
      </c>
      <c r="J657" s="94">
        <v>55799</v>
      </c>
      <c r="K657" s="68">
        <f t="shared" si="50"/>
        <v>80515.663890410957</v>
      </c>
      <c r="L657" s="68">
        <f t="shared" si="51"/>
        <v>0</v>
      </c>
      <c r="M657" s="45">
        <v>0.05</v>
      </c>
      <c r="N657" s="68">
        <f t="shared" si="52"/>
        <v>2789.9500000000003</v>
      </c>
    </row>
    <row r="658" spans="2:14" x14ac:dyDescent="0.25">
      <c r="B658" s="46">
        <v>654</v>
      </c>
      <c r="C658" s="116" t="s">
        <v>1576</v>
      </c>
      <c r="D658" s="97">
        <v>41652</v>
      </c>
      <c r="E658" s="98">
        <v>44424</v>
      </c>
      <c r="F658" s="117">
        <f t="shared" si="53"/>
        <v>7.5945205479452058</v>
      </c>
      <c r="G658" s="46">
        <v>5</v>
      </c>
      <c r="H658" s="72">
        <v>0.05</v>
      </c>
      <c r="I658" s="91">
        <f t="shared" si="54"/>
        <v>0.19</v>
      </c>
      <c r="J658" s="94">
        <v>21701</v>
      </c>
      <c r="K658" s="68">
        <f t="shared" si="50"/>
        <v>31313.651178082189</v>
      </c>
      <c r="L658" s="68">
        <f t="shared" si="51"/>
        <v>0</v>
      </c>
      <c r="M658" s="45">
        <v>0.05</v>
      </c>
      <c r="N658" s="68">
        <f t="shared" si="52"/>
        <v>1085.05</v>
      </c>
    </row>
    <row r="659" spans="2:14" x14ac:dyDescent="0.25">
      <c r="B659" s="46">
        <v>655</v>
      </c>
      <c r="C659" s="116" t="s">
        <v>1577</v>
      </c>
      <c r="D659" s="97">
        <v>41652</v>
      </c>
      <c r="E659" s="98">
        <v>44424</v>
      </c>
      <c r="F659" s="117">
        <f t="shared" si="53"/>
        <v>7.5945205479452058</v>
      </c>
      <c r="G659" s="46">
        <v>5</v>
      </c>
      <c r="H659" s="72">
        <v>0.05</v>
      </c>
      <c r="I659" s="91">
        <f t="shared" si="54"/>
        <v>0.19</v>
      </c>
      <c r="J659" s="94">
        <v>35685</v>
      </c>
      <c r="K659" s="68">
        <f t="shared" si="50"/>
        <v>51491.988493150682</v>
      </c>
      <c r="L659" s="68">
        <f t="shared" si="51"/>
        <v>0</v>
      </c>
      <c r="M659" s="45">
        <v>0.05</v>
      </c>
      <c r="N659" s="68">
        <f t="shared" si="52"/>
        <v>1784.25</v>
      </c>
    </row>
    <row r="660" spans="2:14" x14ac:dyDescent="0.25">
      <c r="B660" s="46">
        <v>656</v>
      </c>
      <c r="C660" s="116" t="s">
        <v>1578</v>
      </c>
      <c r="D660" s="97">
        <v>41652</v>
      </c>
      <c r="E660" s="98">
        <v>44424</v>
      </c>
      <c r="F660" s="117">
        <f t="shared" si="53"/>
        <v>7.5945205479452058</v>
      </c>
      <c r="G660" s="46">
        <v>5</v>
      </c>
      <c r="H660" s="72">
        <v>0.05</v>
      </c>
      <c r="I660" s="91">
        <f t="shared" si="54"/>
        <v>0.19</v>
      </c>
      <c r="J660" s="94">
        <v>77500</v>
      </c>
      <c r="K660" s="68">
        <f t="shared" si="50"/>
        <v>111829.31506849316</v>
      </c>
      <c r="L660" s="68">
        <f t="shared" si="51"/>
        <v>0</v>
      </c>
      <c r="M660" s="45">
        <v>0.05</v>
      </c>
      <c r="N660" s="68">
        <f t="shared" si="52"/>
        <v>3875</v>
      </c>
    </row>
    <row r="661" spans="2:14" ht="30" x14ac:dyDescent="0.25">
      <c r="B661" s="46">
        <v>657</v>
      </c>
      <c r="C661" s="116" t="s">
        <v>1579</v>
      </c>
      <c r="D661" s="97">
        <v>41652</v>
      </c>
      <c r="E661" s="98">
        <v>44424</v>
      </c>
      <c r="F661" s="117">
        <f t="shared" si="53"/>
        <v>7.5945205479452058</v>
      </c>
      <c r="G661" s="46">
        <v>5</v>
      </c>
      <c r="H661" s="72">
        <v>0.05</v>
      </c>
      <c r="I661" s="91">
        <f t="shared" si="54"/>
        <v>0.19</v>
      </c>
      <c r="J661" s="94">
        <v>27800</v>
      </c>
      <c r="K661" s="68">
        <f t="shared" si="50"/>
        <v>40114.257534246579</v>
      </c>
      <c r="L661" s="68">
        <f t="shared" si="51"/>
        <v>0</v>
      </c>
      <c r="M661" s="45">
        <v>0.05</v>
      </c>
      <c r="N661" s="68">
        <f t="shared" si="52"/>
        <v>1390</v>
      </c>
    </row>
    <row r="662" spans="2:14" x14ac:dyDescent="0.25">
      <c r="B662" s="46">
        <v>658</v>
      </c>
      <c r="C662" s="116" t="s">
        <v>1580</v>
      </c>
      <c r="D662" s="97">
        <v>41652</v>
      </c>
      <c r="E662" s="98">
        <v>44424</v>
      </c>
      <c r="F662" s="117">
        <f t="shared" si="53"/>
        <v>7.5945205479452058</v>
      </c>
      <c r="G662" s="46">
        <v>5</v>
      </c>
      <c r="H662" s="72">
        <v>0.05</v>
      </c>
      <c r="I662" s="91">
        <f t="shared" si="54"/>
        <v>0.19</v>
      </c>
      <c r="J662" s="94">
        <v>38678</v>
      </c>
      <c r="K662" s="68">
        <f t="shared" si="50"/>
        <v>55810.764493150687</v>
      </c>
      <c r="L662" s="68">
        <f t="shared" si="51"/>
        <v>0</v>
      </c>
      <c r="M662" s="45">
        <v>0.05</v>
      </c>
      <c r="N662" s="68">
        <f t="shared" si="52"/>
        <v>1933.9</v>
      </c>
    </row>
    <row r="663" spans="2:14" x14ac:dyDescent="0.25">
      <c r="B663" s="46">
        <v>659</v>
      </c>
      <c r="C663" s="116" t="s">
        <v>1581</v>
      </c>
      <c r="D663" s="97">
        <v>41652</v>
      </c>
      <c r="E663" s="98">
        <v>44424</v>
      </c>
      <c r="F663" s="117">
        <f t="shared" si="53"/>
        <v>7.5945205479452058</v>
      </c>
      <c r="G663" s="46">
        <v>5</v>
      </c>
      <c r="H663" s="72">
        <v>0.05</v>
      </c>
      <c r="I663" s="91">
        <f t="shared" si="54"/>
        <v>0.19</v>
      </c>
      <c r="J663" s="94">
        <v>14100</v>
      </c>
      <c r="K663" s="68">
        <f t="shared" si="50"/>
        <v>20345.720547945206</v>
      </c>
      <c r="L663" s="68">
        <f t="shared" si="51"/>
        <v>0</v>
      </c>
      <c r="M663" s="45">
        <v>0.05</v>
      </c>
      <c r="N663" s="68">
        <f t="shared" si="52"/>
        <v>705</v>
      </c>
    </row>
    <row r="664" spans="2:14" ht="30" x14ac:dyDescent="0.25">
      <c r="B664" s="46">
        <v>660</v>
      </c>
      <c r="C664" s="116" t="s">
        <v>1582</v>
      </c>
      <c r="D664" s="97">
        <v>41652</v>
      </c>
      <c r="E664" s="98">
        <v>44424</v>
      </c>
      <c r="F664" s="117">
        <f t="shared" si="53"/>
        <v>7.5945205479452058</v>
      </c>
      <c r="G664" s="46">
        <v>5</v>
      </c>
      <c r="H664" s="72">
        <v>0.05</v>
      </c>
      <c r="I664" s="91">
        <f t="shared" si="54"/>
        <v>0.19</v>
      </c>
      <c r="J664" s="94">
        <v>34008</v>
      </c>
      <c r="K664" s="68">
        <f t="shared" si="50"/>
        <v>49072.146410958907</v>
      </c>
      <c r="L664" s="68">
        <f t="shared" si="51"/>
        <v>0</v>
      </c>
      <c r="M664" s="45">
        <v>0.05</v>
      </c>
      <c r="N664" s="68">
        <f t="shared" si="52"/>
        <v>1700.4</v>
      </c>
    </row>
    <row r="665" spans="2:14" x14ac:dyDescent="0.25">
      <c r="B665" s="46">
        <v>661</v>
      </c>
      <c r="C665" s="116" t="s">
        <v>1583</v>
      </c>
      <c r="D665" s="97">
        <v>41652</v>
      </c>
      <c r="E665" s="98">
        <v>44424</v>
      </c>
      <c r="F665" s="117">
        <f t="shared" si="53"/>
        <v>7.5945205479452058</v>
      </c>
      <c r="G665" s="46">
        <v>5</v>
      </c>
      <c r="H665" s="72">
        <v>0.05</v>
      </c>
      <c r="I665" s="91">
        <f t="shared" si="54"/>
        <v>0.19</v>
      </c>
      <c r="J665" s="94">
        <v>14100</v>
      </c>
      <c r="K665" s="68">
        <f t="shared" si="50"/>
        <v>20345.720547945206</v>
      </c>
      <c r="L665" s="68">
        <f t="shared" si="51"/>
        <v>0</v>
      </c>
      <c r="M665" s="45">
        <v>0.05</v>
      </c>
      <c r="N665" s="68">
        <f t="shared" si="52"/>
        <v>705</v>
      </c>
    </row>
    <row r="666" spans="2:14" x14ac:dyDescent="0.25">
      <c r="B666" s="46">
        <v>662</v>
      </c>
      <c r="C666" s="116" t="s">
        <v>1584</v>
      </c>
      <c r="D666" s="97">
        <v>41653</v>
      </c>
      <c r="E666" s="98">
        <v>44424</v>
      </c>
      <c r="F666" s="117">
        <f t="shared" si="53"/>
        <v>7.5917808219178085</v>
      </c>
      <c r="G666" s="46">
        <v>6</v>
      </c>
      <c r="H666" s="72">
        <v>0.05</v>
      </c>
      <c r="I666" s="91">
        <f t="shared" si="54"/>
        <v>0.15833333333333333</v>
      </c>
      <c r="J666" s="94">
        <v>171000</v>
      </c>
      <c r="K666" s="68">
        <f t="shared" si="50"/>
        <v>205547.46575342465</v>
      </c>
      <c r="L666" s="68">
        <f t="shared" si="51"/>
        <v>0</v>
      </c>
      <c r="M666" s="45">
        <v>0.05</v>
      </c>
      <c r="N666" s="68">
        <f t="shared" si="52"/>
        <v>8550</v>
      </c>
    </row>
    <row r="667" spans="2:14" x14ac:dyDescent="0.25">
      <c r="B667" s="46">
        <v>663</v>
      </c>
      <c r="C667" s="116" t="s">
        <v>1584</v>
      </c>
      <c r="D667" s="97">
        <v>41695</v>
      </c>
      <c r="E667" s="98">
        <v>44424</v>
      </c>
      <c r="F667" s="117">
        <f t="shared" si="53"/>
        <v>7.4767123287671229</v>
      </c>
      <c r="G667" s="46">
        <v>6</v>
      </c>
      <c r="H667" s="72">
        <v>0.05</v>
      </c>
      <c r="I667" s="91">
        <f t="shared" si="54"/>
        <v>0.15833333333333333</v>
      </c>
      <c r="J667" s="94">
        <v>34200</v>
      </c>
      <c r="K667" s="68">
        <f t="shared" si="50"/>
        <v>40486.397260273967</v>
      </c>
      <c r="L667" s="68">
        <f t="shared" si="51"/>
        <v>0</v>
      </c>
      <c r="M667" s="45">
        <v>0.05</v>
      </c>
      <c r="N667" s="68">
        <f t="shared" si="52"/>
        <v>1710</v>
      </c>
    </row>
    <row r="668" spans="2:14" x14ac:dyDescent="0.25">
      <c r="B668" s="46">
        <v>664</v>
      </c>
      <c r="C668" s="116" t="s">
        <v>1564</v>
      </c>
      <c r="D668" s="97">
        <v>41670</v>
      </c>
      <c r="E668" s="98">
        <v>44424</v>
      </c>
      <c r="F668" s="117">
        <f t="shared" si="53"/>
        <v>7.5452054794520551</v>
      </c>
      <c r="G668" s="46">
        <v>5</v>
      </c>
      <c r="H668" s="72">
        <v>0.05</v>
      </c>
      <c r="I668" s="91">
        <f t="shared" si="54"/>
        <v>0.19</v>
      </c>
      <c r="J668" s="94">
        <v>159810</v>
      </c>
      <c r="K668" s="68">
        <f t="shared" si="50"/>
        <v>229101.86465753426</v>
      </c>
      <c r="L668" s="68">
        <f t="shared" si="51"/>
        <v>0</v>
      </c>
      <c r="M668" s="45">
        <v>0.05</v>
      </c>
      <c r="N668" s="68">
        <f t="shared" si="52"/>
        <v>7990.5</v>
      </c>
    </row>
    <row r="669" spans="2:14" x14ac:dyDescent="0.25">
      <c r="B669" s="46">
        <v>665</v>
      </c>
      <c r="C669" s="116" t="s">
        <v>1585</v>
      </c>
      <c r="D669" s="97">
        <v>41657</v>
      </c>
      <c r="E669" s="98">
        <v>44424</v>
      </c>
      <c r="F669" s="117">
        <f t="shared" si="53"/>
        <v>7.580821917808219</v>
      </c>
      <c r="G669" s="46">
        <v>8</v>
      </c>
      <c r="H669" s="72">
        <v>0.05</v>
      </c>
      <c r="I669" s="91">
        <f t="shared" si="54"/>
        <v>0.11874999999999999</v>
      </c>
      <c r="J669" s="94">
        <v>95974</v>
      </c>
      <c r="K669" s="68">
        <f t="shared" si="50"/>
        <v>86397.964075342461</v>
      </c>
      <c r="L669" s="68">
        <f t="shared" si="51"/>
        <v>9576.035924657539</v>
      </c>
      <c r="M669" s="45">
        <v>0.05</v>
      </c>
      <c r="N669" s="68">
        <f t="shared" si="52"/>
        <v>9097.2341284246613</v>
      </c>
    </row>
    <row r="670" spans="2:14" x14ac:dyDescent="0.25">
      <c r="B670" s="46">
        <v>666</v>
      </c>
      <c r="C670" s="116" t="s">
        <v>1586</v>
      </c>
      <c r="D670" s="97">
        <v>41662</v>
      </c>
      <c r="E670" s="98">
        <v>44424</v>
      </c>
      <c r="F670" s="117">
        <f t="shared" si="53"/>
        <v>7.5671232876712331</v>
      </c>
      <c r="G670" s="46">
        <v>5</v>
      </c>
      <c r="H670" s="72">
        <v>0.05</v>
      </c>
      <c r="I670" s="91">
        <f t="shared" si="54"/>
        <v>0.19</v>
      </c>
      <c r="J670" s="94">
        <v>189999.49</v>
      </c>
      <c r="K670" s="68">
        <f t="shared" si="50"/>
        <v>273172.4174306849</v>
      </c>
      <c r="L670" s="68">
        <f t="shared" si="51"/>
        <v>0</v>
      </c>
      <c r="M670" s="45">
        <v>0.05</v>
      </c>
      <c r="N670" s="68">
        <f t="shared" si="52"/>
        <v>9499.9745000000003</v>
      </c>
    </row>
    <row r="671" spans="2:14" x14ac:dyDescent="0.25">
      <c r="B671" s="46">
        <v>667</v>
      </c>
      <c r="C671" s="116" t="s">
        <v>1587</v>
      </c>
      <c r="D671" s="97">
        <v>41662</v>
      </c>
      <c r="E671" s="98">
        <v>44424</v>
      </c>
      <c r="F671" s="117">
        <f t="shared" si="53"/>
        <v>7.5671232876712331</v>
      </c>
      <c r="G671" s="46">
        <v>5</v>
      </c>
      <c r="H671" s="72">
        <v>0.05</v>
      </c>
      <c r="I671" s="91">
        <f t="shared" si="54"/>
        <v>0.19</v>
      </c>
      <c r="J671" s="94">
        <v>134999.64000000001</v>
      </c>
      <c r="K671" s="68">
        <f t="shared" si="50"/>
        <v>194096.19473753427</v>
      </c>
      <c r="L671" s="68">
        <f t="shared" si="51"/>
        <v>0</v>
      </c>
      <c r="M671" s="45">
        <v>0.05</v>
      </c>
      <c r="N671" s="68">
        <f t="shared" si="52"/>
        <v>6749.9820000000009</v>
      </c>
    </row>
    <row r="672" spans="2:14" x14ac:dyDescent="0.25">
      <c r="B672" s="46">
        <v>668</v>
      </c>
      <c r="C672" s="116" t="s">
        <v>1588</v>
      </c>
      <c r="D672" s="97">
        <v>41662</v>
      </c>
      <c r="E672" s="98">
        <v>44424</v>
      </c>
      <c r="F672" s="117">
        <f t="shared" si="53"/>
        <v>7.5671232876712331</v>
      </c>
      <c r="G672" s="46">
        <v>5</v>
      </c>
      <c r="H672" s="72">
        <v>0.05</v>
      </c>
      <c r="I672" s="91">
        <f t="shared" si="54"/>
        <v>0.19</v>
      </c>
      <c r="J672" s="94">
        <v>94999.74</v>
      </c>
      <c r="K672" s="68">
        <f t="shared" si="50"/>
        <v>136586.20152657534</v>
      </c>
      <c r="L672" s="68">
        <f t="shared" si="51"/>
        <v>0</v>
      </c>
      <c r="M672" s="45">
        <v>0.05</v>
      </c>
      <c r="N672" s="68">
        <f t="shared" si="52"/>
        <v>4749.9870000000001</v>
      </c>
    </row>
    <row r="673" spans="2:14" x14ac:dyDescent="0.25">
      <c r="B673" s="46">
        <v>669</v>
      </c>
      <c r="C673" s="116" t="s">
        <v>1589</v>
      </c>
      <c r="D673" s="97">
        <v>41662</v>
      </c>
      <c r="E673" s="98">
        <v>44424</v>
      </c>
      <c r="F673" s="117">
        <f t="shared" si="53"/>
        <v>7.5671232876712331</v>
      </c>
      <c r="G673" s="46">
        <v>5</v>
      </c>
      <c r="H673" s="72">
        <v>0.05</v>
      </c>
      <c r="I673" s="91">
        <f t="shared" si="54"/>
        <v>0.19</v>
      </c>
      <c r="J673" s="94">
        <v>233399.36</v>
      </c>
      <c r="K673" s="68">
        <f t="shared" si="50"/>
        <v>335570.72915287671</v>
      </c>
      <c r="L673" s="68">
        <f t="shared" si="51"/>
        <v>0</v>
      </c>
      <c r="M673" s="45">
        <v>0.05</v>
      </c>
      <c r="N673" s="68">
        <f t="shared" si="52"/>
        <v>11669.968000000001</v>
      </c>
    </row>
    <row r="674" spans="2:14" x14ac:dyDescent="0.25">
      <c r="B674" s="46">
        <v>670</v>
      </c>
      <c r="C674" s="116" t="s">
        <v>1590</v>
      </c>
      <c r="D674" s="97">
        <v>41662</v>
      </c>
      <c r="E674" s="98">
        <v>44424</v>
      </c>
      <c r="F674" s="117">
        <f t="shared" si="53"/>
        <v>7.5671232876712331</v>
      </c>
      <c r="G674" s="46">
        <v>5</v>
      </c>
      <c r="H674" s="72">
        <v>0.05</v>
      </c>
      <c r="I674" s="91">
        <f t="shared" si="54"/>
        <v>0.19</v>
      </c>
      <c r="J674" s="94">
        <v>18999.95</v>
      </c>
      <c r="K674" s="68">
        <f t="shared" si="50"/>
        <v>27317.243180821923</v>
      </c>
      <c r="L674" s="68">
        <f t="shared" si="51"/>
        <v>0</v>
      </c>
      <c r="M674" s="45">
        <v>0.05</v>
      </c>
      <c r="N674" s="68">
        <f t="shared" si="52"/>
        <v>949.99750000000006</v>
      </c>
    </row>
    <row r="675" spans="2:14" x14ac:dyDescent="0.25">
      <c r="B675" s="46">
        <v>671</v>
      </c>
      <c r="C675" s="116" t="s">
        <v>1591</v>
      </c>
      <c r="D675" s="97">
        <v>41662</v>
      </c>
      <c r="E675" s="98">
        <v>44424</v>
      </c>
      <c r="F675" s="117">
        <f t="shared" si="53"/>
        <v>7.5671232876712331</v>
      </c>
      <c r="G675" s="46">
        <v>5</v>
      </c>
      <c r="H675" s="72">
        <v>0.05</v>
      </c>
      <c r="I675" s="91">
        <f t="shared" si="54"/>
        <v>0.19</v>
      </c>
      <c r="J675" s="94">
        <v>12568.97</v>
      </c>
      <c r="K675" s="68">
        <f t="shared" si="50"/>
        <v>18071.079661917807</v>
      </c>
      <c r="L675" s="68">
        <f t="shared" si="51"/>
        <v>0</v>
      </c>
      <c r="M675" s="45">
        <v>0.05</v>
      </c>
      <c r="N675" s="68">
        <f t="shared" si="52"/>
        <v>628.44849999999997</v>
      </c>
    </row>
    <row r="676" spans="2:14" x14ac:dyDescent="0.25">
      <c r="B676" s="46">
        <v>672</v>
      </c>
      <c r="C676" s="116" t="s">
        <v>1592</v>
      </c>
      <c r="D676" s="97">
        <v>41662</v>
      </c>
      <c r="E676" s="98">
        <v>44424</v>
      </c>
      <c r="F676" s="117">
        <f t="shared" si="53"/>
        <v>7.5671232876712331</v>
      </c>
      <c r="G676" s="46">
        <v>5</v>
      </c>
      <c r="H676" s="72">
        <v>0.05</v>
      </c>
      <c r="I676" s="91">
        <f t="shared" si="54"/>
        <v>0.19</v>
      </c>
      <c r="J676" s="94">
        <v>11969.97</v>
      </c>
      <c r="K676" s="68">
        <f t="shared" si="50"/>
        <v>17209.865360547945</v>
      </c>
      <c r="L676" s="68">
        <f t="shared" si="51"/>
        <v>0</v>
      </c>
      <c r="M676" s="45">
        <v>0.05</v>
      </c>
      <c r="N676" s="68">
        <f t="shared" si="52"/>
        <v>598.49850000000004</v>
      </c>
    </row>
    <row r="677" spans="2:14" x14ac:dyDescent="0.25">
      <c r="B677" s="46">
        <v>673</v>
      </c>
      <c r="C677" s="116" t="s">
        <v>1593</v>
      </c>
      <c r="D677" s="97">
        <v>41662</v>
      </c>
      <c r="E677" s="98">
        <v>44424</v>
      </c>
      <c r="F677" s="117">
        <f t="shared" si="53"/>
        <v>7.5671232876712331</v>
      </c>
      <c r="G677" s="46">
        <v>5</v>
      </c>
      <c r="H677" s="72">
        <v>0.05</v>
      </c>
      <c r="I677" s="91">
        <f t="shared" si="54"/>
        <v>0.19</v>
      </c>
      <c r="J677" s="94">
        <v>2998.99</v>
      </c>
      <c r="K677" s="68">
        <f t="shared" si="50"/>
        <v>4311.8081430136981</v>
      </c>
      <c r="L677" s="68">
        <f t="shared" si="51"/>
        <v>0</v>
      </c>
      <c r="M677" s="45">
        <v>0.05</v>
      </c>
      <c r="N677" s="68">
        <f t="shared" si="52"/>
        <v>149.9495</v>
      </c>
    </row>
    <row r="678" spans="2:14" x14ac:dyDescent="0.25">
      <c r="B678" s="46">
        <v>674</v>
      </c>
      <c r="C678" s="116" t="s">
        <v>1594</v>
      </c>
      <c r="D678" s="97">
        <v>41662</v>
      </c>
      <c r="E678" s="98">
        <v>44424</v>
      </c>
      <c r="F678" s="117">
        <f t="shared" si="53"/>
        <v>7.5671232876712331</v>
      </c>
      <c r="G678" s="46">
        <v>5</v>
      </c>
      <c r="H678" s="72">
        <v>0.05</v>
      </c>
      <c r="I678" s="91">
        <f t="shared" si="54"/>
        <v>0.19</v>
      </c>
      <c r="J678" s="94">
        <v>36999.9</v>
      </c>
      <c r="K678" s="68">
        <f t="shared" si="50"/>
        <v>53196.732936986307</v>
      </c>
      <c r="L678" s="68">
        <f t="shared" si="51"/>
        <v>0</v>
      </c>
      <c r="M678" s="45">
        <v>0.05</v>
      </c>
      <c r="N678" s="68">
        <f t="shared" si="52"/>
        <v>1849.9950000000001</v>
      </c>
    </row>
    <row r="679" spans="2:14" x14ac:dyDescent="0.25">
      <c r="B679" s="46">
        <v>675</v>
      </c>
      <c r="C679" s="116" t="s">
        <v>1595</v>
      </c>
      <c r="D679" s="97">
        <v>41662</v>
      </c>
      <c r="E679" s="98">
        <v>44424</v>
      </c>
      <c r="F679" s="117">
        <f t="shared" si="53"/>
        <v>7.5671232876712331</v>
      </c>
      <c r="G679" s="46">
        <v>5</v>
      </c>
      <c r="H679" s="72">
        <v>0.05</v>
      </c>
      <c r="I679" s="91">
        <f t="shared" si="54"/>
        <v>0.19</v>
      </c>
      <c r="J679" s="94">
        <v>2999.99</v>
      </c>
      <c r="K679" s="68">
        <f t="shared" si="50"/>
        <v>4313.2458964383559</v>
      </c>
      <c r="L679" s="68">
        <f t="shared" si="51"/>
        <v>0</v>
      </c>
      <c r="M679" s="45">
        <v>0.05</v>
      </c>
      <c r="N679" s="68">
        <f t="shared" si="52"/>
        <v>149.99949999999998</v>
      </c>
    </row>
    <row r="680" spans="2:14" x14ac:dyDescent="0.25">
      <c r="B680" s="46">
        <v>676</v>
      </c>
      <c r="C680" s="116" t="s">
        <v>1443</v>
      </c>
      <c r="D680" s="97">
        <v>41666</v>
      </c>
      <c r="E680" s="98">
        <v>44424</v>
      </c>
      <c r="F680" s="117">
        <f t="shared" si="53"/>
        <v>7.5561643835616437</v>
      </c>
      <c r="G680" s="46">
        <v>8</v>
      </c>
      <c r="H680" s="72">
        <v>0.05</v>
      </c>
      <c r="I680" s="91">
        <f t="shared" si="54"/>
        <v>0.11874999999999999</v>
      </c>
      <c r="J680" s="94">
        <v>7223</v>
      </c>
      <c r="K680" s="68">
        <f t="shared" si="50"/>
        <v>6481.1583219178074</v>
      </c>
      <c r="L680" s="68">
        <f t="shared" si="51"/>
        <v>741.84167808219263</v>
      </c>
      <c r="M680" s="45">
        <v>0.05</v>
      </c>
      <c r="N680" s="68">
        <f t="shared" si="52"/>
        <v>704.74959417808293</v>
      </c>
    </row>
    <row r="681" spans="2:14" x14ac:dyDescent="0.25">
      <c r="B681" s="46">
        <v>677</v>
      </c>
      <c r="C681" s="116" t="s">
        <v>1596</v>
      </c>
      <c r="D681" s="97">
        <v>41666</v>
      </c>
      <c r="E681" s="98">
        <v>44424</v>
      </c>
      <c r="F681" s="117">
        <f t="shared" si="53"/>
        <v>7.5561643835616437</v>
      </c>
      <c r="G681" s="46">
        <v>8</v>
      </c>
      <c r="H681" s="72">
        <v>0.05</v>
      </c>
      <c r="I681" s="91">
        <f t="shared" si="54"/>
        <v>0.11874999999999999</v>
      </c>
      <c r="J681" s="94">
        <v>34884</v>
      </c>
      <c r="K681" s="68">
        <f t="shared" si="50"/>
        <v>31301.222054794514</v>
      </c>
      <c r="L681" s="68">
        <f t="shared" si="51"/>
        <v>3582.7779452054856</v>
      </c>
      <c r="M681" s="45">
        <v>0.05</v>
      </c>
      <c r="N681" s="68">
        <f t="shared" si="52"/>
        <v>3403.6390479452111</v>
      </c>
    </row>
    <row r="682" spans="2:14" x14ac:dyDescent="0.25">
      <c r="B682" s="46">
        <v>678</v>
      </c>
      <c r="C682" s="116" t="s">
        <v>1413</v>
      </c>
      <c r="D682" s="97">
        <v>41670</v>
      </c>
      <c r="E682" s="98">
        <v>44424</v>
      </c>
      <c r="F682" s="117">
        <f t="shared" si="53"/>
        <v>7.5452054794520551</v>
      </c>
      <c r="G682" s="46">
        <v>8</v>
      </c>
      <c r="H682" s="72">
        <v>0.05</v>
      </c>
      <c r="I682" s="91">
        <f t="shared" si="54"/>
        <v>0.11874999999999999</v>
      </c>
      <c r="J682" s="94">
        <v>102600</v>
      </c>
      <c r="K682" s="68">
        <f t="shared" si="50"/>
        <v>91928.897260273981</v>
      </c>
      <c r="L682" s="68">
        <f t="shared" si="51"/>
        <v>10671.102739726019</v>
      </c>
      <c r="M682" s="45">
        <v>0.05</v>
      </c>
      <c r="N682" s="68">
        <f t="shared" si="52"/>
        <v>10137.547602739718</v>
      </c>
    </row>
    <row r="683" spans="2:14" x14ac:dyDescent="0.25">
      <c r="B683" s="46">
        <v>679</v>
      </c>
      <c r="C683" s="116" t="s">
        <v>1413</v>
      </c>
      <c r="D683" s="97">
        <v>41677</v>
      </c>
      <c r="E683" s="98">
        <v>44424</v>
      </c>
      <c r="F683" s="117">
        <f t="shared" si="53"/>
        <v>7.5260273972602736</v>
      </c>
      <c r="G683" s="46">
        <v>8</v>
      </c>
      <c r="H683" s="72">
        <v>0.05</v>
      </c>
      <c r="I683" s="91">
        <f t="shared" si="54"/>
        <v>0.11874999999999999</v>
      </c>
      <c r="J683" s="94">
        <v>94050</v>
      </c>
      <c r="K683" s="68">
        <f t="shared" si="50"/>
        <v>84053.966609589042</v>
      </c>
      <c r="L683" s="68">
        <f t="shared" si="51"/>
        <v>9996.0333904109575</v>
      </c>
      <c r="M683" s="45">
        <v>0.05</v>
      </c>
      <c r="N683" s="68">
        <f t="shared" si="52"/>
        <v>9496.2317208904096</v>
      </c>
    </row>
    <row r="684" spans="2:14" x14ac:dyDescent="0.25">
      <c r="B684" s="46">
        <v>680</v>
      </c>
      <c r="C684" s="116" t="s">
        <v>1413</v>
      </c>
      <c r="D684" s="97">
        <v>41695</v>
      </c>
      <c r="E684" s="98">
        <v>44424</v>
      </c>
      <c r="F684" s="117">
        <f t="shared" si="53"/>
        <v>7.4767123287671229</v>
      </c>
      <c r="G684" s="46">
        <v>8</v>
      </c>
      <c r="H684" s="72">
        <v>0.05</v>
      </c>
      <c r="I684" s="91">
        <f t="shared" si="54"/>
        <v>0.11874999999999999</v>
      </c>
      <c r="J684" s="94">
        <v>76950</v>
      </c>
      <c r="K684" s="68">
        <f t="shared" si="50"/>
        <v>68320.795376712325</v>
      </c>
      <c r="L684" s="68">
        <f t="shared" si="51"/>
        <v>8629.2046232876746</v>
      </c>
      <c r="M684" s="45">
        <v>0.05</v>
      </c>
      <c r="N684" s="68">
        <f t="shared" si="52"/>
        <v>8197.7443921232898</v>
      </c>
    </row>
    <row r="685" spans="2:14" x14ac:dyDescent="0.25">
      <c r="B685" s="46">
        <v>681</v>
      </c>
      <c r="C685" s="116" t="s">
        <v>1456</v>
      </c>
      <c r="D685" s="97">
        <v>41677</v>
      </c>
      <c r="E685" s="98">
        <v>44424</v>
      </c>
      <c r="F685" s="117">
        <f t="shared" si="53"/>
        <v>7.5260273972602736</v>
      </c>
      <c r="G685" s="46">
        <v>8</v>
      </c>
      <c r="H685" s="72">
        <v>0.05</v>
      </c>
      <c r="I685" s="91">
        <f t="shared" si="54"/>
        <v>0.11874999999999999</v>
      </c>
      <c r="J685" s="94">
        <v>112860</v>
      </c>
      <c r="K685" s="68">
        <f t="shared" si="50"/>
        <v>100864.75993150685</v>
      </c>
      <c r="L685" s="68">
        <f t="shared" si="51"/>
        <v>11995.240068493149</v>
      </c>
      <c r="M685" s="45">
        <v>0.05</v>
      </c>
      <c r="N685" s="68">
        <f t="shared" si="52"/>
        <v>11395.478065068492</v>
      </c>
    </row>
    <row r="686" spans="2:14" x14ac:dyDescent="0.25">
      <c r="B686" s="46">
        <v>682</v>
      </c>
      <c r="C686" s="116" t="s">
        <v>1424</v>
      </c>
      <c r="D686" s="97">
        <v>41677</v>
      </c>
      <c r="E686" s="98">
        <v>44424</v>
      </c>
      <c r="F686" s="117">
        <f t="shared" si="53"/>
        <v>7.5260273972602736</v>
      </c>
      <c r="G686" s="46">
        <v>5</v>
      </c>
      <c r="H686" s="72">
        <v>0.05</v>
      </c>
      <c r="I686" s="91">
        <f t="shared" si="54"/>
        <v>0.19</v>
      </c>
      <c r="J686" s="94">
        <v>96900</v>
      </c>
      <c r="K686" s="68">
        <f t="shared" si="50"/>
        <v>138561.69041095889</v>
      </c>
      <c r="L686" s="68">
        <f t="shared" si="51"/>
        <v>0</v>
      </c>
      <c r="M686" s="45">
        <v>0.05</v>
      </c>
      <c r="N686" s="68">
        <f t="shared" si="52"/>
        <v>4845</v>
      </c>
    </row>
    <row r="687" spans="2:14" x14ac:dyDescent="0.25">
      <c r="B687" s="46">
        <v>683</v>
      </c>
      <c r="C687" s="116" t="s">
        <v>1443</v>
      </c>
      <c r="D687" s="97">
        <v>41671</v>
      </c>
      <c r="E687" s="98">
        <v>44424</v>
      </c>
      <c r="F687" s="117">
        <f t="shared" si="53"/>
        <v>7.5424657534246577</v>
      </c>
      <c r="G687" s="46">
        <v>8</v>
      </c>
      <c r="H687" s="72">
        <v>0.05</v>
      </c>
      <c r="I687" s="91">
        <f t="shared" si="54"/>
        <v>0.11874999999999999</v>
      </c>
      <c r="J687" s="94">
        <v>7223</v>
      </c>
      <c r="K687" s="68">
        <f t="shared" si="50"/>
        <v>6469.4085787671229</v>
      </c>
      <c r="L687" s="68">
        <f t="shared" si="51"/>
        <v>753.59142123287711</v>
      </c>
      <c r="M687" s="45">
        <v>0.05</v>
      </c>
      <c r="N687" s="68">
        <f t="shared" si="52"/>
        <v>715.91185017123325</v>
      </c>
    </row>
    <row r="688" spans="2:14" x14ac:dyDescent="0.25">
      <c r="B688" s="46">
        <v>684</v>
      </c>
      <c r="C688" s="116" t="s">
        <v>1539</v>
      </c>
      <c r="D688" s="97">
        <v>41689</v>
      </c>
      <c r="E688" s="98">
        <v>44424</v>
      </c>
      <c r="F688" s="117">
        <f t="shared" si="53"/>
        <v>7.493150684931507</v>
      </c>
      <c r="G688" s="46">
        <v>8</v>
      </c>
      <c r="H688" s="72">
        <v>0.05</v>
      </c>
      <c r="I688" s="91">
        <f t="shared" si="54"/>
        <v>0.11874999999999999</v>
      </c>
      <c r="J688" s="94">
        <v>38760</v>
      </c>
      <c r="K688" s="68">
        <f t="shared" si="50"/>
        <v>34489.099315068495</v>
      </c>
      <c r="L688" s="68">
        <f t="shared" si="51"/>
        <v>4270.9006849315047</v>
      </c>
      <c r="M688" s="45">
        <v>0.05</v>
      </c>
      <c r="N688" s="68">
        <f t="shared" si="52"/>
        <v>4057.3556506849291</v>
      </c>
    </row>
    <row r="689" spans="2:14" x14ac:dyDescent="0.25">
      <c r="B689" s="46">
        <v>685</v>
      </c>
      <c r="C689" s="116" t="s">
        <v>1597</v>
      </c>
      <c r="D689" s="97">
        <v>41688</v>
      </c>
      <c r="E689" s="98">
        <v>44424</v>
      </c>
      <c r="F689" s="117">
        <f t="shared" si="53"/>
        <v>7.4958904109589044</v>
      </c>
      <c r="G689" s="46">
        <v>6</v>
      </c>
      <c r="H689" s="72">
        <v>0.05</v>
      </c>
      <c r="I689" s="91">
        <f t="shared" si="54"/>
        <v>0.15833333333333333</v>
      </c>
      <c r="J689" s="94">
        <v>55353.77</v>
      </c>
      <c r="K689" s="68">
        <f t="shared" si="50"/>
        <v>65696.584010958904</v>
      </c>
      <c r="L689" s="68">
        <f t="shared" si="51"/>
        <v>0</v>
      </c>
      <c r="M689" s="45">
        <v>0.05</v>
      </c>
      <c r="N689" s="68">
        <f t="shared" si="52"/>
        <v>2767.6885000000002</v>
      </c>
    </row>
    <row r="690" spans="2:14" x14ac:dyDescent="0.25">
      <c r="B690" s="46">
        <v>686</v>
      </c>
      <c r="C690" s="116" t="s">
        <v>1598</v>
      </c>
      <c r="D690" s="97">
        <v>41688</v>
      </c>
      <c r="E690" s="98">
        <v>44424</v>
      </c>
      <c r="F690" s="117">
        <f t="shared" si="53"/>
        <v>7.4958904109589044</v>
      </c>
      <c r="G690" s="46">
        <v>6</v>
      </c>
      <c r="H690" s="72">
        <v>0.05</v>
      </c>
      <c r="I690" s="91">
        <f t="shared" si="54"/>
        <v>0.15833333333333333</v>
      </c>
      <c r="J690" s="94">
        <v>36747.85</v>
      </c>
      <c r="K690" s="68">
        <f t="shared" si="50"/>
        <v>43614.160602739728</v>
      </c>
      <c r="L690" s="68">
        <f t="shared" si="51"/>
        <v>0</v>
      </c>
      <c r="M690" s="45">
        <v>0.05</v>
      </c>
      <c r="N690" s="68">
        <f t="shared" si="52"/>
        <v>1837.3924999999999</v>
      </c>
    </row>
    <row r="691" spans="2:14" x14ac:dyDescent="0.25">
      <c r="B691" s="46">
        <v>687</v>
      </c>
      <c r="C691" s="116" t="s">
        <v>1599</v>
      </c>
      <c r="D691" s="97">
        <v>41688</v>
      </c>
      <c r="E691" s="98">
        <v>44424</v>
      </c>
      <c r="F691" s="117">
        <f t="shared" si="53"/>
        <v>7.4958904109589044</v>
      </c>
      <c r="G691" s="46">
        <v>5</v>
      </c>
      <c r="H691" s="72">
        <v>0.05</v>
      </c>
      <c r="I691" s="91">
        <f t="shared" si="54"/>
        <v>0.19</v>
      </c>
      <c r="J691" s="94">
        <v>89877.62</v>
      </c>
      <c r="K691" s="68">
        <f t="shared" si="50"/>
        <v>128005.43008438358</v>
      </c>
      <c r="L691" s="68">
        <f t="shared" si="51"/>
        <v>0</v>
      </c>
      <c r="M691" s="45">
        <v>0.05</v>
      </c>
      <c r="N691" s="68">
        <f t="shared" si="52"/>
        <v>4493.8810000000003</v>
      </c>
    </row>
    <row r="692" spans="2:14" x14ac:dyDescent="0.25">
      <c r="B692" s="46">
        <v>688</v>
      </c>
      <c r="C692" s="116" t="s">
        <v>1600</v>
      </c>
      <c r="D692" s="97">
        <v>41688</v>
      </c>
      <c r="E692" s="98">
        <v>44424</v>
      </c>
      <c r="F692" s="117">
        <f t="shared" si="53"/>
        <v>7.4958904109589044</v>
      </c>
      <c r="G692" s="46">
        <v>6</v>
      </c>
      <c r="H692" s="72">
        <v>0.05</v>
      </c>
      <c r="I692" s="91">
        <f t="shared" si="54"/>
        <v>0.15833333333333333</v>
      </c>
      <c r="J692" s="94">
        <v>31435.87</v>
      </c>
      <c r="K692" s="68">
        <f t="shared" si="50"/>
        <v>37309.64077808219</v>
      </c>
      <c r="L692" s="68">
        <f t="shared" si="51"/>
        <v>0</v>
      </c>
      <c r="M692" s="45">
        <v>0.05</v>
      </c>
      <c r="N692" s="68">
        <f t="shared" si="52"/>
        <v>1571.7935</v>
      </c>
    </row>
    <row r="693" spans="2:14" x14ac:dyDescent="0.25">
      <c r="B693" s="46">
        <v>689</v>
      </c>
      <c r="C693" s="116" t="s">
        <v>1601</v>
      </c>
      <c r="D693" s="97">
        <v>41688</v>
      </c>
      <c r="E693" s="98">
        <v>44424</v>
      </c>
      <c r="F693" s="117">
        <f t="shared" si="53"/>
        <v>7.4958904109589044</v>
      </c>
      <c r="G693" s="46">
        <v>6</v>
      </c>
      <c r="H693" s="72">
        <v>0.05</v>
      </c>
      <c r="I693" s="91">
        <f t="shared" si="54"/>
        <v>0.15833333333333333</v>
      </c>
      <c r="J693" s="94">
        <v>25681.89</v>
      </c>
      <c r="K693" s="68">
        <f t="shared" si="50"/>
        <v>30480.533556164381</v>
      </c>
      <c r="L693" s="68">
        <f t="shared" si="51"/>
        <v>0</v>
      </c>
      <c r="M693" s="45">
        <v>0.05</v>
      </c>
      <c r="N693" s="68">
        <f t="shared" si="52"/>
        <v>1284.0945000000002</v>
      </c>
    </row>
    <row r="694" spans="2:14" x14ac:dyDescent="0.25">
      <c r="B694" s="46">
        <v>690</v>
      </c>
      <c r="C694" s="116" t="s">
        <v>1602</v>
      </c>
      <c r="D694" s="97">
        <v>41688</v>
      </c>
      <c r="E694" s="98">
        <v>44424</v>
      </c>
      <c r="F694" s="117">
        <f t="shared" si="53"/>
        <v>7.4958904109589044</v>
      </c>
      <c r="G694" s="46">
        <v>6</v>
      </c>
      <c r="H694" s="72">
        <v>0.05</v>
      </c>
      <c r="I694" s="91">
        <f t="shared" si="54"/>
        <v>0.15833333333333333</v>
      </c>
      <c r="J694" s="94">
        <v>84054</v>
      </c>
      <c r="K694" s="68">
        <f t="shared" si="50"/>
        <v>99759.432328767129</v>
      </c>
      <c r="L694" s="68">
        <f t="shared" si="51"/>
        <v>0</v>
      </c>
      <c r="M694" s="45">
        <v>0.05</v>
      </c>
      <c r="N694" s="68">
        <f t="shared" si="52"/>
        <v>4202.7</v>
      </c>
    </row>
    <row r="695" spans="2:14" x14ac:dyDescent="0.25">
      <c r="B695" s="46">
        <v>691</v>
      </c>
      <c r="C695" s="116" t="s">
        <v>1601</v>
      </c>
      <c r="D695" s="97">
        <v>41688</v>
      </c>
      <c r="E695" s="98">
        <v>44424</v>
      </c>
      <c r="F695" s="117">
        <f t="shared" si="53"/>
        <v>7.4958904109589044</v>
      </c>
      <c r="G695" s="46">
        <v>6</v>
      </c>
      <c r="H695" s="72">
        <v>0.05</v>
      </c>
      <c r="I695" s="91">
        <f t="shared" si="54"/>
        <v>0.15833333333333333</v>
      </c>
      <c r="J695" s="94">
        <v>25682</v>
      </c>
      <c r="K695" s="68">
        <f t="shared" si="50"/>
        <v>30480.664109589041</v>
      </c>
      <c r="L695" s="68">
        <f t="shared" si="51"/>
        <v>0</v>
      </c>
      <c r="M695" s="45">
        <v>0.05</v>
      </c>
      <c r="N695" s="68">
        <f t="shared" si="52"/>
        <v>1284.1000000000001</v>
      </c>
    </row>
    <row r="696" spans="2:14" x14ac:dyDescent="0.25">
      <c r="B696" s="46">
        <v>692</v>
      </c>
      <c r="C696" s="116" t="s">
        <v>1603</v>
      </c>
      <c r="D696" s="97">
        <v>41688</v>
      </c>
      <c r="E696" s="98">
        <v>44424</v>
      </c>
      <c r="F696" s="117">
        <f t="shared" si="53"/>
        <v>7.4958904109589044</v>
      </c>
      <c r="G696" s="46">
        <v>5</v>
      </c>
      <c r="H696" s="72">
        <v>0.05</v>
      </c>
      <c r="I696" s="91">
        <f t="shared" si="54"/>
        <v>0.19</v>
      </c>
      <c r="J696" s="94">
        <v>23776</v>
      </c>
      <c r="K696" s="68">
        <f t="shared" si="50"/>
        <v>33862.235178082192</v>
      </c>
      <c r="L696" s="68">
        <f t="shared" si="51"/>
        <v>0</v>
      </c>
      <c r="M696" s="45">
        <v>0.05</v>
      </c>
      <c r="N696" s="68">
        <f t="shared" si="52"/>
        <v>1188.8</v>
      </c>
    </row>
    <row r="697" spans="2:14" x14ac:dyDescent="0.25">
      <c r="B697" s="46">
        <v>693</v>
      </c>
      <c r="C697" s="116" t="s">
        <v>1604</v>
      </c>
      <c r="D697" s="97">
        <v>41688</v>
      </c>
      <c r="E697" s="98">
        <v>44424</v>
      </c>
      <c r="F697" s="117">
        <f t="shared" si="53"/>
        <v>7.4958904109589044</v>
      </c>
      <c r="G697" s="46">
        <v>5</v>
      </c>
      <c r="H697" s="72">
        <v>0.05</v>
      </c>
      <c r="I697" s="91">
        <f t="shared" si="54"/>
        <v>0.19</v>
      </c>
      <c r="J697" s="94">
        <v>90780</v>
      </c>
      <c r="K697" s="68">
        <f t="shared" si="50"/>
        <v>129290.61698630138</v>
      </c>
      <c r="L697" s="68">
        <f t="shared" si="51"/>
        <v>0</v>
      </c>
      <c r="M697" s="45">
        <v>0.05</v>
      </c>
      <c r="N697" s="68">
        <f t="shared" si="52"/>
        <v>4539</v>
      </c>
    </row>
    <row r="698" spans="2:14" x14ac:dyDescent="0.25">
      <c r="B698" s="46">
        <v>694</v>
      </c>
      <c r="C698" s="116" t="s">
        <v>1604</v>
      </c>
      <c r="D698" s="97">
        <v>41695</v>
      </c>
      <c r="E698" s="98">
        <v>44424</v>
      </c>
      <c r="F698" s="117">
        <f t="shared" si="53"/>
        <v>7.4767123287671229</v>
      </c>
      <c r="G698" s="46">
        <v>5</v>
      </c>
      <c r="H698" s="72">
        <v>0.05</v>
      </c>
      <c r="I698" s="91">
        <f t="shared" si="54"/>
        <v>0.19</v>
      </c>
      <c r="J698" s="94">
        <v>658158</v>
      </c>
      <c r="K698" s="68">
        <f t="shared" si="50"/>
        <v>934963.02624657529</v>
      </c>
      <c r="L698" s="68">
        <f t="shared" si="51"/>
        <v>0</v>
      </c>
      <c r="M698" s="45">
        <v>0.05</v>
      </c>
      <c r="N698" s="68">
        <f t="shared" si="52"/>
        <v>32907.9</v>
      </c>
    </row>
    <row r="699" spans="2:14" x14ac:dyDescent="0.25">
      <c r="B699" s="46">
        <v>695</v>
      </c>
      <c r="C699" s="116" t="s">
        <v>1603</v>
      </c>
      <c r="D699" s="97">
        <v>41695</v>
      </c>
      <c r="E699" s="98">
        <v>44424</v>
      </c>
      <c r="F699" s="117">
        <f t="shared" si="53"/>
        <v>7.4767123287671229</v>
      </c>
      <c r="G699" s="46">
        <v>5</v>
      </c>
      <c r="H699" s="72">
        <v>0.05</v>
      </c>
      <c r="I699" s="91">
        <f t="shared" si="54"/>
        <v>0.19</v>
      </c>
      <c r="J699" s="94">
        <v>71328</v>
      </c>
      <c r="K699" s="68">
        <f t="shared" si="50"/>
        <v>101326.79802739725</v>
      </c>
      <c r="L699" s="68">
        <f t="shared" si="51"/>
        <v>0</v>
      </c>
      <c r="M699" s="45">
        <v>0.05</v>
      </c>
      <c r="N699" s="68">
        <f t="shared" si="52"/>
        <v>3566.4</v>
      </c>
    </row>
    <row r="700" spans="2:14" x14ac:dyDescent="0.25">
      <c r="B700" s="46">
        <v>696</v>
      </c>
      <c r="C700" s="116" t="s">
        <v>1605</v>
      </c>
      <c r="D700" s="97">
        <v>41695</v>
      </c>
      <c r="E700" s="98">
        <v>44424</v>
      </c>
      <c r="F700" s="117">
        <f t="shared" si="53"/>
        <v>7.4767123287671229</v>
      </c>
      <c r="G700" s="46">
        <v>5</v>
      </c>
      <c r="H700" s="72">
        <v>0.05</v>
      </c>
      <c r="I700" s="91">
        <f t="shared" si="54"/>
        <v>0.19</v>
      </c>
      <c r="J700" s="94">
        <v>85685</v>
      </c>
      <c r="K700" s="68">
        <f t="shared" si="50"/>
        <v>121721.99821917807</v>
      </c>
      <c r="L700" s="68">
        <f t="shared" si="51"/>
        <v>0</v>
      </c>
      <c r="M700" s="45">
        <v>0.05</v>
      </c>
      <c r="N700" s="68">
        <f t="shared" si="52"/>
        <v>4284.25</v>
      </c>
    </row>
    <row r="701" spans="2:14" x14ac:dyDescent="0.25">
      <c r="B701" s="46">
        <v>697</v>
      </c>
      <c r="C701" s="116" t="s">
        <v>1606</v>
      </c>
      <c r="D701" s="97">
        <v>41695</v>
      </c>
      <c r="E701" s="98">
        <v>44424</v>
      </c>
      <c r="F701" s="117">
        <f t="shared" si="53"/>
        <v>7.4767123287671229</v>
      </c>
      <c r="G701" s="46">
        <v>5</v>
      </c>
      <c r="H701" s="72">
        <v>0.05</v>
      </c>
      <c r="I701" s="91">
        <f t="shared" si="54"/>
        <v>0.19</v>
      </c>
      <c r="J701" s="94">
        <v>231835</v>
      </c>
      <c r="K701" s="68">
        <f t="shared" si="50"/>
        <v>329339.08452054794</v>
      </c>
      <c r="L701" s="68">
        <f t="shared" si="51"/>
        <v>0</v>
      </c>
      <c r="M701" s="45">
        <v>0.05</v>
      </c>
      <c r="N701" s="68">
        <f t="shared" si="52"/>
        <v>11591.75</v>
      </c>
    </row>
    <row r="702" spans="2:14" ht="30" x14ac:dyDescent="0.25">
      <c r="B702" s="46">
        <v>698</v>
      </c>
      <c r="C702" s="116" t="s">
        <v>1607</v>
      </c>
      <c r="D702" s="97">
        <v>41695</v>
      </c>
      <c r="E702" s="98">
        <v>44424</v>
      </c>
      <c r="F702" s="117">
        <f t="shared" si="53"/>
        <v>7.4767123287671229</v>
      </c>
      <c r="G702" s="46">
        <v>5</v>
      </c>
      <c r="H702" s="72">
        <v>0.05</v>
      </c>
      <c r="I702" s="91">
        <f t="shared" si="54"/>
        <v>0.19</v>
      </c>
      <c r="J702" s="94">
        <v>299838</v>
      </c>
      <c r="K702" s="68">
        <f t="shared" si="50"/>
        <v>425942.46953424654</v>
      </c>
      <c r="L702" s="68">
        <f t="shared" si="51"/>
        <v>0</v>
      </c>
      <c r="M702" s="45">
        <v>0.05</v>
      </c>
      <c r="N702" s="68">
        <f t="shared" si="52"/>
        <v>14991.900000000001</v>
      </c>
    </row>
    <row r="703" spans="2:14" x14ac:dyDescent="0.25">
      <c r="B703" s="46">
        <v>699</v>
      </c>
      <c r="C703" s="116" t="s">
        <v>1608</v>
      </c>
      <c r="D703" s="97">
        <v>41695</v>
      </c>
      <c r="E703" s="98">
        <v>44424</v>
      </c>
      <c r="F703" s="117">
        <f t="shared" si="53"/>
        <v>7.4767123287671229</v>
      </c>
      <c r="G703" s="46">
        <v>5</v>
      </c>
      <c r="H703" s="72">
        <v>0.05</v>
      </c>
      <c r="I703" s="91">
        <f t="shared" si="54"/>
        <v>0.19</v>
      </c>
      <c r="J703" s="94">
        <v>642892</v>
      </c>
      <c r="K703" s="68">
        <f t="shared" si="50"/>
        <v>913276.52306849312</v>
      </c>
      <c r="L703" s="68">
        <f t="shared" si="51"/>
        <v>0</v>
      </c>
      <c r="M703" s="45">
        <v>0.05</v>
      </c>
      <c r="N703" s="68">
        <f t="shared" si="52"/>
        <v>32144.600000000002</v>
      </c>
    </row>
    <row r="704" spans="2:14" x14ac:dyDescent="0.25">
      <c r="B704" s="46">
        <v>700</v>
      </c>
      <c r="C704" s="116" t="s">
        <v>1609</v>
      </c>
      <c r="D704" s="97">
        <v>41695</v>
      </c>
      <c r="E704" s="98">
        <v>44424</v>
      </c>
      <c r="F704" s="117">
        <f t="shared" si="53"/>
        <v>7.4767123287671229</v>
      </c>
      <c r="G704" s="46">
        <v>5</v>
      </c>
      <c r="H704" s="72">
        <v>0.05</v>
      </c>
      <c r="I704" s="91">
        <f t="shared" si="54"/>
        <v>0.19</v>
      </c>
      <c r="J704" s="94">
        <v>272246</v>
      </c>
      <c r="K704" s="68">
        <f t="shared" si="50"/>
        <v>386745.95468493149</v>
      </c>
      <c r="L704" s="68">
        <f t="shared" si="51"/>
        <v>0</v>
      </c>
      <c r="M704" s="45">
        <v>0.05</v>
      </c>
      <c r="N704" s="68">
        <f t="shared" si="52"/>
        <v>13612.300000000001</v>
      </c>
    </row>
    <row r="705" spans="2:14" ht="30" x14ac:dyDescent="0.25">
      <c r="B705" s="46">
        <v>701</v>
      </c>
      <c r="C705" s="116" t="s">
        <v>1610</v>
      </c>
      <c r="D705" s="97">
        <v>41695</v>
      </c>
      <c r="E705" s="98">
        <v>44424</v>
      </c>
      <c r="F705" s="117">
        <f t="shared" si="53"/>
        <v>7.4767123287671229</v>
      </c>
      <c r="G705" s="46">
        <v>5</v>
      </c>
      <c r="H705" s="72">
        <v>0.05</v>
      </c>
      <c r="I705" s="91">
        <f t="shared" si="54"/>
        <v>0.19</v>
      </c>
      <c r="J705" s="94">
        <v>11085</v>
      </c>
      <c r="K705" s="68">
        <f t="shared" si="50"/>
        <v>15747.077671232877</v>
      </c>
      <c r="L705" s="68">
        <f t="shared" si="51"/>
        <v>0</v>
      </c>
      <c r="M705" s="45">
        <v>0.05</v>
      </c>
      <c r="N705" s="68">
        <f t="shared" si="52"/>
        <v>554.25</v>
      </c>
    </row>
    <row r="706" spans="2:14" x14ac:dyDescent="0.25">
      <c r="B706" s="46">
        <v>702</v>
      </c>
      <c r="C706" s="116" t="s">
        <v>1416</v>
      </c>
      <c r="D706" s="97">
        <v>41695</v>
      </c>
      <c r="E706" s="98">
        <v>44424</v>
      </c>
      <c r="F706" s="117">
        <f t="shared" si="53"/>
        <v>7.4767123287671229</v>
      </c>
      <c r="G706" s="46">
        <v>6</v>
      </c>
      <c r="H706" s="72">
        <v>0.05</v>
      </c>
      <c r="I706" s="91">
        <f t="shared" si="54"/>
        <v>0.15833333333333333</v>
      </c>
      <c r="J706" s="94">
        <v>109440</v>
      </c>
      <c r="K706" s="68">
        <f t="shared" si="50"/>
        <v>129556.47123287671</v>
      </c>
      <c r="L706" s="68">
        <f t="shared" si="51"/>
        <v>0</v>
      </c>
      <c r="M706" s="45">
        <v>0.05</v>
      </c>
      <c r="N706" s="68">
        <f t="shared" si="52"/>
        <v>5472</v>
      </c>
    </row>
    <row r="707" spans="2:14" x14ac:dyDescent="0.25">
      <c r="B707" s="46">
        <v>703</v>
      </c>
      <c r="C707" s="116" t="s">
        <v>1416</v>
      </c>
      <c r="D707" s="97">
        <v>41695</v>
      </c>
      <c r="E707" s="98">
        <v>44424</v>
      </c>
      <c r="F707" s="117">
        <f t="shared" si="53"/>
        <v>7.4767123287671229</v>
      </c>
      <c r="G707" s="46">
        <v>6</v>
      </c>
      <c r="H707" s="72">
        <v>0.05</v>
      </c>
      <c r="I707" s="91">
        <f t="shared" si="54"/>
        <v>0.15833333333333333</v>
      </c>
      <c r="J707" s="94">
        <v>109440</v>
      </c>
      <c r="K707" s="68">
        <f t="shared" si="50"/>
        <v>129556.47123287671</v>
      </c>
      <c r="L707" s="68">
        <f t="shared" si="51"/>
        <v>0</v>
      </c>
      <c r="M707" s="45">
        <v>0.05</v>
      </c>
      <c r="N707" s="68">
        <f t="shared" si="52"/>
        <v>5472</v>
      </c>
    </row>
    <row r="708" spans="2:14" x14ac:dyDescent="0.25">
      <c r="B708" s="46">
        <v>704</v>
      </c>
      <c r="C708" s="116" t="s">
        <v>1417</v>
      </c>
      <c r="D708" s="97">
        <v>41695</v>
      </c>
      <c r="E708" s="98">
        <v>44424</v>
      </c>
      <c r="F708" s="117">
        <f t="shared" si="53"/>
        <v>7.4767123287671229</v>
      </c>
      <c r="G708" s="46">
        <v>5</v>
      </c>
      <c r="H708" s="72">
        <v>0.05</v>
      </c>
      <c r="I708" s="91">
        <f t="shared" si="54"/>
        <v>0.19</v>
      </c>
      <c r="J708" s="94">
        <v>44460</v>
      </c>
      <c r="K708" s="68">
        <f t="shared" si="50"/>
        <v>63158.779726027395</v>
      </c>
      <c r="L708" s="68">
        <f t="shared" si="51"/>
        <v>0</v>
      </c>
      <c r="M708" s="45">
        <v>0.05</v>
      </c>
      <c r="N708" s="68">
        <f t="shared" si="52"/>
        <v>2223</v>
      </c>
    </row>
    <row r="709" spans="2:14" x14ac:dyDescent="0.25">
      <c r="B709" s="46">
        <v>705</v>
      </c>
      <c r="C709" s="116" t="s">
        <v>1417</v>
      </c>
      <c r="D709" s="97">
        <v>41695</v>
      </c>
      <c r="E709" s="98">
        <v>44424</v>
      </c>
      <c r="F709" s="117">
        <f t="shared" si="53"/>
        <v>7.4767123287671229</v>
      </c>
      <c r="G709" s="46">
        <v>5</v>
      </c>
      <c r="H709" s="72">
        <v>0.05</v>
      </c>
      <c r="I709" s="91">
        <f t="shared" si="54"/>
        <v>0.19</v>
      </c>
      <c r="J709" s="94">
        <v>44460</v>
      </c>
      <c r="K709" s="68">
        <f t="shared" ref="K709:K772" si="55">J709*I709*F709</f>
        <v>63158.779726027395</v>
      </c>
      <c r="L709" s="68">
        <f t="shared" ref="L709:L772" si="56">MAX(J709-K709,0)</f>
        <v>0</v>
      </c>
      <c r="M709" s="45">
        <v>0.05</v>
      </c>
      <c r="N709" s="68">
        <f t="shared" ref="N709:N772" si="57">IF(J709&lt;=0,0,IF(L709&lt;=H709*J709,H709*J709,L709*(1-M709)))</f>
        <v>2223</v>
      </c>
    </row>
    <row r="710" spans="2:14" ht="30" x14ac:dyDescent="0.25">
      <c r="B710" s="46">
        <v>706</v>
      </c>
      <c r="C710" s="116" t="s">
        <v>1405</v>
      </c>
      <c r="D710" s="97">
        <v>41698</v>
      </c>
      <c r="E710" s="98">
        <v>44424</v>
      </c>
      <c r="F710" s="117">
        <f t="shared" ref="F710:F773" si="58">(E710-D710)/365</f>
        <v>7.4684931506849317</v>
      </c>
      <c r="G710" s="46">
        <v>8</v>
      </c>
      <c r="H710" s="72">
        <v>0.05</v>
      </c>
      <c r="I710" s="91">
        <f t="shared" ref="I710:I773" si="59">(1-H710)/G710</f>
        <v>0.11874999999999999</v>
      </c>
      <c r="J710" s="94">
        <v>13680</v>
      </c>
      <c r="K710" s="68">
        <f t="shared" si="55"/>
        <v>12132.567123287672</v>
      </c>
      <c r="L710" s="68">
        <f t="shared" si="56"/>
        <v>1547.4328767123279</v>
      </c>
      <c r="M710" s="45">
        <v>0.05</v>
      </c>
      <c r="N710" s="68">
        <f t="shared" si="57"/>
        <v>1470.0612328767115</v>
      </c>
    </row>
    <row r="711" spans="2:14" x14ac:dyDescent="0.25">
      <c r="B711" s="46">
        <v>707</v>
      </c>
      <c r="C711" s="116" t="s">
        <v>1611</v>
      </c>
      <c r="D711" s="97">
        <v>41706</v>
      </c>
      <c r="E711" s="98">
        <v>44424</v>
      </c>
      <c r="F711" s="117">
        <f t="shared" si="58"/>
        <v>7.4465753424657537</v>
      </c>
      <c r="G711" s="46">
        <v>5</v>
      </c>
      <c r="H711" s="72">
        <v>0.05</v>
      </c>
      <c r="I711" s="91">
        <f t="shared" si="59"/>
        <v>0.19</v>
      </c>
      <c r="J711" s="94">
        <v>31343</v>
      </c>
      <c r="K711" s="68">
        <f t="shared" si="55"/>
        <v>44345.622082191781</v>
      </c>
      <c r="L711" s="68">
        <f t="shared" si="56"/>
        <v>0</v>
      </c>
      <c r="M711" s="45">
        <v>0.05</v>
      </c>
      <c r="N711" s="68">
        <f t="shared" si="57"/>
        <v>1567.15</v>
      </c>
    </row>
    <row r="712" spans="2:14" x14ac:dyDescent="0.25">
      <c r="B712" s="46">
        <v>708</v>
      </c>
      <c r="C712" s="116" t="s">
        <v>1612</v>
      </c>
      <c r="D712" s="97">
        <v>41705</v>
      </c>
      <c r="E712" s="98">
        <v>44424</v>
      </c>
      <c r="F712" s="117">
        <f t="shared" si="58"/>
        <v>7.4493150684931511</v>
      </c>
      <c r="G712" s="46">
        <v>5</v>
      </c>
      <c r="H712" s="72">
        <v>0.05</v>
      </c>
      <c r="I712" s="91">
        <f t="shared" si="59"/>
        <v>0.19</v>
      </c>
      <c r="J712" s="94">
        <v>427500</v>
      </c>
      <c r="K712" s="68">
        <f t="shared" si="55"/>
        <v>605070.61643835623</v>
      </c>
      <c r="L712" s="68">
        <f t="shared" si="56"/>
        <v>0</v>
      </c>
      <c r="M712" s="45">
        <v>0.05</v>
      </c>
      <c r="N712" s="68">
        <f t="shared" si="57"/>
        <v>21375</v>
      </c>
    </row>
    <row r="713" spans="2:14" x14ac:dyDescent="0.25">
      <c r="B713" s="46">
        <v>709</v>
      </c>
      <c r="C713" s="116" t="s">
        <v>1613</v>
      </c>
      <c r="D713" s="97">
        <v>41705</v>
      </c>
      <c r="E713" s="98">
        <v>44424</v>
      </c>
      <c r="F713" s="117">
        <f t="shared" si="58"/>
        <v>7.4493150684931511</v>
      </c>
      <c r="G713" s="46">
        <v>5</v>
      </c>
      <c r="H713" s="72">
        <v>0.05</v>
      </c>
      <c r="I713" s="91">
        <f t="shared" si="59"/>
        <v>0.19</v>
      </c>
      <c r="J713" s="94">
        <v>683500</v>
      </c>
      <c r="K713" s="68">
        <f t="shared" si="55"/>
        <v>967405.3013698631</v>
      </c>
      <c r="L713" s="68">
        <f t="shared" si="56"/>
        <v>0</v>
      </c>
      <c r="M713" s="45">
        <v>0.05</v>
      </c>
      <c r="N713" s="68">
        <f t="shared" si="57"/>
        <v>34175</v>
      </c>
    </row>
    <row r="714" spans="2:14" ht="30" x14ac:dyDescent="0.25">
      <c r="B714" s="46">
        <v>710</v>
      </c>
      <c r="C714" s="116" t="s">
        <v>1614</v>
      </c>
      <c r="D714" s="97">
        <v>41720</v>
      </c>
      <c r="E714" s="98">
        <v>44424</v>
      </c>
      <c r="F714" s="117">
        <f t="shared" si="58"/>
        <v>7.4082191780821915</v>
      </c>
      <c r="G714" s="46">
        <v>6</v>
      </c>
      <c r="H714" s="72">
        <v>0.05</v>
      </c>
      <c r="I714" s="91">
        <f t="shared" si="59"/>
        <v>0.15833333333333333</v>
      </c>
      <c r="J714" s="94">
        <v>245195.62</v>
      </c>
      <c r="K714" s="68">
        <f t="shared" si="55"/>
        <v>287606.62495707755</v>
      </c>
      <c r="L714" s="68">
        <f t="shared" si="56"/>
        <v>0</v>
      </c>
      <c r="M714" s="45">
        <v>0.05</v>
      </c>
      <c r="N714" s="68">
        <f t="shared" si="57"/>
        <v>12259.781000000001</v>
      </c>
    </row>
    <row r="715" spans="2:14" x14ac:dyDescent="0.25">
      <c r="B715" s="46">
        <v>711</v>
      </c>
      <c r="C715" s="116" t="s">
        <v>1615</v>
      </c>
      <c r="D715" s="97">
        <v>41720</v>
      </c>
      <c r="E715" s="98">
        <v>44424</v>
      </c>
      <c r="F715" s="117">
        <f t="shared" si="58"/>
        <v>7.4082191780821915</v>
      </c>
      <c r="G715" s="46">
        <v>6</v>
      </c>
      <c r="H715" s="72">
        <v>0.05</v>
      </c>
      <c r="I715" s="91">
        <f t="shared" si="59"/>
        <v>0.15833333333333333</v>
      </c>
      <c r="J715" s="94">
        <v>474704.88</v>
      </c>
      <c r="K715" s="68">
        <f t="shared" si="55"/>
        <v>556813.65102465753</v>
      </c>
      <c r="L715" s="68">
        <f t="shared" si="56"/>
        <v>0</v>
      </c>
      <c r="M715" s="45">
        <v>0.05</v>
      </c>
      <c r="N715" s="68">
        <f t="shared" si="57"/>
        <v>23735.244000000002</v>
      </c>
    </row>
    <row r="716" spans="2:14" x14ac:dyDescent="0.25">
      <c r="B716" s="46">
        <v>712</v>
      </c>
      <c r="C716" s="116" t="s">
        <v>1616</v>
      </c>
      <c r="D716" s="97">
        <v>41720</v>
      </c>
      <c r="E716" s="98">
        <v>44424</v>
      </c>
      <c r="F716" s="117">
        <f t="shared" si="58"/>
        <v>7.4082191780821915</v>
      </c>
      <c r="G716" s="46">
        <v>6</v>
      </c>
      <c r="H716" s="72">
        <v>0.05</v>
      </c>
      <c r="I716" s="91">
        <f t="shared" si="59"/>
        <v>0.15833333333333333</v>
      </c>
      <c r="J716" s="94">
        <v>86960.66</v>
      </c>
      <c r="K716" s="68">
        <f t="shared" si="55"/>
        <v>102002.07461552511</v>
      </c>
      <c r="L716" s="68">
        <f t="shared" si="56"/>
        <v>0</v>
      </c>
      <c r="M716" s="45">
        <v>0.05</v>
      </c>
      <c r="N716" s="68">
        <f t="shared" si="57"/>
        <v>4348.0330000000004</v>
      </c>
    </row>
    <row r="717" spans="2:14" x14ac:dyDescent="0.25">
      <c r="B717" s="46">
        <v>713</v>
      </c>
      <c r="C717" s="116" t="s">
        <v>1617</v>
      </c>
      <c r="D717" s="97">
        <v>41720</v>
      </c>
      <c r="E717" s="98">
        <v>44424</v>
      </c>
      <c r="F717" s="117">
        <f t="shared" si="58"/>
        <v>7.4082191780821915</v>
      </c>
      <c r="G717" s="46">
        <v>6</v>
      </c>
      <c r="H717" s="72">
        <v>0.05</v>
      </c>
      <c r="I717" s="91">
        <f t="shared" si="59"/>
        <v>0.15833333333333333</v>
      </c>
      <c r="J717" s="94">
        <v>377636.43</v>
      </c>
      <c r="K717" s="68">
        <f t="shared" si="55"/>
        <v>442955.46181917802</v>
      </c>
      <c r="L717" s="68">
        <f t="shared" si="56"/>
        <v>0</v>
      </c>
      <c r="M717" s="45">
        <v>0.05</v>
      </c>
      <c r="N717" s="68">
        <f t="shared" si="57"/>
        <v>18881.821500000002</v>
      </c>
    </row>
    <row r="718" spans="2:14" x14ac:dyDescent="0.25">
      <c r="B718" s="46">
        <v>714</v>
      </c>
      <c r="C718" s="116" t="s">
        <v>1618</v>
      </c>
      <c r="D718" s="97">
        <v>41720</v>
      </c>
      <c r="E718" s="98">
        <v>44424</v>
      </c>
      <c r="F718" s="117">
        <f t="shared" si="58"/>
        <v>7.4082191780821915</v>
      </c>
      <c r="G718" s="46">
        <v>6</v>
      </c>
      <c r="H718" s="72">
        <v>0.05</v>
      </c>
      <c r="I718" s="91">
        <f t="shared" si="59"/>
        <v>0.15833333333333333</v>
      </c>
      <c r="J718" s="94">
        <v>64688.14</v>
      </c>
      <c r="K718" s="68">
        <f t="shared" si="55"/>
        <v>75877.120562557073</v>
      </c>
      <c r="L718" s="68">
        <f t="shared" si="56"/>
        <v>0</v>
      </c>
      <c r="M718" s="45">
        <v>0.05</v>
      </c>
      <c r="N718" s="68">
        <f t="shared" si="57"/>
        <v>3234.4070000000002</v>
      </c>
    </row>
    <row r="719" spans="2:14" x14ac:dyDescent="0.25">
      <c r="B719" s="46">
        <v>715</v>
      </c>
      <c r="C719" s="116" t="s">
        <v>1619</v>
      </c>
      <c r="D719" s="97">
        <v>41720</v>
      </c>
      <c r="E719" s="98">
        <v>44424</v>
      </c>
      <c r="F719" s="117">
        <f t="shared" si="58"/>
        <v>7.4082191780821915</v>
      </c>
      <c r="G719" s="46">
        <v>6</v>
      </c>
      <c r="H719" s="72">
        <v>0.05</v>
      </c>
      <c r="I719" s="91">
        <f t="shared" si="59"/>
        <v>0.15833333333333333</v>
      </c>
      <c r="J719" s="94">
        <v>147659.63</v>
      </c>
      <c r="K719" s="68">
        <f t="shared" si="55"/>
        <v>173200.02627579906</v>
      </c>
      <c r="L719" s="68">
        <f t="shared" si="56"/>
        <v>0</v>
      </c>
      <c r="M719" s="45">
        <v>0.05</v>
      </c>
      <c r="N719" s="68">
        <f t="shared" si="57"/>
        <v>7382.9815000000008</v>
      </c>
    </row>
    <row r="720" spans="2:14" x14ac:dyDescent="0.25">
      <c r="B720" s="46">
        <v>716</v>
      </c>
      <c r="C720" s="116" t="s">
        <v>1620</v>
      </c>
      <c r="D720" s="97">
        <v>41720</v>
      </c>
      <c r="E720" s="98">
        <v>44424</v>
      </c>
      <c r="F720" s="117">
        <f t="shared" si="58"/>
        <v>7.4082191780821915</v>
      </c>
      <c r="G720" s="46">
        <v>6</v>
      </c>
      <c r="H720" s="72">
        <v>0.05</v>
      </c>
      <c r="I720" s="91">
        <f t="shared" si="59"/>
        <v>0.15833333333333333</v>
      </c>
      <c r="J720" s="94">
        <v>170135.23</v>
      </c>
      <c r="K720" s="68">
        <f t="shared" si="55"/>
        <v>199563.18667762558</v>
      </c>
      <c r="L720" s="68">
        <f t="shared" si="56"/>
        <v>0</v>
      </c>
      <c r="M720" s="45">
        <v>0.05</v>
      </c>
      <c r="N720" s="68">
        <f t="shared" si="57"/>
        <v>8506.7615000000005</v>
      </c>
    </row>
    <row r="721" spans="2:14" x14ac:dyDescent="0.25">
      <c r="B721" s="46">
        <v>717</v>
      </c>
      <c r="C721" s="116" t="s">
        <v>1621</v>
      </c>
      <c r="D721" s="97">
        <v>41720</v>
      </c>
      <c r="E721" s="98">
        <v>44424</v>
      </c>
      <c r="F721" s="117">
        <f t="shared" si="58"/>
        <v>7.4082191780821915</v>
      </c>
      <c r="G721" s="46">
        <v>5</v>
      </c>
      <c r="H721" s="72">
        <v>0.05</v>
      </c>
      <c r="I721" s="91">
        <f t="shared" si="59"/>
        <v>0.19</v>
      </c>
      <c r="J721" s="94">
        <v>117918.74</v>
      </c>
      <c r="K721" s="68">
        <f t="shared" si="55"/>
        <v>165977.89551342465</v>
      </c>
      <c r="L721" s="68">
        <f t="shared" si="56"/>
        <v>0</v>
      </c>
      <c r="M721" s="45">
        <v>0.05</v>
      </c>
      <c r="N721" s="68">
        <f t="shared" si="57"/>
        <v>5895.9370000000008</v>
      </c>
    </row>
    <row r="722" spans="2:14" x14ac:dyDescent="0.25">
      <c r="B722" s="46">
        <v>718</v>
      </c>
      <c r="C722" s="116" t="s">
        <v>1622</v>
      </c>
      <c r="D722" s="97">
        <v>41720</v>
      </c>
      <c r="E722" s="98">
        <v>44424</v>
      </c>
      <c r="F722" s="117">
        <f t="shared" si="58"/>
        <v>7.4082191780821915</v>
      </c>
      <c r="G722" s="46">
        <v>6</v>
      </c>
      <c r="H722" s="72">
        <v>0.05</v>
      </c>
      <c r="I722" s="91">
        <f t="shared" si="59"/>
        <v>0.15833333333333333</v>
      </c>
      <c r="J722" s="94">
        <v>33205.050000000003</v>
      </c>
      <c r="K722" s="68">
        <f t="shared" si="55"/>
        <v>38948.462301369866</v>
      </c>
      <c r="L722" s="68">
        <f t="shared" si="56"/>
        <v>0</v>
      </c>
      <c r="M722" s="45">
        <v>0.05</v>
      </c>
      <c r="N722" s="68">
        <f t="shared" si="57"/>
        <v>1660.2525000000003</v>
      </c>
    </row>
    <row r="723" spans="2:14" x14ac:dyDescent="0.25">
      <c r="B723" s="46">
        <v>719</v>
      </c>
      <c r="C723" s="116" t="s">
        <v>1623</v>
      </c>
      <c r="D723" s="97">
        <v>41711</v>
      </c>
      <c r="E723" s="98">
        <v>44424</v>
      </c>
      <c r="F723" s="117">
        <f t="shared" si="58"/>
        <v>7.4328767123287669</v>
      </c>
      <c r="G723" s="46">
        <v>5</v>
      </c>
      <c r="H723" s="72">
        <v>0.05</v>
      </c>
      <c r="I723" s="91">
        <f t="shared" si="59"/>
        <v>0.19</v>
      </c>
      <c r="J723" s="94">
        <v>11846</v>
      </c>
      <c r="K723" s="68">
        <f t="shared" si="55"/>
        <v>16729.472931506851</v>
      </c>
      <c r="L723" s="68">
        <f t="shared" si="56"/>
        <v>0</v>
      </c>
      <c r="M723" s="45">
        <v>0.05</v>
      </c>
      <c r="N723" s="68">
        <f t="shared" si="57"/>
        <v>592.30000000000007</v>
      </c>
    </row>
    <row r="724" spans="2:14" x14ac:dyDescent="0.25">
      <c r="B724" s="46">
        <v>720</v>
      </c>
      <c r="C724" s="116" t="s">
        <v>1624</v>
      </c>
      <c r="D724" s="97">
        <v>41711</v>
      </c>
      <c r="E724" s="98">
        <v>44424</v>
      </c>
      <c r="F724" s="117">
        <f t="shared" si="58"/>
        <v>7.4328767123287669</v>
      </c>
      <c r="G724" s="46">
        <v>8</v>
      </c>
      <c r="H724" s="72">
        <v>0.05</v>
      </c>
      <c r="I724" s="91">
        <f t="shared" si="59"/>
        <v>0.11874999999999999</v>
      </c>
      <c r="J724" s="94">
        <v>120000</v>
      </c>
      <c r="K724" s="68">
        <f t="shared" si="55"/>
        <v>105918.49315068492</v>
      </c>
      <c r="L724" s="68">
        <f t="shared" si="56"/>
        <v>14081.506849315076</v>
      </c>
      <c r="M724" s="45">
        <v>0.05</v>
      </c>
      <c r="N724" s="68">
        <f t="shared" si="57"/>
        <v>13377.431506849322</v>
      </c>
    </row>
    <row r="725" spans="2:14" x14ac:dyDescent="0.25">
      <c r="B725" s="46">
        <v>721</v>
      </c>
      <c r="C725" s="116" t="s">
        <v>1625</v>
      </c>
      <c r="D725" s="97">
        <v>41711</v>
      </c>
      <c r="E725" s="98">
        <v>44424</v>
      </c>
      <c r="F725" s="117">
        <f t="shared" si="58"/>
        <v>7.4328767123287669</v>
      </c>
      <c r="G725" s="46">
        <v>5</v>
      </c>
      <c r="H725" s="72">
        <v>0.05</v>
      </c>
      <c r="I725" s="91">
        <f t="shared" si="59"/>
        <v>0.19</v>
      </c>
      <c r="J725" s="94">
        <v>90274</v>
      </c>
      <c r="K725" s="68">
        <f t="shared" si="55"/>
        <v>127489.14734246576</v>
      </c>
      <c r="L725" s="68">
        <f t="shared" si="56"/>
        <v>0</v>
      </c>
      <c r="M725" s="45">
        <v>0.05</v>
      </c>
      <c r="N725" s="68">
        <f t="shared" si="57"/>
        <v>4513.7</v>
      </c>
    </row>
    <row r="726" spans="2:14" x14ac:dyDescent="0.25">
      <c r="B726" s="46">
        <v>722</v>
      </c>
      <c r="C726" s="116" t="s">
        <v>1367</v>
      </c>
      <c r="D726" s="97">
        <v>41720</v>
      </c>
      <c r="E726" s="98">
        <v>44424</v>
      </c>
      <c r="F726" s="117">
        <f t="shared" si="58"/>
        <v>7.4082191780821915</v>
      </c>
      <c r="G726" s="46">
        <v>8</v>
      </c>
      <c r="H726" s="72">
        <v>0.05</v>
      </c>
      <c r="I726" s="91">
        <f t="shared" si="59"/>
        <v>0.11874999999999999</v>
      </c>
      <c r="J726" s="94">
        <v>52788.6</v>
      </c>
      <c r="K726" s="68">
        <f t="shared" si="55"/>
        <v>46439.505369863007</v>
      </c>
      <c r="L726" s="68">
        <f t="shared" si="56"/>
        <v>6349.0946301369913</v>
      </c>
      <c r="M726" s="45">
        <v>0.05</v>
      </c>
      <c r="N726" s="68">
        <f t="shared" si="57"/>
        <v>6031.639898630141</v>
      </c>
    </row>
    <row r="727" spans="2:14" x14ac:dyDescent="0.25">
      <c r="B727" s="46">
        <v>723</v>
      </c>
      <c r="C727" s="116" t="s">
        <v>1367</v>
      </c>
      <c r="D727" s="97">
        <v>41720</v>
      </c>
      <c r="E727" s="98">
        <v>44424</v>
      </c>
      <c r="F727" s="117">
        <f t="shared" si="58"/>
        <v>7.4082191780821915</v>
      </c>
      <c r="G727" s="46">
        <v>8</v>
      </c>
      <c r="H727" s="72">
        <v>0.05</v>
      </c>
      <c r="I727" s="91">
        <f t="shared" si="59"/>
        <v>0.11874999999999999</v>
      </c>
      <c r="J727" s="94">
        <v>72621.2</v>
      </c>
      <c r="K727" s="68">
        <f t="shared" si="55"/>
        <v>63886.759780821914</v>
      </c>
      <c r="L727" s="68">
        <f t="shared" si="56"/>
        <v>8734.4402191780828</v>
      </c>
      <c r="M727" s="45">
        <v>0.05</v>
      </c>
      <c r="N727" s="68">
        <f t="shared" si="57"/>
        <v>8297.7182082191775</v>
      </c>
    </row>
    <row r="728" spans="2:14" x14ac:dyDescent="0.25">
      <c r="B728" s="46">
        <v>724</v>
      </c>
      <c r="C728" s="116" t="s">
        <v>1626</v>
      </c>
      <c r="D728" s="97">
        <v>41729</v>
      </c>
      <c r="E728" s="98">
        <v>44424</v>
      </c>
      <c r="F728" s="117">
        <f t="shared" si="58"/>
        <v>7.3835616438356162</v>
      </c>
      <c r="G728" s="46">
        <v>5</v>
      </c>
      <c r="H728" s="72">
        <v>0.05</v>
      </c>
      <c r="I728" s="91">
        <f t="shared" si="59"/>
        <v>0.19</v>
      </c>
      <c r="J728" s="94">
        <v>123120</v>
      </c>
      <c r="K728" s="68">
        <f t="shared" si="55"/>
        <v>172722.18082191781</v>
      </c>
      <c r="L728" s="68">
        <f t="shared" si="56"/>
        <v>0</v>
      </c>
      <c r="M728" s="45">
        <v>0.05</v>
      </c>
      <c r="N728" s="68">
        <f t="shared" si="57"/>
        <v>6156</v>
      </c>
    </row>
    <row r="729" spans="2:14" x14ac:dyDescent="0.25">
      <c r="B729" s="46">
        <v>725</v>
      </c>
      <c r="C729" s="116" t="s">
        <v>1627</v>
      </c>
      <c r="D729" s="97">
        <v>41729</v>
      </c>
      <c r="E729" s="98">
        <v>44424</v>
      </c>
      <c r="F729" s="117">
        <f t="shared" si="58"/>
        <v>7.3835616438356162</v>
      </c>
      <c r="G729" s="46">
        <v>5</v>
      </c>
      <c r="H729" s="72">
        <v>0.05</v>
      </c>
      <c r="I729" s="91">
        <f t="shared" si="59"/>
        <v>0.19</v>
      </c>
      <c r="J729" s="94">
        <v>143640</v>
      </c>
      <c r="K729" s="68">
        <f t="shared" si="55"/>
        <v>201509.21095890409</v>
      </c>
      <c r="L729" s="68">
        <f t="shared" si="56"/>
        <v>0</v>
      </c>
      <c r="M729" s="45">
        <v>0.05</v>
      </c>
      <c r="N729" s="68">
        <f t="shared" si="57"/>
        <v>7182</v>
      </c>
    </row>
    <row r="730" spans="2:14" x14ac:dyDescent="0.25">
      <c r="B730" s="46">
        <v>726</v>
      </c>
      <c r="C730" s="116" t="s">
        <v>1534</v>
      </c>
      <c r="D730" s="97">
        <v>41724</v>
      </c>
      <c r="E730" s="98">
        <v>44424</v>
      </c>
      <c r="F730" s="117">
        <f t="shared" si="58"/>
        <v>7.397260273972603</v>
      </c>
      <c r="G730" s="46">
        <v>6</v>
      </c>
      <c r="H730" s="72">
        <v>0.05</v>
      </c>
      <c r="I730" s="91">
        <f t="shared" si="59"/>
        <v>0.15833333333333333</v>
      </c>
      <c r="J730" s="94">
        <v>80600</v>
      </c>
      <c r="K730" s="68">
        <f t="shared" si="55"/>
        <v>94401.369863013693</v>
      </c>
      <c r="L730" s="68">
        <f t="shared" si="56"/>
        <v>0</v>
      </c>
      <c r="M730" s="45">
        <v>0.05</v>
      </c>
      <c r="N730" s="68">
        <f t="shared" si="57"/>
        <v>4030</v>
      </c>
    </row>
    <row r="731" spans="2:14" x14ac:dyDescent="0.25">
      <c r="B731" s="46">
        <v>727</v>
      </c>
      <c r="C731" s="116" t="s">
        <v>1628</v>
      </c>
      <c r="D731" s="97">
        <v>41720</v>
      </c>
      <c r="E731" s="98">
        <v>44424</v>
      </c>
      <c r="F731" s="117">
        <f t="shared" si="58"/>
        <v>7.4082191780821915</v>
      </c>
      <c r="G731" s="46">
        <v>8</v>
      </c>
      <c r="H731" s="72">
        <v>0.05</v>
      </c>
      <c r="I731" s="91">
        <f t="shared" si="59"/>
        <v>0.11874999999999999</v>
      </c>
      <c r="J731" s="94">
        <v>48000</v>
      </c>
      <c r="K731" s="68">
        <f t="shared" si="55"/>
        <v>42226.849315068495</v>
      </c>
      <c r="L731" s="68">
        <f t="shared" si="56"/>
        <v>5773.1506849315047</v>
      </c>
      <c r="M731" s="45">
        <v>0.05</v>
      </c>
      <c r="N731" s="68">
        <f t="shared" si="57"/>
        <v>5484.4931506849289</v>
      </c>
    </row>
    <row r="732" spans="2:14" x14ac:dyDescent="0.25">
      <c r="B732" s="46">
        <v>728</v>
      </c>
      <c r="C732" s="116" t="s">
        <v>1414</v>
      </c>
      <c r="D732" s="97">
        <v>41726</v>
      </c>
      <c r="E732" s="98">
        <v>44424</v>
      </c>
      <c r="F732" s="117">
        <f t="shared" si="58"/>
        <v>7.3917808219178083</v>
      </c>
      <c r="G732" s="46">
        <v>8</v>
      </c>
      <c r="H732" s="72">
        <v>0.05</v>
      </c>
      <c r="I732" s="91">
        <f t="shared" si="59"/>
        <v>0.11874999999999999</v>
      </c>
      <c r="J732" s="94">
        <v>83448</v>
      </c>
      <c r="K732" s="68">
        <f t="shared" si="55"/>
        <v>73248.482465753419</v>
      </c>
      <c r="L732" s="68">
        <f t="shared" si="56"/>
        <v>10199.517534246581</v>
      </c>
      <c r="M732" s="45">
        <v>0.05</v>
      </c>
      <c r="N732" s="68">
        <f t="shared" si="57"/>
        <v>9689.5416575342515</v>
      </c>
    </row>
    <row r="733" spans="2:14" x14ac:dyDescent="0.25">
      <c r="B733" s="46">
        <v>729</v>
      </c>
      <c r="C733" s="116" t="s">
        <v>1629</v>
      </c>
      <c r="D733" s="97">
        <v>41729</v>
      </c>
      <c r="E733" s="98">
        <v>44424</v>
      </c>
      <c r="F733" s="117">
        <f t="shared" si="58"/>
        <v>7.3835616438356162</v>
      </c>
      <c r="G733" s="46">
        <v>6</v>
      </c>
      <c r="H733" s="72">
        <v>0.05</v>
      </c>
      <c r="I733" s="91">
        <f t="shared" si="59"/>
        <v>0.15833333333333333</v>
      </c>
      <c r="J733" s="94">
        <v>6144.96</v>
      </c>
      <c r="K733" s="68">
        <f t="shared" si="55"/>
        <v>7183.8510684931507</v>
      </c>
      <c r="L733" s="68">
        <f t="shared" si="56"/>
        <v>0</v>
      </c>
      <c r="M733" s="45">
        <v>0.05</v>
      </c>
      <c r="N733" s="68">
        <f t="shared" si="57"/>
        <v>307.24800000000005</v>
      </c>
    </row>
    <row r="734" spans="2:14" x14ac:dyDescent="0.25">
      <c r="B734" s="46">
        <v>730</v>
      </c>
      <c r="C734" s="116" t="s">
        <v>1630</v>
      </c>
      <c r="D734" s="97">
        <v>41729</v>
      </c>
      <c r="E734" s="98">
        <v>44424</v>
      </c>
      <c r="F734" s="117">
        <f t="shared" si="58"/>
        <v>7.3835616438356162</v>
      </c>
      <c r="G734" s="46">
        <v>6</v>
      </c>
      <c r="H734" s="72">
        <v>0.05</v>
      </c>
      <c r="I734" s="91">
        <f t="shared" si="59"/>
        <v>0.15833333333333333</v>
      </c>
      <c r="J734" s="94">
        <v>40218.76</v>
      </c>
      <c r="K734" s="68">
        <f t="shared" si="55"/>
        <v>47018.301502283102</v>
      </c>
      <c r="L734" s="68">
        <f t="shared" si="56"/>
        <v>0</v>
      </c>
      <c r="M734" s="45">
        <v>0.05</v>
      </c>
      <c r="N734" s="68">
        <f t="shared" si="57"/>
        <v>2010.9380000000001</v>
      </c>
    </row>
    <row r="735" spans="2:14" x14ac:dyDescent="0.25">
      <c r="B735" s="46">
        <v>731</v>
      </c>
      <c r="C735" s="116" t="s">
        <v>1631</v>
      </c>
      <c r="D735" s="97">
        <v>41729</v>
      </c>
      <c r="E735" s="98">
        <v>44424</v>
      </c>
      <c r="F735" s="117">
        <f t="shared" si="58"/>
        <v>7.3835616438356162</v>
      </c>
      <c r="G735" s="46">
        <v>6</v>
      </c>
      <c r="H735" s="72">
        <v>0.05</v>
      </c>
      <c r="I735" s="91">
        <f t="shared" si="59"/>
        <v>0.15833333333333333</v>
      </c>
      <c r="J735" s="94">
        <v>18433.89</v>
      </c>
      <c r="K735" s="68">
        <f t="shared" si="55"/>
        <v>21550.395832191778</v>
      </c>
      <c r="L735" s="68">
        <f t="shared" si="56"/>
        <v>0</v>
      </c>
      <c r="M735" s="45">
        <v>0.05</v>
      </c>
      <c r="N735" s="68">
        <f t="shared" si="57"/>
        <v>921.69450000000006</v>
      </c>
    </row>
    <row r="736" spans="2:14" x14ac:dyDescent="0.25">
      <c r="B736" s="46">
        <v>732</v>
      </c>
      <c r="C736" s="116" t="s">
        <v>1632</v>
      </c>
      <c r="D736" s="97">
        <v>41729</v>
      </c>
      <c r="E736" s="98">
        <v>44424</v>
      </c>
      <c r="F736" s="117">
        <f t="shared" si="58"/>
        <v>7.3835616438356162</v>
      </c>
      <c r="G736" s="46">
        <v>6</v>
      </c>
      <c r="H736" s="72">
        <v>0.05</v>
      </c>
      <c r="I736" s="91">
        <f t="shared" si="59"/>
        <v>0.15833333333333333</v>
      </c>
      <c r="J736" s="94">
        <v>25471.85</v>
      </c>
      <c r="K736" s="68">
        <f t="shared" si="55"/>
        <v>29778.220987442917</v>
      </c>
      <c r="L736" s="68">
        <f t="shared" si="56"/>
        <v>0</v>
      </c>
      <c r="M736" s="45">
        <v>0.05</v>
      </c>
      <c r="N736" s="68">
        <f t="shared" si="57"/>
        <v>1273.5925</v>
      </c>
    </row>
    <row r="737" spans="2:14" x14ac:dyDescent="0.25">
      <c r="B737" s="46">
        <v>733</v>
      </c>
      <c r="C737" s="116" t="s">
        <v>1633</v>
      </c>
      <c r="D737" s="97">
        <v>41729</v>
      </c>
      <c r="E737" s="98">
        <v>44424</v>
      </c>
      <c r="F737" s="117">
        <f t="shared" si="58"/>
        <v>7.3835616438356162</v>
      </c>
      <c r="G737" s="46">
        <v>6</v>
      </c>
      <c r="H737" s="72">
        <v>0.05</v>
      </c>
      <c r="I737" s="91">
        <f t="shared" si="59"/>
        <v>0.15833333333333333</v>
      </c>
      <c r="J737" s="94">
        <v>36867.78</v>
      </c>
      <c r="K737" s="68">
        <f t="shared" si="55"/>
        <v>43100.791664383556</v>
      </c>
      <c r="L737" s="68">
        <f t="shared" si="56"/>
        <v>0</v>
      </c>
      <c r="M737" s="45">
        <v>0.05</v>
      </c>
      <c r="N737" s="68">
        <f t="shared" si="57"/>
        <v>1843.3890000000001</v>
      </c>
    </row>
    <row r="738" spans="2:14" x14ac:dyDescent="0.25">
      <c r="B738" s="46">
        <v>734</v>
      </c>
      <c r="C738" s="116" t="s">
        <v>1634</v>
      </c>
      <c r="D738" s="97">
        <v>41729</v>
      </c>
      <c r="E738" s="98">
        <v>44424</v>
      </c>
      <c r="F738" s="117">
        <f t="shared" si="58"/>
        <v>7.3835616438356162</v>
      </c>
      <c r="G738" s="46">
        <v>6</v>
      </c>
      <c r="H738" s="72">
        <v>0.05</v>
      </c>
      <c r="I738" s="91">
        <f t="shared" si="59"/>
        <v>0.15833333333333333</v>
      </c>
      <c r="J738" s="94">
        <v>43570.76</v>
      </c>
      <c r="K738" s="68">
        <f t="shared" si="55"/>
        <v>50937.003785388122</v>
      </c>
      <c r="L738" s="68">
        <f t="shared" si="56"/>
        <v>0</v>
      </c>
      <c r="M738" s="45">
        <v>0.05</v>
      </c>
      <c r="N738" s="68">
        <f t="shared" si="57"/>
        <v>2178.538</v>
      </c>
    </row>
    <row r="739" spans="2:14" ht="30" x14ac:dyDescent="0.25">
      <c r="B739" s="46">
        <v>735</v>
      </c>
      <c r="C739" s="116" t="s">
        <v>1635</v>
      </c>
      <c r="D739" s="97">
        <v>41729</v>
      </c>
      <c r="E739" s="98">
        <v>44424</v>
      </c>
      <c r="F739" s="117">
        <f t="shared" si="58"/>
        <v>7.3835616438356162</v>
      </c>
      <c r="G739" s="46">
        <v>6</v>
      </c>
      <c r="H739" s="72">
        <v>0.05</v>
      </c>
      <c r="I739" s="91">
        <f t="shared" si="59"/>
        <v>0.15833333333333333</v>
      </c>
      <c r="J739" s="94">
        <v>33541.58</v>
      </c>
      <c r="K739" s="68">
        <f t="shared" si="55"/>
        <v>39212.251230593603</v>
      </c>
      <c r="L739" s="68">
        <f t="shared" si="56"/>
        <v>0</v>
      </c>
      <c r="M739" s="45">
        <v>0.05</v>
      </c>
      <c r="N739" s="68">
        <f t="shared" si="57"/>
        <v>1677.0790000000002</v>
      </c>
    </row>
    <row r="740" spans="2:14" x14ac:dyDescent="0.25">
      <c r="B740" s="46">
        <v>736</v>
      </c>
      <c r="C740" s="116" t="s">
        <v>1636</v>
      </c>
      <c r="D740" s="97">
        <v>41729</v>
      </c>
      <c r="E740" s="98">
        <v>44424</v>
      </c>
      <c r="F740" s="117">
        <f t="shared" si="58"/>
        <v>7.3835616438356162</v>
      </c>
      <c r="G740" s="46">
        <v>6</v>
      </c>
      <c r="H740" s="72">
        <v>0.05</v>
      </c>
      <c r="I740" s="91">
        <f t="shared" si="59"/>
        <v>0.15833333333333333</v>
      </c>
      <c r="J740" s="94">
        <v>32064.42</v>
      </c>
      <c r="K740" s="68">
        <f t="shared" si="55"/>
        <v>37485.356760273964</v>
      </c>
      <c r="L740" s="68">
        <f t="shared" si="56"/>
        <v>0</v>
      </c>
      <c r="M740" s="45">
        <v>0.05</v>
      </c>
      <c r="N740" s="68">
        <f t="shared" si="57"/>
        <v>1603.221</v>
      </c>
    </row>
    <row r="741" spans="2:14" x14ac:dyDescent="0.25">
      <c r="B741" s="46">
        <v>737</v>
      </c>
      <c r="C741" s="116" t="s">
        <v>1637</v>
      </c>
      <c r="D741" s="97">
        <v>41729</v>
      </c>
      <c r="E741" s="98">
        <v>44424</v>
      </c>
      <c r="F741" s="117">
        <f t="shared" si="58"/>
        <v>7.3835616438356162</v>
      </c>
      <c r="G741" s="46">
        <v>8</v>
      </c>
      <c r="H741" s="72">
        <v>0.05</v>
      </c>
      <c r="I741" s="91">
        <f t="shared" si="59"/>
        <v>0.11874999999999999</v>
      </c>
      <c r="J741" s="94">
        <v>74529</v>
      </c>
      <c r="K741" s="68">
        <f t="shared" si="55"/>
        <v>65346.874058219182</v>
      </c>
      <c r="L741" s="68">
        <f t="shared" si="56"/>
        <v>9182.1259417808178</v>
      </c>
      <c r="M741" s="45">
        <v>0.05</v>
      </c>
      <c r="N741" s="68">
        <f t="shared" si="57"/>
        <v>8723.0196446917762</v>
      </c>
    </row>
    <row r="742" spans="2:14" x14ac:dyDescent="0.25">
      <c r="B742" s="46">
        <v>738</v>
      </c>
      <c r="C742" s="116" t="s">
        <v>1629</v>
      </c>
      <c r="D742" s="97">
        <v>41787</v>
      </c>
      <c r="E742" s="98">
        <v>44424</v>
      </c>
      <c r="F742" s="117">
        <f t="shared" si="58"/>
        <v>7.2246575342465755</v>
      </c>
      <c r="G742" s="46">
        <v>6</v>
      </c>
      <c r="H742" s="72">
        <v>0.05</v>
      </c>
      <c r="I742" s="91">
        <f t="shared" si="59"/>
        <v>0.15833333333333333</v>
      </c>
      <c r="J742" s="94">
        <v>6144.6</v>
      </c>
      <c r="K742" s="68">
        <f t="shared" si="55"/>
        <v>7028.8331917808218</v>
      </c>
      <c r="L742" s="68">
        <f t="shared" si="56"/>
        <v>0</v>
      </c>
      <c r="M742" s="45">
        <v>0.05</v>
      </c>
      <c r="N742" s="68">
        <f t="shared" si="57"/>
        <v>307.23</v>
      </c>
    </row>
    <row r="743" spans="2:14" x14ac:dyDescent="0.25">
      <c r="B743" s="46">
        <v>739</v>
      </c>
      <c r="C743" s="116" t="s">
        <v>1586</v>
      </c>
      <c r="D743" s="97">
        <v>41739</v>
      </c>
      <c r="E743" s="98">
        <v>44424</v>
      </c>
      <c r="F743" s="117">
        <f t="shared" si="58"/>
        <v>7.3561643835616435</v>
      </c>
      <c r="G743" s="46">
        <v>5</v>
      </c>
      <c r="H743" s="72">
        <v>0.05</v>
      </c>
      <c r="I743" s="91">
        <f t="shared" si="59"/>
        <v>0.19</v>
      </c>
      <c r="J743" s="94">
        <v>190000</v>
      </c>
      <c r="K743" s="68">
        <f t="shared" si="55"/>
        <v>265557.53424657532</v>
      </c>
      <c r="L743" s="68">
        <f t="shared" si="56"/>
        <v>0</v>
      </c>
      <c r="M743" s="45">
        <v>0.05</v>
      </c>
      <c r="N743" s="68">
        <f t="shared" si="57"/>
        <v>9500</v>
      </c>
    </row>
    <row r="744" spans="2:14" x14ac:dyDescent="0.25">
      <c r="B744" s="46">
        <v>740</v>
      </c>
      <c r="C744" s="116" t="s">
        <v>1521</v>
      </c>
      <c r="D744" s="97">
        <v>41739</v>
      </c>
      <c r="E744" s="98">
        <v>44424</v>
      </c>
      <c r="F744" s="117">
        <f t="shared" si="58"/>
        <v>7.3561643835616435</v>
      </c>
      <c r="G744" s="46">
        <v>6</v>
      </c>
      <c r="H744" s="72">
        <v>0.05</v>
      </c>
      <c r="I744" s="91">
        <f t="shared" si="59"/>
        <v>0.15833333333333333</v>
      </c>
      <c r="J744" s="94">
        <v>355680</v>
      </c>
      <c r="K744" s="68">
        <f t="shared" si="55"/>
        <v>414269.75342465751</v>
      </c>
      <c r="L744" s="68">
        <f t="shared" si="56"/>
        <v>0</v>
      </c>
      <c r="M744" s="45">
        <v>0.05</v>
      </c>
      <c r="N744" s="68">
        <f t="shared" si="57"/>
        <v>17784</v>
      </c>
    </row>
    <row r="745" spans="2:14" x14ac:dyDescent="0.25">
      <c r="B745" s="46">
        <v>741</v>
      </c>
      <c r="C745" s="116" t="s">
        <v>1638</v>
      </c>
      <c r="D745" s="97">
        <v>41748</v>
      </c>
      <c r="E745" s="98">
        <v>44424</v>
      </c>
      <c r="F745" s="117">
        <f t="shared" si="58"/>
        <v>7.3315068493150681</v>
      </c>
      <c r="G745" s="46">
        <v>5</v>
      </c>
      <c r="H745" s="72">
        <v>0.05</v>
      </c>
      <c r="I745" s="91">
        <f t="shared" si="59"/>
        <v>0.19</v>
      </c>
      <c r="J745" s="94">
        <v>44322.06</v>
      </c>
      <c r="K745" s="68">
        <f t="shared" si="55"/>
        <v>61740.022428493146</v>
      </c>
      <c r="L745" s="68">
        <f t="shared" si="56"/>
        <v>0</v>
      </c>
      <c r="M745" s="45">
        <v>0.05</v>
      </c>
      <c r="N745" s="68">
        <f t="shared" si="57"/>
        <v>2216.1030000000001</v>
      </c>
    </row>
    <row r="746" spans="2:14" x14ac:dyDescent="0.25">
      <c r="B746" s="46">
        <v>742</v>
      </c>
      <c r="C746" s="116" t="s">
        <v>1639</v>
      </c>
      <c r="D746" s="97">
        <v>41752</v>
      </c>
      <c r="E746" s="98">
        <v>44424</v>
      </c>
      <c r="F746" s="117">
        <f t="shared" si="58"/>
        <v>7.3205479452054796</v>
      </c>
      <c r="G746" s="46">
        <v>6</v>
      </c>
      <c r="H746" s="72">
        <v>0.05</v>
      </c>
      <c r="I746" s="91">
        <f t="shared" si="59"/>
        <v>0.15833333333333333</v>
      </c>
      <c r="J746" s="94">
        <v>114000</v>
      </c>
      <c r="K746" s="68">
        <f t="shared" si="55"/>
        <v>132135.89041095891</v>
      </c>
      <c r="L746" s="68">
        <f t="shared" si="56"/>
        <v>0</v>
      </c>
      <c r="M746" s="45">
        <v>0.05</v>
      </c>
      <c r="N746" s="68">
        <f t="shared" si="57"/>
        <v>5700</v>
      </c>
    </row>
    <row r="747" spans="2:14" x14ac:dyDescent="0.25">
      <c r="B747" s="46">
        <v>743</v>
      </c>
      <c r="C747" s="116" t="s">
        <v>1640</v>
      </c>
      <c r="D747" s="97">
        <v>41761</v>
      </c>
      <c r="E747" s="98">
        <v>44424</v>
      </c>
      <c r="F747" s="117">
        <f t="shared" si="58"/>
        <v>7.2958904109589042</v>
      </c>
      <c r="G747" s="46">
        <v>5</v>
      </c>
      <c r="H747" s="72">
        <v>0.05</v>
      </c>
      <c r="I747" s="91">
        <f t="shared" si="59"/>
        <v>0.19</v>
      </c>
      <c r="J747" s="94">
        <v>3906.34</v>
      </c>
      <c r="K747" s="68">
        <f t="shared" si="55"/>
        <v>5415.0434241095891</v>
      </c>
      <c r="L747" s="68">
        <f t="shared" si="56"/>
        <v>0</v>
      </c>
      <c r="M747" s="45">
        <v>0.05</v>
      </c>
      <c r="N747" s="68">
        <f t="shared" si="57"/>
        <v>195.31700000000001</v>
      </c>
    </row>
    <row r="748" spans="2:14" ht="30" x14ac:dyDescent="0.25">
      <c r="B748" s="46">
        <v>744</v>
      </c>
      <c r="C748" s="116" t="s">
        <v>881</v>
      </c>
      <c r="D748" s="97">
        <v>41778</v>
      </c>
      <c r="E748" s="98">
        <v>44424</v>
      </c>
      <c r="F748" s="117">
        <f t="shared" si="58"/>
        <v>7.2493150684931509</v>
      </c>
      <c r="G748" s="46">
        <v>5</v>
      </c>
      <c r="H748" s="72">
        <v>0.05</v>
      </c>
      <c r="I748" s="91">
        <f t="shared" si="59"/>
        <v>0.19</v>
      </c>
      <c r="J748" s="94">
        <v>42300</v>
      </c>
      <c r="K748" s="68">
        <f t="shared" si="55"/>
        <v>58262.745205479456</v>
      </c>
      <c r="L748" s="68">
        <f t="shared" si="56"/>
        <v>0</v>
      </c>
      <c r="M748" s="45">
        <v>0.05</v>
      </c>
      <c r="N748" s="68">
        <f t="shared" si="57"/>
        <v>2115</v>
      </c>
    </row>
    <row r="749" spans="2:14" x14ac:dyDescent="0.25">
      <c r="B749" s="46">
        <v>745</v>
      </c>
      <c r="C749" s="116" t="s">
        <v>1516</v>
      </c>
      <c r="D749" s="97">
        <v>41765</v>
      </c>
      <c r="E749" s="98">
        <v>44424</v>
      </c>
      <c r="F749" s="117">
        <f t="shared" si="58"/>
        <v>7.2849315068493148</v>
      </c>
      <c r="G749" s="46">
        <v>5</v>
      </c>
      <c r="H749" s="72">
        <v>0.05</v>
      </c>
      <c r="I749" s="91">
        <f t="shared" si="59"/>
        <v>0.19</v>
      </c>
      <c r="J749" s="94">
        <v>16150</v>
      </c>
      <c r="K749" s="68">
        <f t="shared" si="55"/>
        <v>22353.812328767122</v>
      </c>
      <c r="L749" s="68">
        <f t="shared" si="56"/>
        <v>0</v>
      </c>
      <c r="M749" s="45">
        <v>0.05</v>
      </c>
      <c r="N749" s="68">
        <f t="shared" si="57"/>
        <v>807.5</v>
      </c>
    </row>
    <row r="750" spans="2:14" x14ac:dyDescent="0.25">
      <c r="B750" s="46">
        <v>746</v>
      </c>
      <c r="C750" s="116" t="s">
        <v>1641</v>
      </c>
      <c r="D750" s="97">
        <v>41766</v>
      </c>
      <c r="E750" s="98">
        <v>44424</v>
      </c>
      <c r="F750" s="117">
        <f t="shared" si="58"/>
        <v>7.2821917808219174</v>
      </c>
      <c r="G750" s="46">
        <v>5</v>
      </c>
      <c r="H750" s="72">
        <v>0.05</v>
      </c>
      <c r="I750" s="91">
        <f t="shared" si="59"/>
        <v>0.19</v>
      </c>
      <c r="J750" s="94">
        <v>26970</v>
      </c>
      <c r="K750" s="68">
        <f t="shared" si="55"/>
        <v>37316.13534246575</v>
      </c>
      <c r="L750" s="68">
        <f t="shared" si="56"/>
        <v>0</v>
      </c>
      <c r="M750" s="45">
        <v>0.05</v>
      </c>
      <c r="N750" s="68">
        <f t="shared" si="57"/>
        <v>1348.5</v>
      </c>
    </row>
    <row r="751" spans="2:14" x14ac:dyDescent="0.25">
      <c r="B751" s="46">
        <v>747</v>
      </c>
      <c r="C751" s="116" t="s">
        <v>1602</v>
      </c>
      <c r="D751" s="97">
        <v>41776</v>
      </c>
      <c r="E751" s="98">
        <v>44424</v>
      </c>
      <c r="F751" s="117">
        <f t="shared" si="58"/>
        <v>7.2547945205479456</v>
      </c>
      <c r="G751" s="46">
        <v>6</v>
      </c>
      <c r="H751" s="72">
        <v>0.05</v>
      </c>
      <c r="I751" s="91">
        <f t="shared" si="59"/>
        <v>0.15833333333333333</v>
      </c>
      <c r="J751" s="94">
        <v>168109</v>
      </c>
      <c r="K751" s="68">
        <f t="shared" si="55"/>
        <v>193102.73990867581</v>
      </c>
      <c r="L751" s="68">
        <f t="shared" si="56"/>
        <v>0</v>
      </c>
      <c r="M751" s="45">
        <v>0.05</v>
      </c>
      <c r="N751" s="68">
        <f t="shared" si="57"/>
        <v>8405.4500000000007</v>
      </c>
    </row>
    <row r="752" spans="2:14" x14ac:dyDescent="0.25">
      <c r="B752" s="46">
        <v>748</v>
      </c>
      <c r="C752" s="116" t="s">
        <v>1602</v>
      </c>
      <c r="D752" s="97">
        <v>41776</v>
      </c>
      <c r="E752" s="98">
        <v>44424</v>
      </c>
      <c r="F752" s="117">
        <f t="shared" si="58"/>
        <v>7.2547945205479456</v>
      </c>
      <c r="G752" s="46">
        <v>6</v>
      </c>
      <c r="H752" s="72">
        <v>0.05</v>
      </c>
      <c r="I752" s="91">
        <f t="shared" si="59"/>
        <v>0.15833333333333333</v>
      </c>
      <c r="J752" s="94">
        <v>42027</v>
      </c>
      <c r="K752" s="68">
        <f t="shared" si="55"/>
        <v>48275.397808219175</v>
      </c>
      <c r="L752" s="68">
        <f t="shared" si="56"/>
        <v>0</v>
      </c>
      <c r="M752" s="45">
        <v>0.05</v>
      </c>
      <c r="N752" s="68">
        <f t="shared" si="57"/>
        <v>2101.35</v>
      </c>
    </row>
    <row r="753" spans="2:14" x14ac:dyDescent="0.25">
      <c r="B753" s="46">
        <v>749</v>
      </c>
      <c r="C753" s="116" t="s">
        <v>1422</v>
      </c>
      <c r="D753" s="97">
        <v>41775</v>
      </c>
      <c r="E753" s="98">
        <v>44424</v>
      </c>
      <c r="F753" s="117">
        <f t="shared" si="58"/>
        <v>7.2575342465753421</v>
      </c>
      <c r="G753" s="46">
        <v>8</v>
      </c>
      <c r="H753" s="72">
        <v>0.05</v>
      </c>
      <c r="I753" s="91">
        <f t="shared" si="59"/>
        <v>0.11874999999999999</v>
      </c>
      <c r="J753" s="94">
        <v>42476</v>
      </c>
      <c r="K753" s="68">
        <f t="shared" si="55"/>
        <v>36607.184178082185</v>
      </c>
      <c r="L753" s="68">
        <f t="shared" si="56"/>
        <v>5868.8158219178149</v>
      </c>
      <c r="M753" s="45">
        <v>0.05</v>
      </c>
      <c r="N753" s="68">
        <f t="shared" si="57"/>
        <v>5575.3750308219242</v>
      </c>
    </row>
    <row r="754" spans="2:14" ht="30" x14ac:dyDescent="0.25">
      <c r="B754" s="46">
        <v>750</v>
      </c>
      <c r="C754" s="116" t="s">
        <v>1642</v>
      </c>
      <c r="D754" s="97">
        <v>41775</v>
      </c>
      <c r="E754" s="98">
        <v>44424</v>
      </c>
      <c r="F754" s="117">
        <f t="shared" si="58"/>
        <v>7.2575342465753421</v>
      </c>
      <c r="G754" s="46">
        <v>8</v>
      </c>
      <c r="H754" s="72">
        <v>0.05</v>
      </c>
      <c r="I754" s="91">
        <f t="shared" si="59"/>
        <v>0.11874999999999999</v>
      </c>
      <c r="J754" s="94">
        <v>27360</v>
      </c>
      <c r="K754" s="68">
        <f t="shared" si="55"/>
        <v>23579.728767123288</v>
      </c>
      <c r="L754" s="68">
        <f t="shared" si="56"/>
        <v>3780.271232876712</v>
      </c>
      <c r="M754" s="45">
        <v>0.05</v>
      </c>
      <c r="N754" s="68">
        <f t="shared" si="57"/>
        <v>3591.2576712328764</v>
      </c>
    </row>
    <row r="755" spans="2:14" x14ac:dyDescent="0.25">
      <c r="B755" s="46">
        <v>751</v>
      </c>
      <c r="C755" s="116" t="s">
        <v>1631</v>
      </c>
      <c r="D755" s="97">
        <v>41786</v>
      </c>
      <c r="E755" s="98">
        <v>44424</v>
      </c>
      <c r="F755" s="117">
        <f t="shared" si="58"/>
        <v>7.2273972602739729</v>
      </c>
      <c r="G755" s="46">
        <v>6</v>
      </c>
      <c r="H755" s="72">
        <v>0.05</v>
      </c>
      <c r="I755" s="91">
        <f t="shared" si="59"/>
        <v>0.15833333333333333</v>
      </c>
      <c r="J755" s="94">
        <v>18433.8</v>
      </c>
      <c r="K755" s="68">
        <f t="shared" si="55"/>
        <v>21094.495972602741</v>
      </c>
      <c r="L755" s="68">
        <f t="shared" si="56"/>
        <v>0</v>
      </c>
      <c r="M755" s="45">
        <v>0.05</v>
      </c>
      <c r="N755" s="68">
        <f t="shared" si="57"/>
        <v>921.69</v>
      </c>
    </row>
    <row r="756" spans="2:14" x14ac:dyDescent="0.25">
      <c r="B756" s="46">
        <v>752</v>
      </c>
      <c r="C756" s="116" t="s">
        <v>1629</v>
      </c>
      <c r="D756" s="97">
        <v>41786</v>
      </c>
      <c r="E756" s="98">
        <v>44424</v>
      </c>
      <c r="F756" s="117">
        <f t="shared" si="58"/>
        <v>7.2273972602739729</v>
      </c>
      <c r="G756" s="46">
        <v>6</v>
      </c>
      <c r="H756" s="72">
        <v>0.05</v>
      </c>
      <c r="I756" s="91">
        <f t="shared" si="59"/>
        <v>0.15833333333333333</v>
      </c>
      <c r="J756" s="94">
        <v>13406.4</v>
      </c>
      <c r="K756" s="68">
        <f t="shared" si="55"/>
        <v>15341.451616438355</v>
      </c>
      <c r="L756" s="68">
        <f t="shared" si="56"/>
        <v>0</v>
      </c>
      <c r="M756" s="45">
        <v>0.05</v>
      </c>
      <c r="N756" s="68">
        <f t="shared" si="57"/>
        <v>670.32</v>
      </c>
    </row>
    <row r="757" spans="2:14" x14ac:dyDescent="0.25">
      <c r="B757" s="46">
        <v>753</v>
      </c>
      <c r="C757" s="116" t="s">
        <v>1643</v>
      </c>
      <c r="D757" s="97">
        <v>41786</v>
      </c>
      <c r="E757" s="98">
        <v>44424</v>
      </c>
      <c r="F757" s="117">
        <f t="shared" si="58"/>
        <v>7.2273972602739729</v>
      </c>
      <c r="G757" s="46">
        <v>6</v>
      </c>
      <c r="H757" s="72">
        <v>0.05</v>
      </c>
      <c r="I757" s="91">
        <f t="shared" si="59"/>
        <v>0.15833333333333333</v>
      </c>
      <c r="J757" s="94">
        <v>45600</v>
      </c>
      <c r="K757" s="68">
        <f t="shared" si="55"/>
        <v>52181.808219178085</v>
      </c>
      <c r="L757" s="68">
        <f t="shared" si="56"/>
        <v>0</v>
      </c>
      <c r="M757" s="45">
        <v>0.05</v>
      </c>
      <c r="N757" s="68">
        <f t="shared" si="57"/>
        <v>2280</v>
      </c>
    </row>
    <row r="758" spans="2:14" x14ac:dyDescent="0.25">
      <c r="B758" s="46">
        <v>754</v>
      </c>
      <c r="C758" s="116" t="s">
        <v>1644</v>
      </c>
      <c r="D758" s="97">
        <v>41786</v>
      </c>
      <c r="E758" s="98">
        <v>44424</v>
      </c>
      <c r="F758" s="117">
        <f t="shared" si="58"/>
        <v>7.2273972602739729</v>
      </c>
      <c r="G758" s="46">
        <v>6</v>
      </c>
      <c r="H758" s="72">
        <v>0.05</v>
      </c>
      <c r="I758" s="91">
        <f t="shared" si="59"/>
        <v>0.15833333333333333</v>
      </c>
      <c r="J758" s="94">
        <v>20520</v>
      </c>
      <c r="K758" s="68">
        <f t="shared" si="55"/>
        <v>23481.81369863014</v>
      </c>
      <c r="L758" s="68">
        <f t="shared" si="56"/>
        <v>0</v>
      </c>
      <c r="M758" s="45">
        <v>0.05</v>
      </c>
      <c r="N758" s="68">
        <f t="shared" si="57"/>
        <v>1026</v>
      </c>
    </row>
    <row r="759" spans="2:14" x14ac:dyDescent="0.25">
      <c r="B759" s="46">
        <v>755</v>
      </c>
      <c r="C759" s="116" t="s">
        <v>1630</v>
      </c>
      <c r="D759" s="97">
        <v>41787</v>
      </c>
      <c r="E759" s="98">
        <v>44424</v>
      </c>
      <c r="F759" s="117">
        <f t="shared" si="58"/>
        <v>7.2246575342465755</v>
      </c>
      <c r="G759" s="46">
        <v>6</v>
      </c>
      <c r="H759" s="72">
        <v>0.05</v>
      </c>
      <c r="I759" s="91">
        <f t="shared" si="59"/>
        <v>0.15833333333333333</v>
      </c>
      <c r="J759" s="94">
        <v>6703.2</v>
      </c>
      <c r="K759" s="68">
        <f t="shared" si="55"/>
        <v>7667.8180273972603</v>
      </c>
      <c r="L759" s="68">
        <f t="shared" si="56"/>
        <v>0</v>
      </c>
      <c r="M759" s="45">
        <v>0.05</v>
      </c>
      <c r="N759" s="68">
        <f t="shared" si="57"/>
        <v>335.16</v>
      </c>
    </row>
    <row r="760" spans="2:14" x14ac:dyDescent="0.25">
      <c r="B760" s="46">
        <v>756</v>
      </c>
      <c r="C760" s="116" t="s">
        <v>1534</v>
      </c>
      <c r="D760" s="97">
        <v>41790</v>
      </c>
      <c r="E760" s="98">
        <v>44424</v>
      </c>
      <c r="F760" s="117">
        <f t="shared" si="58"/>
        <v>7.2164383561643834</v>
      </c>
      <c r="G760" s="46">
        <v>6</v>
      </c>
      <c r="H760" s="72">
        <v>0.05</v>
      </c>
      <c r="I760" s="91">
        <f t="shared" si="59"/>
        <v>0.15833333333333333</v>
      </c>
      <c r="J760" s="94">
        <v>9300</v>
      </c>
      <c r="K760" s="68">
        <f t="shared" si="55"/>
        <v>10626.205479452055</v>
      </c>
      <c r="L760" s="68">
        <f t="shared" si="56"/>
        <v>0</v>
      </c>
      <c r="M760" s="45">
        <v>0.05</v>
      </c>
      <c r="N760" s="68">
        <f t="shared" si="57"/>
        <v>465</v>
      </c>
    </row>
    <row r="761" spans="2:14" x14ac:dyDescent="0.25">
      <c r="B761" s="46">
        <v>757</v>
      </c>
      <c r="C761" s="116" t="s">
        <v>1443</v>
      </c>
      <c r="D761" s="97">
        <v>41797</v>
      </c>
      <c r="E761" s="98">
        <v>44424</v>
      </c>
      <c r="F761" s="117">
        <f t="shared" si="58"/>
        <v>7.1972602739726028</v>
      </c>
      <c r="G761" s="46">
        <v>8</v>
      </c>
      <c r="H761" s="72">
        <v>0.05</v>
      </c>
      <c r="I761" s="91">
        <f t="shared" si="59"/>
        <v>0.11874999999999999</v>
      </c>
      <c r="J761" s="94">
        <v>14446</v>
      </c>
      <c r="K761" s="68">
        <f t="shared" si="55"/>
        <v>12346.630102739726</v>
      </c>
      <c r="L761" s="68">
        <f t="shared" si="56"/>
        <v>2099.3698972602742</v>
      </c>
      <c r="M761" s="45">
        <v>0.05</v>
      </c>
      <c r="N761" s="68">
        <f t="shared" si="57"/>
        <v>1994.4014023972604</v>
      </c>
    </row>
    <row r="762" spans="2:14" x14ac:dyDescent="0.25">
      <c r="B762" s="46">
        <v>758</v>
      </c>
      <c r="C762" s="116" t="s">
        <v>1413</v>
      </c>
      <c r="D762" s="97">
        <v>41800</v>
      </c>
      <c r="E762" s="98">
        <v>44424</v>
      </c>
      <c r="F762" s="117">
        <f t="shared" si="58"/>
        <v>7.1890410958904107</v>
      </c>
      <c r="G762" s="46">
        <v>8</v>
      </c>
      <c r="H762" s="72">
        <v>0.05</v>
      </c>
      <c r="I762" s="91">
        <f t="shared" si="59"/>
        <v>0.11874999999999999</v>
      </c>
      <c r="J762" s="94">
        <v>17100</v>
      </c>
      <c r="K762" s="68">
        <f t="shared" si="55"/>
        <v>14598.246575342466</v>
      </c>
      <c r="L762" s="68">
        <f t="shared" si="56"/>
        <v>2501.7534246575342</v>
      </c>
      <c r="M762" s="45">
        <v>0.05</v>
      </c>
      <c r="N762" s="68">
        <f t="shared" si="57"/>
        <v>2376.6657534246574</v>
      </c>
    </row>
    <row r="763" spans="2:14" x14ac:dyDescent="0.25">
      <c r="B763" s="46">
        <v>759</v>
      </c>
      <c r="C763" s="116" t="s">
        <v>1456</v>
      </c>
      <c r="D763" s="97">
        <v>41800</v>
      </c>
      <c r="E763" s="98">
        <v>44424</v>
      </c>
      <c r="F763" s="117">
        <f t="shared" si="58"/>
        <v>7.1890410958904107</v>
      </c>
      <c r="G763" s="46">
        <v>8</v>
      </c>
      <c r="H763" s="72">
        <v>0.05</v>
      </c>
      <c r="I763" s="91">
        <f t="shared" si="59"/>
        <v>0.11874999999999999</v>
      </c>
      <c r="J763" s="94">
        <v>50160</v>
      </c>
      <c r="K763" s="68">
        <f t="shared" si="55"/>
        <v>42821.523287671233</v>
      </c>
      <c r="L763" s="68">
        <f t="shared" si="56"/>
        <v>7338.4767123287675</v>
      </c>
      <c r="M763" s="45">
        <v>0.05</v>
      </c>
      <c r="N763" s="68">
        <f t="shared" si="57"/>
        <v>6971.5528767123287</v>
      </c>
    </row>
    <row r="764" spans="2:14" x14ac:dyDescent="0.25">
      <c r="B764" s="46">
        <v>760</v>
      </c>
      <c r="C764" s="116" t="s">
        <v>1416</v>
      </c>
      <c r="D764" s="97">
        <v>41800</v>
      </c>
      <c r="E764" s="98">
        <v>44424</v>
      </c>
      <c r="F764" s="117">
        <f t="shared" si="58"/>
        <v>7.1890410958904107</v>
      </c>
      <c r="G764" s="46">
        <v>6</v>
      </c>
      <c r="H764" s="72">
        <v>0.05</v>
      </c>
      <c r="I764" s="91">
        <f t="shared" si="59"/>
        <v>0.15833333333333333</v>
      </c>
      <c r="J764" s="94">
        <v>7296</v>
      </c>
      <c r="K764" s="68">
        <f t="shared" si="55"/>
        <v>8304.780273972603</v>
      </c>
      <c r="L764" s="68">
        <f t="shared" si="56"/>
        <v>0</v>
      </c>
      <c r="M764" s="45">
        <v>0.05</v>
      </c>
      <c r="N764" s="68">
        <f t="shared" si="57"/>
        <v>364.8</v>
      </c>
    </row>
    <row r="765" spans="2:14" x14ac:dyDescent="0.25">
      <c r="B765" s="46">
        <v>761</v>
      </c>
      <c r="C765" s="116" t="s">
        <v>1416</v>
      </c>
      <c r="D765" s="97">
        <v>41851</v>
      </c>
      <c r="E765" s="98">
        <v>44424</v>
      </c>
      <c r="F765" s="117">
        <f t="shared" si="58"/>
        <v>7.0493150684931507</v>
      </c>
      <c r="G765" s="46">
        <v>6</v>
      </c>
      <c r="H765" s="72">
        <v>0.05</v>
      </c>
      <c r="I765" s="91">
        <f t="shared" si="59"/>
        <v>0.15833333333333333</v>
      </c>
      <c r="J765" s="94">
        <v>7296</v>
      </c>
      <c r="K765" s="68">
        <f t="shared" si="55"/>
        <v>8143.3687671232883</v>
      </c>
      <c r="L765" s="68">
        <f t="shared" si="56"/>
        <v>0</v>
      </c>
      <c r="M765" s="45">
        <v>0.05</v>
      </c>
      <c r="N765" s="68">
        <f t="shared" si="57"/>
        <v>364.8</v>
      </c>
    </row>
    <row r="766" spans="2:14" x14ac:dyDescent="0.25">
      <c r="B766" s="46">
        <v>762</v>
      </c>
      <c r="C766" s="116" t="s">
        <v>1417</v>
      </c>
      <c r="D766" s="97">
        <v>41800</v>
      </c>
      <c r="E766" s="98">
        <v>44424</v>
      </c>
      <c r="F766" s="117">
        <f t="shared" si="58"/>
        <v>7.1890410958904107</v>
      </c>
      <c r="G766" s="46">
        <v>5</v>
      </c>
      <c r="H766" s="72">
        <v>0.05</v>
      </c>
      <c r="I766" s="91">
        <f t="shared" si="59"/>
        <v>0.19</v>
      </c>
      <c r="J766" s="94">
        <v>14820</v>
      </c>
      <c r="K766" s="68">
        <f t="shared" si="55"/>
        <v>20242.90191780822</v>
      </c>
      <c r="L766" s="68">
        <f t="shared" si="56"/>
        <v>0</v>
      </c>
      <c r="M766" s="45">
        <v>0.05</v>
      </c>
      <c r="N766" s="68">
        <f t="shared" si="57"/>
        <v>741</v>
      </c>
    </row>
    <row r="767" spans="2:14" x14ac:dyDescent="0.25">
      <c r="B767" s="46">
        <v>763</v>
      </c>
      <c r="C767" s="116" t="s">
        <v>1424</v>
      </c>
      <c r="D767" s="97">
        <v>41800</v>
      </c>
      <c r="E767" s="98">
        <v>44424</v>
      </c>
      <c r="F767" s="117">
        <f t="shared" si="58"/>
        <v>7.1890410958904107</v>
      </c>
      <c r="G767" s="46">
        <v>5</v>
      </c>
      <c r="H767" s="72">
        <v>0.05</v>
      </c>
      <c r="I767" s="91">
        <f t="shared" si="59"/>
        <v>0.19</v>
      </c>
      <c r="J767" s="94">
        <v>77520</v>
      </c>
      <c r="K767" s="68">
        <f t="shared" si="55"/>
        <v>105885.94849315067</v>
      </c>
      <c r="L767" s="68">
        <f t="shared" si="56"/>
        <v>0</v>
      </c>
      <c r="M767" s="45">
        <v>0.05</v>
      </c>
      <c r="N767" s="68">
        <f t="shared" si="57"/>
        <v>3876</v>
      </c>
    </row>
    <row r="768" spans="2:14" x14ac:dyDescent="0.25">
      <c r="B768" s="46">
        <v>764</v>
      </c>
      <c r="C768" s="116" t="s">
        <v>1584</v>
      </c>
      <c r="D768" s="97">
        <v>41800</v>
      </c>
      <c r="E768" s="98">
        <v>44424</v>
      </c>
      <c r="F768" s="117">
        <f t="shared" si="58"/>
        <v>7.1890410958904107</v>
      </c>
      <c r="G768" s="46">
        <v>6</v>
      </c>
      <c r="H768" s="72">
        <v>0.05</v>
      </c>
      <c r="I768" s="91">
        <f t="shared" si="59"/>
        <v>0.15833333333333333</v>
      </c>
      <c r="J768" s="94">
        <v>34200</v>
      </c>
      <c r="K768" s="68">
        <f t="shared" si="55"/>
        <v>38928.657534246573</v>
      </c>
      <c r="L768" s="68">
        <f t="shared" si="56"/>
        <v>0</v>
      </c>
      <c r="M768" s="45">
        <v>0.05</v>
      </c>
      <c r="N768" s="68">
        <f t="shared" si="57"/>
        <v>1710</v>
      </c>
    </row>
    <row r="769" spans="2:14" x14ac:dyDescent="0.25">
      <c r="B769" s="46">
        <v>765</v>
      </c>
      <c r="C769" s="116" t="s">
        <v>1645</v>
      </c>
      <c r="D769" s="97">
        <v>41800</v>
      </c>
      <c r="E769" s="98">
        <v>44424</v>
      </c>
      <c r="F769" s="117">
        <f t="shared" si="58"/>
        <v>7.1890410958904107</v>
      </c>
      <c r="G769" s="46">
        <v>5</v>
      </c>
      <c r="H769" s="72">
        <v>0.05</v>
      </c>
      <c r="I769" s="91">
        <f t="shared" si="59"/>
        <v>0.19</v>
      </c>
      <c r="J769" s="94">
        <v>16416</v>
      </c>
      <c r="K769" s="68">
        <f t="shared" si="55"/>
        <v>22422.906739726026</v>
      </c>
      <c r="L769" s="68">
        <f t="shared" si="56"/>
        <v>0</v>
      </c>
      <c r="M769" s="45">
        <v>0.05</v>
      </c>
      <c r="N769" s="68">
        <f t="shared" si="57"/>
        <v>820.80000000000007</v>
      </c>
    </row>
    <row r="770" spans="2:14" x14ac:dyDescent="0.25">
      <c r="B770" s="46">
        <v>766</v>
      </c>
      <c r="C770" s="116" t="s">
        <v>1452</v>
      </c>
      <c r="D770" s="97">
        <v>41806</v>
      </c>
      <c r="E770" s="98">
        <v>44424</v>
      </c>
      <c r="F770" s="117">
        <f t="shared" si="58"/>
        <v>7.1726027397260275</v>
      </c>
      <c r="G770" s="46">
        <v>6</v>
      </c>
      <c r="H770" s="72">
        <v>0.05</v>
      </c>
      <c r="I770" s="91">
        <f t="shared" si="59"/>
        <v>0.15833333333333333</v>
      </c>
      <c r="J770" s="94">
        <v>51334.2</v>
      </c>
      <c r="K770" s="68">
        <f t="shared" si="55"/>
        <v>58298.305397260265</v>
      </c>
      <c r="L770" s="68">
        <f t="shared" si="56"/>
        <v>0</v>
      </c>
      <c r="M770" s="45">
        <v>0.05</v>
      </c>
      <c r="N770" s="68">
        <f t="shared" si="57"/>
        <v>2566.71</v>
      </c>
    </row>
    <row r="771" spans="2:14" x14ac:dyDescent="0.25">
      <c r="B771" s="46">
        <v>767</v>
      </c>
      <c r="C771" s="116" t="s">
        <v>1443</v>
      </c>
      <c r="D771" s="97">
        <v>41806</v>
      </c>
      <c r="E771" s="98">
        <v>44424</v>
      </c>
      <c r="F771" s="117">
        <f t="shared" si="58"/>
        <v>7.1726027397260275</v>
      </c>
      <c r="G771" s="46">
        <v>8</v>
      </c>
      <c r="H771" s="72">
        <v>0.05</v>
      </c>
      <c r="I771" s="91">
        <f t="shared" si="59"/>
        <v>0.11874999999999999</v>
      </c>
      <c r="J771" s="94">
        <v>48564</v>
      </c>
      <c r="K771" s="68">
        <f t="shared" si="55"/>
        <v>41364.220684931504</v>
      </c>
      <c r="L771" s="68">
        <f t="shared" si="56"/>
        <v>7199.7793150684956</v>
      </c>
      <c r="M771" s="45">
        <v>0.05</v>
      </c>
      <c r="N771" s="68">
        <f t="shared" si="57"/>
        <v>6839.7903493150707</v>
      </c>
    </row>
    <row r="772" spans="2:14" x14ac:dyDescent="0.25">
      <c r="B772" s="46">
        <v>768</v>
      </c>
      <c r="C772" s="116" t="s">
        <v>1443</v>
      </c>
      <c r="D772" s="97">
        <v>41820</v>
      </c>
      <c r="E772" s="98">
        <v>44424</v>
      </c>
      <c r="F772" s="117">
        <f t="shared" si="58"/>
        <v>7.1342465753424653</v>
      </c>
      <c r="G772" s="46">
        <v>8</v>
      </c>
      <c r="H772" s="72">
        <v>0.05</v>
      </c>
      <c r="I772" s="91">
        <f t="shared" si="59"/>
        <v>0.11874999999999999</v>
      </c>
      <c r="J772" s="94">
        <v>16188</v>
      </c>
      <c r="K772" s="68">
        <f t="shared" si="55"/>
        <v>13714.340547945203</v>
      </c>
      <c r="L772" s="68">
        <f t="shared" si="56"/>
        <v>2473.6594520547969</v>
      </c>
      <c r="M772" s="45">
        <v>0.05</v>
      </c>
      <c r="N772" s="68">
        <f t="shared" si="57"/>
        <v>2349.976479452057</v>
      </c>
    </row>
    <row r="773" spans="2:14" x14ac:dyDescent="0.25">
      <c r="B773" s="46">
        <v>769</v>
      </c>
      <c r="C773" s="116" t="s">
        <v>1422</v>
      </c>
      <c r="D773" s="97">
        <v>41806</v>
      </c>
      <c r="E773" s="98">
        <v>44424</v>
      </c>
      <c r="F773" s="117">
        <f t="shared" si="58"/>
        <v>7.1726027397260275</v>
      </c>
      <c r="G773" s="46">
        <v>8</v>
      </c>
      <c r="H773" s="72">
        <v>0.05</v>
      </c>
      <c r="I773" s="91">
        <f t="shared" si="59"/>
        <v>0.11874999999999999</v>
      </c>
      <c r="J773" s="94">
        <v>47880</v>
      </c>
      <c r="K773" s="68">
        <f t="shared" ref="K773:K836" si="60">J773*I773*F773</f>
        <v>40781.626027397258</v>
      </c>
      <c r="L773" s="68">
        <f t="shared" ref="L773:L836" si="61">MAX(J773-K773,0)</f>
        <v>7098.3739726027416</v>
      </c>
      <c r="M773" s="45">
        <v>0.05</v>
      </c>
      <c r="N773" s="68">
        <f t="shared" ref="N773:N836" si="62">IF(J773&lt;=0,0,IF(L773&lt;=H773*J773,H773*J773,L773*(1-M773)))</f>
        <v>6743.4552739726041</v>
      </c>
    </row>
    <row r="774" spans="2:14" x14ac:dyDescent="0.25">
      <c r="B774" s="46">
        <v>770</v>
      </c>
      <c r="C774" s="116" t="s">
        <v>1422</v>
      </c>
      <c r="D774" s="97">
        <v>41878</v>
      </c>
      <c r="E774" s="98">
        <v>44424</v>
      </c>
      <c r="F774" s="117">
        <f t="shared" ref="F774:F837" si="63">(E774-D774)/365</f>
        <v>6.9753424657534246</v>
      </c>
      <c r="G774" s="46">
        <v>8</v>
      </c>
      <c r="H774" s="72">
        <v>0.05</v>
      </c>
      <c r="I774" s="91">
        <f t="shared" ref="I774:I837" si="64">(1-H774)/G774</f>
        <v>0.11874999999999999</v>
      </c>
      <c r="J774" s="94">
        <v>47880</v>
      </c>
      <c r="K774" s="68">
        <f t="shared" si="60"/>
        <v>39660.053424657533</v>
      </c>
      <c r="L774" s="68">
        <f t="shared" si="61"/>
        <v>8219.9465753424665</v>
      </c>
      <c r="M774" s="45">
        <v>0.05</v>
      </c>
      <c r="N774" s="68">
        <f t="shared" si="62"/>
        <v>7808.9492465753428</v>
      </c>
    </row>
    <row r="775" spans="2:14" ht="30" x14ac:dyDescent="0.25">
      <c r="B775" s="46">
        <v>771</v>
      </c>
      <c r="C775" s="116" t="s">
        <v>1405</v>
      </c>
      <c r="D775" s="97">
        <v>41806</v>
      </c>
      <c r="E775" s="98">
        <v>44424</v>
      </c>
      <c r="F775" s="117">
        <f t="shared" si="63"/>
        <v>7.1726027397260275</v>
      </c>
      <c r="G775" s="46">
        <v>8</v>
      </c>
      <c r="H775" s="72">
        <v>0.05</v>
      </c>
      <c r="I775" s="91">
        <f t="shared" si="64"/>
        <v>0.11874999999999999</v>
      </c>
      <c r="J775" s="94">
        <v>27360</v>
      </c>
      <c r="K775" s="68">
        <f t="shared" si="60"/>
        <v>23303.786301369862</v>
      </c>
      <c r="L775" s="68">
        <f t="shared" si="61"/>
        <v>4056.2136986301375</v>
      </c>
      <c r="M775" s="45">
        <v>0.05</v>
      </c>
      <c r="N775" s="68">
        <f t="shared" si="62"/>
        <v>3853.4030136986303</v>
      </c>
    </row>
    <row r="776" spans="2:14" x14ac:dyDescent="0.25">
      <c r="B776" s="46">
        <v>772</v>
      </c>
      <c r="C776" s="116" t="s">
        <v>1516</v>
      </c>
      <c r="D776" s="97">
        <v>41806</v>
      </c>
      <c r="E776" s="98">
        <v>44424</v>
      </c>
      <c r="F776" s="117">
        <f t="shared" si="63"/>
        <v>7.1726027397260275</v>
      </c>
      <c r="G776" s="46">
        <v>5</v>
      </c>
      <c r="H776" s="72">
        <v>0.05</v>
      </c>
      <c r="I776" s="91">
        <f t="shared" si="64"/>
        <v>0.19</v>
      </c>
      <c r="J776" s="94">
        <v>4750</v>
      </c>
      <c r="K776" s="68">
        <f t="shared" si="60"/>
        <v>6473.2739726027394</v>
      </c>
      <c r="L776" s="68">
        <f t="shared" si="61"/>
        <v>0</v>
      </c>
      <c r="M776" s="45">
        <v>0.05</v>
      </c>
      <c r="N776" s="68">
        <f t="shared" si="62"/>
        <v>237.5</v>
      </c>
    </row>
    <row r="777" spans="2:14" x14ac:dyDescent="0.25">
      <c r="B777" s="46">
        <v>773</v>
      </c>
      <c r="C777" s="116" t="s">
        <v>1521</v>
      </c>
      <c r="D777" s="97">
        <v>41813</v>
      </c>
      <c r="E777" s="98">
        <v>44424</v>
      </c>
      <c r="F777" s="117">
        <f t="shared" si="63"/>
        <v>7.1534246575342468</v>
      </c>
      <c r="G777" s="46">
        <v>6</v>
      </c>
      <c r="H777" s="72">
        <v>0.05</v>
      </c>
      <c r="I777" s="91">
        <f t="shared" si="64"/>
        <v>0.15833333333333333</v>
      </c>
      <c r="J777" s="94">
        <v>8550</v>
      </c>
      <c r="K777" s="68">
        <f t="shared" si="60"/>
        <v>9683.948630136987</v>
      </c>
      <c r="L777" s="68">
        <f t="shared" si="61"/>
        <v>0</v>
      </c>
      <c r="M777" s="45">
        <v>0.05</v>
      </c>
      <c r="N777" s="68">
        <f t="shared" si="62"/>
        <v>427.5</v>
      </c>
    </row>
    <row r="778" spans="2:14" x14ac:dyDescent="0.25">
      <c r="B778" s="46">
        <v>774</v>
      </c>
      <c r="C778" s="116" t="s">
        <v>1414</v>
      </c>
      <c r="D778" s="97">
        <v>41820</v>
      </c>
      <c r="E778" s="98">
        <v>44424</v>
      </c>
      <c r="F778" s="117">
        <f t="shared" si="63"/>
        <v>7.1342465753424653</v>
      </c>
      <c r="G778" s="46">
        <v>8</v>
      </c>
      <c r="H778" s="72">
        <v>0.05</v>
      </c>
      <c r="I778" s="91">
        <f t="shared" si="64"/>
        <v>0.11874999999999999</v>
      </c>
      <c r="J778" s="94">
        <v>88920</v>
      </c>
      <c r="K778" s="68">
        <f t="shared" si="60"/>
        <v>75332.293150684927</v>
      </c>
      <c r="L778" s="68">
        <f t="shared" si="61"/>
        <v>13587.706849315073</v>
      </c>
      <c r="M778" s="45">
        <v>0.05</v>
      </c>
      <c r="N778" s="68">
        <f t="shared" si="62"/>
        <v>12908.321506849319</v>
      </c>
    </row>
    <row r="779" spans="2:14" x14ac:dyDescent="0.25">
      <c r="B779" s="46">
        <v>775</v>
      </c>
      <c r="C779" s="116" t="s">
        <v>1417</v>
      </c>
      <c r="D779" s="97">
        <v>41820</v>
      </c>
      <c r="E779" s="98">
        <v>44424</v>
      </c>
      <c r="F779" s="117">
        <f t="shared" si="63"/>
        <v>7.1342465753424653</v>
      </c>
      <c r="G779" s="46">
        <v>5</v>
      </c>
      <c r="H779" s="72">
        <v>0.05</v>
      </c>
      <c r="I779" s="91">
        <f t="shared" si="64"/>
        <v>0.19</v>
      </c>
      <c r="J779" s="94">
        <v>9576</v>
      </c>
      <c r="K779" s="68">
        <f t="shared" si="60"/>
        <v>12980.333589041096</v>
      </c>
      <c r="L779" s="68">
        <f t="shared" si="61"/>
        <v>0</v>
      </c>
      <c r="M779" s="45">
        <v>0.05</v>
      </c>
      <c r="N779" s="68">
        <f t="shared" si="62"/>
        <v>478.8</v>
      </c>
    </row>
    <row r="780" spans="2:14" x14ac:dyDescent="0.25">
      <c r="B780" s="46">
        <v>776</v>
      </c>
      <c r="C780" s="116" t="s">
        <v>1453</v>
      </c>
      <c r="D780" s="97">
        <v>41820</v>
      </c>
      <c r="E780" s="98">
        <v>44424</v>
      </c>
      <c r="F780" s="117">
        <f t="shared" si="63"/>
        <v>7.1342465753424653</v>
      </c>
      <c r="G780" s="46">
        <v>6</v>
      </c>
      <c r="H780" s="72">
        <v>0.05</v>
      </c>
      <c r="I780" s="91">
        <f t="shared" si="64"/>
        <v>0.15833333333333333</v>
      </c>
      <c r="J780" s="94">
        <v>74727</v>
      </c>
      <c r="K780" s="68">
        <f t="shared" si="60"/>
        <v>84410.800273972593</v>
      </c>
      <c r="L780" s="68">
        <f t="shared" si="61"/>
        <v>0</v>
      </c>
      <c r="M780" s="45">
        <v>0.05</v>
      </c>
      <c r="N780" s="68">
        <f t="shared" si="62"/>
        <v>3736.3500000000004</v>
      </c>
    </row>
    <row r="781" spans="2:14" x14ac:dyDescent="0.25">
      <c r="B781" s="46">
        <v>777</v>
      </c>
      <c r="C781" s="116" t="s">
        <v>1453</v>
      </c>
      <c r="D781" s="97">
        <v>41912</v>
      </c>
      <c r="E781" s="98">
        <v>44424</v>
      </c>
      <c r="F781" s="117">
        <f t="shared" si="63"/>
        <v>6.882191780821918</v>
      </c>
      <c r="G781" s="46">
        <v>6</v>
      </c>
      <c r="H781" s="72">
        <v>0.05</v>
      </c>
      <c r="I781" s="91">
        <f t="shared" si="64"/>
        <v>0.15833333333333333</v>
      </c>
      <c r="J781" s="94">
        <v>74727</v>
      </c>
      <c r="K781" s="68">
        <f t="shared" si="60"/>
        <v>81428.54465753425</v>
      </c>
      <c r="L781" s="68">
        <f t="shared" si="61"/>
        <v>0</v>
      </c>
      <c r="M781" s="45">
        <v>0.05</v>
      </c>
      <c r="N781" s="68">
        <f t="shared" si="62"/>
        <v>3736.3500000000004</v>
      </c>
    </row>
    <row r="782" spans="2:14" x14ac:dyDescent="0.25">
      <c r="B782" s="46">
        <v>778</v>
      </c>
      <c r="C782" s="116" t="s">
        <v>1443</v>
      </c>
      <c r="D782" s="97">
        <v>41820</v>
      </c>
      <c r="E782" s="98">
        <v>44424</v>
      </c>
      <c r="F782" s="117">
        <f t="shared" si="63"/>
        <v>7.1342465753424653</v>
      </c>
      <c r="G782" s="46">
        <v>8</v>
      </c>
      <c r="H782" s="72">
        <v>0.05</v>
      </c>
      <c r="I782" s="91">
        <f t="shared" si="64"/>
        <v>0.11874999999999999</v>
      </c>
      <c r="J782" s="94">
        <v>16188</v>
      </c>
      <c r="K782" s="68">
        <f t="shared" si="60"/>
        <v>13714.340547945203</v>
      </c>
      <c r="L782" s="68">
        <f t="shared" si="61"/>
        <v>2473.6594520547969</v>
      </c>
      <c r="M782" s="45">
        <v>0.05</v>
      </c>
      <c r="N782" s="68">
        <f t="shared" si="62"/>
        <v>2349.976479452057</v>
      </c>
    </row>
    <row r="783" spans="2:14" x14ac:dyDescent="0.25">
      <c r="B783" s="46">
        <v>779</v>
      </c>
      <c r="C783" s="116" t="s">
        <v>1646</v>
      </c>
      <c r="D783" s="97">
        <v>41820</v>
      </c>
      <c r="E783" s="98">
        <v>44424</v>
      </c>
      <c r="F783" s="117">
        <f t="shared" si="63"/>
        <v>7.1342465753424653</v>
      </c>
      <c r="G783" s="46">
        <v>8</v>
      </c>
      <c r="H783" s="72">
        <v>0.05</v>
      </c>
      <c r="I783" s="91">
        <f t="shared" si="64"/>
        <v>0.11874999999999999</v>
      </c>
      <c r="J783" s="94">
        <v>45000</v>
      </c>
      <c r="K783" s="68">
        <f t="shared" si="60"/>
        <v>38123.630136986299</v>
      </c>
      <c r="L783" s="68">
        <f t="shared" si="61"/>
        <v>6876.3698630137005</v>
      </c>
      <c r="M783" s="45">
        <v>0.05</v>
      </c>
      <c r="N783" s="68">
        <f t="shared" si="62"/>
        <v>6532.5513698630148</v>
      </c>
    </row>
    <row r="784" spans="2:14" x14ac:dyDescent="0.25">
      <c r="B784" s="46">
        <v>780</v>
      </c>
      <c r="C784" s="116" t="s">
        <v>1522</v>
      </c>
      <c r="D784" s="97">
        <v>41831</v>
      </c>
      <c r="E784" s="98">
        <v>44424</v>
      </c>
      <c r="F784" s="117">
        <f t="shared" si="63"/>
        <v>7.1041095890410961</v>
      </c>
      <c r="G784" s="46">
        <v>5</v>
      </c>
      <c r="H784" s="72">
        <v>0.05</v>
      </c>
      <c r="I784" s="91">
        <f t="shared" si="64"/>
        <v>0.19</v>
      </c>
      <c r="J784" s="94">
        <v>24624</v>
      </c>
      <c r="K784" s="68">
        <f t="shared" si="60"/>
        <v>33237.002958904115</v>
      </c>
      <c r="L784" s="68">
        <f t="shared" si="61"/>
        <v>0</v>
      </c>
      <c r="M784" s="45">
        <v>0.05</v>
      </c>
      <c r="N784" s="68">
        <f t="shared" si="62"/>
        <v>1231.2</v>
      </c>
    </row>
    <row r="785" spans="2:14" x14ac:dyDescent="0.25">
      <c r="B785" s="46">
        <v>781</v>
      </c>
      <c r="C785" s="116" t="s">
        <v>1629</v>
      </c>
      <c r="D785" s="97">
        <v>41837</v>
      </c>
      <c r="E785" s="98">
        <v>44424</v>
      </c>
      <c r="F785" s="117">
        <f t="shared" si="63"/>
        <v>7.087671232876712</v>
      </c>
      <c r="G785" s="46">
        <v>6</v>
      </c>
      <c r="H785" s="72">
        <v>0.05</v>
      </c>
      <c r="I785" s="91">
        <f t="shared" si="64"/>
        <v>0.15833333333333333</v>
      </c>
      <c r="J785" s="94">
        <v>6840</v>
      </c>
      <c r="K785" s="68">
        <f t="shared" si="60"/>
        <v>7675.9479452054793</v>
      </c>
      <c r="L785" s="68">
        <f t="shared" si="61"/>
        <v>0</v>
      </c>
      <c r="M785" s="45">
        <v>0.05</v>
      </c>
      <c r="N785" s="68">
        <f t="shared" si="62"/>
        <v>342</v>
      </c>
    </row>
    <row r="786" spans="2:14" x14ac:dyDescent="0.25">
      <c r="B786" s="46">
        <v>782</v>
      </c>
      <c r="C786" s="116" t="s">
        <v>1647</v>
      </c>
      <c r="D786" s="97">
        <v>41860</v>
      </c>
      <c r="E786" s="98">
        <v>44424</v>
      </c>
      <c r="F786" s="117">
        <f t="shared" si="63"/>
        <v>7.0246575342465754</v>
      </c>
      <c r="G786" s="46">
        <v>8</v>
      </c>
      <c r="H786" s="72">
        <v>0.05</v>
      </c>
      <c r="I786" s="91">
        <f t="shared" si="64"/>
        <v>0.11874999999999999</v>
      </c>
      <c r="J786" s="94">
        <v>7837.01</v>
      </c>
      <c r="K786" s="68">
        <f t="shared" si="60"/>
        <v>6537.4619719178081</v>
      </c>
      <c r="L786" s="68">
        <f t="shared" si="61"/>
        <v>1299.5480280821921</v>
      </c>
      <c r="M786" s="45">
        <v>0.05</v>
      </c>
      <c r="N786" s="68">
        <f t="shared" si="62"/>
        <v>1234.5706266780824</v>
      </c>
    </row>
    <row r="787" spans="2:14" x14ac:dyDescent="0.25">
      <c r="B787" s="46">
        <v>783</v>
      </c>
      <c r="C787" s="116" t="s">
        <v>1648</v>
      </c>
      <c r="D787" s="97">
        <v>41860</v>
      </c>
      <c r="E787" s="98">
        <v>44424</v>
      </c>
      <c r="F787" s="117">
        <f t="shared" si="63"/>
        <v>7.0246575342465754</v>
      </c>
      <c r="G787" s="46">
        <v>5</v>
      </c>
      <c r="H787" s="72">
        <v>0.05</v>
      </c>
      <c r="I787" s="91">
        <f t="shared" si="64"/>
        <v>0.19</v>
      </c>
      <c r="J787" s="94">
        <v>32260.05</v>
      </c>
      <c r="K787" s="68">
        <f t="shared" si="60"/>
        <v>43057.002624657529</v>
      </c>
      <c r="L787" s="68">
        <f t="shared" si="61"/>
        <v>0</v>
      </c>
      <c r="M787" s="45">
        <v>0.05</v>
      </c>
      <c r="N787" s="68">
        <f t="shared" si="62"/>
        <v>1613.0025000000001</v>
      </c>
    </row>
    <row r="788" spans="2:14" x14ac:dyDescent="0.25">
      <c r="B788" s="46">
        <v>784</v>
      </c>
      <c r="C788" s="116" t="s">
        <v>1648</v>
      </c>
      <c r="D788" s="97">
        <v>41860</v>
      </c>
      <c r="E788" s="98">
        <v>44424</v>
      </c>
      <c r="F788" s="117">
        <f t="shared" si="63"/>
        <v>7.0246575342465754</v>
      </c>
      <c r="G788" s="46">
        <v>5</v>
      </c>
      <c r="H788" s="72">
        <v>0.05</v>
      </c>
      <c r="I788" s="91">
        <f t="shared" si="64"/>
        <v>0.19</v>
      </c>
      <c r="J788" s="94">
        <v>22844.04</v>
      </c>
      <c r="K788" s="68">
        <f t="shared" si="60"/>
        <v>30489.595962739728</v>
      </c>
      <c r="L788" s="68">
        <f t="shared" si="61"/>
        <v>0</v>
      </c>
      <c r="M788" s="45">
        <v>0.05</v>
      </c>
      <c r="N788" s="68">
        <f t="shared" si="62"/>
        <v>1142.202</v>
      </c>
    </row>
    <row r="789" spans="2:14" x14ac:dyDescent="0.25">
      <c r="B789" s="46">
        <v>785</v>
      </c>
      <c r="C789" s="116" t="s">
        <v>1649</v>
      </c>
      <c r="D789" s="97">
        <v>41860</v>
      </c>
      <c r="E789" s="98">
        <v>44424</v>
      </c>
      <c r="F789" s="117">
        <f t="shared" si="63"/>
        <v>7.0246575342465754</v>
      </c>
      <c r="G789" s="46">
        <v>5</v>
      </c>
      <c r="H789" s="72">
        <v>0.05</v>
      </c>
      <c r="I789" s="91">
        <f t="shared" si="64"/>
        <v>0.19</v>
      </c>
      <c r="J789" s="94">
        <v>16900.03</v>
      </c>
      <c r="K789" s="68">
        <f t="shared" si="60"/>
        <v>22556.215383013696</v>
      </c>
      <c r="L789" s="68">
        <f t="shared" si="61"/>
        <v>0</v>
      </c>
      <c r="M789" s="45">
        <v>0.05</v>
      </c>
      <c r="N789" s="68">
        <f t="shared" si="62"/>
        <v>845.00149999999996</v>
      </c>
    </row>
    <row r="790" spans="2:14" x14ac:dyDescent="0.25">
      <c r="B790" s="46">
        <v>786</v>
      </c>
      <c r="C790" s="116" t="s">
        <v>1438</v>
      </c>
      <c r="D790" s="97">
        <v>41860</v>
      </c>
      <c r="E790" s="98">
        <v>44424</v>
      </c>
      <c r="F790" s="117">
        <f t="shared" si="63"/>
        <v>7.0246575342465754</v>
      </c>
      <c r="G790" s="46">
        <v>8</v>
      </c>
      <c r="H790" s="72">
        <v>0.05</v>
      </c>
      <c r="I790" s="91">
        <f t="shared" si="64"/>
        <v>0.11874999999999999</v>
      </c>
      <c r="J790" s="94">
        <v>50885.09</v>
      </c>
      <c r="K790" s="68">
        <f t="shared" si="60"/>
        <v>42447.226788356158</v>
      </c>
      <c r="L790" s="68">
        <f t="shared" si="61"/>
        <v>8437.8632116438384</v>
      </c>
      <c r="M790" s="45">
        <v>0.05</v>
      </c>
      <c r="N790" s="68">
        <f t="shared" si="62"/>
        <v>8015.9700510616458</v>
      </c>
    </row>
    <row r="791" spans="2:14" x14ac:dyDescent="0.25">
      <c r="B791" s="46">
        <v>787</v>
      </c>
      <c r="C791" s="116" t="s">
        <v>1439</v>
      </c>
      <c r="D791" s="97">
        <v>41860</v>
      </c>
      <c r="E791" s="98">
        <v>44424</v>
      </c>
      <c r="F791" s="117">
        <f t="shared" si="63"/>
        <v>7.0246575342465754</v>
      </c>
      <c r="G791" s="46">
        <v>5</v>
      </c>
      <c r="H791" s="72">
        <v>0.05</v>
      </c>
      <c r="I791" s="91">
        <f t="shared" si="64"/>
        <v>0.19</v>
      </c>
      <c r="J791" s="94">
        <v>6404.01</v>
      </c>
      <c r="K791" s="68">
        <f t="shared" si="60"/>
        <v>8547.3356482191775</v>
      </c>
      <c r="L791" s="68">
        <f t="shared" si="61"/>
        <v>0</v>
      </c>
      <c r="M791" s="45">
        <v>0.05</v>
      </c>
      <c r="N791" s="68">
        <f t="shared" si="62"/>
        <v>320.20050000000003</v>
      </c>
    </row>
    <row r="792" spans="2:14" x14ac:dyDescent="0.25">
      <c r="B792" s="46">
        <v>788</v>
      </c>
      <c r="C792" s="116" t="s">
        <v>1440</v>
      </c>
      <c r="D792" s="97">
        <v>41860</v>
      </c>
      <c r="E792" s="98">
        <v>44424</v>
      </c>
      <c r="F792" s="117">
        <f t="shared" si="63"/>
        <v>7.0246575342465754</v>
      </c>
      <c r="G792" s="46">
        <v>5</v>
      </c>
      <c r="H792" s="72">
        <v>0.05</v>
      </c>
      <c r="I792" s="91">
        <f t="shared" si="64"/>
        <v>0.19</v>
      </c>
      <c r="J792" s="94">
        <v>2898</v>
      </c>
      <c r="K792" s="68">
        <f t="shared" si="60"/>
        <v>3867.9169315068493</v>
      </c>
      <c r="L792" s="68">
        <f t="shared" si="61"/>
        <v>0</v>
      </c>
      <c r="M792" s="45">
        <v>0.05</v>
      </c>
      <c r="N792" s="68">
        <f t="shared" si="62"/>
        <v>144.9</v>
      </c>
    </row>
    <row r="793" spans="2:14" x14ac:dyDescent="0.25">
      <c r="B793" s="46">
        <v>789</v>
      </c>
      <c r="C793" s="116" t="s">
        <v>1437</v>
      </c>
      <c r="D793" s="97">
        <v>41860</v>
      </c>
      <c r="E793" s="98">
        <v>44424</v>
      </c>
      <c r="F793" s="117">
        <f t="shared" si="63"/>
        <v>7.0246575342465754</v>
      </c>
      <c r="G793" s="46">
        <v>5</v>
      </c>
      <c r="H793" s="72">
        <v>0.05</v>
      </c>
      <c r="I793" s="91">
        <f t="shared" si="64"/>
        <v>0.19</v>
      </c>
      <c r="J793" s="94">
        <v>27729.05</v>
      </c>
      <c r="K793" s="68">
        <f t="shared" si="60"/>
        <v>37009.5452</v>
      </c>
      <c r="L793" s="68">
        <f t="shared" si="61"/>
        <v>0</v>
      </c>
      <c r="M793" s="45">
        <v>0.05</v>
      </c>
      <c r="N793" s="68">
        <f t="shared" si="62"/>
        <v>1386.4525000000001</v>
      </c>
    </row>
    <row r="794" spans="2:14" ht="30" x14ac:dyDescent="0.25">
      <c r="B794" s="46">
        <v>790</v>
      </c>
      <c r="C794" s="116" t="s">
        <v>1430</v>
      </c>
      <c r="D794" s="97">
        <v>41860</v>
      </c>
      <c r="E794" s="98">
        <v>44424</v>
      </c>
      <c r="F794" s="117">
        <f t="shared" si="63"/>
        <v>7.0246575342465754</v>
      </c>
      <c r="G794" s="46">
        <v>6</v>
      </c>
      <c r="H794" s="72">
        <v>0.05</v>
      </c>
      <c r="I794" s="91">
        <f t="shared" si="64"/>
        <v>0.15833333333333333</v>
      </c>
      <c r="J794" s="94">
        <v>59705.1</v>
      </c>
      <c r="K794" s="68">
        <f t="shared" si="60"/>
        <v>66406.247753424657</v>
      </c>
      <c r="L794" s="68">
        <f t="shared" si="61"/>
        <v>0</v>
      </c>
      <c r="M794" s="45">
        <v>0.05</v>
      </c>
      <c r="N794" s="68">
        <f t="shared" si="62"/>
        <v>2985.2550000000001</v>
      </c>
    </row>
    <row r="795" spans="2:14" x14ac:dyDescent="0.25">
      <c r="B795" s="46">
        <v>791</v>
      </c>
      <c r="C795" s="116" t="s">
        <v>1431</v>
      </c>
      <c r="D795" s="97">
        <v>41860</v>
      </c>
      <c r="E795" s="98">
        <v>44424</v>
      </c>
      <c r="F795" s="117">
        <f t="shared" si="63"/>
        <v>7.0246575342465754</v>
      </c>
      <c r="G795" s="46">
        <v>6</v>
      </c>
      <c r="H795" s="72">
        <v>0.05</v>
      </c>
      <c r="I795" s="91">
        <f t="shared" si="64"/>
        <v>0.15833333333333333</v>
      </c>
      <c r="J795" s="94">
        <v>10807.02</v>
      </c>
      <c r="K795" s="68">
        <f t="shared" si="60"/>
        <v>12019.972290410959</v>
      </c>
      <c r="L795" s="68">
        <f t="shared" si="61"/>
        <v>0</v>
      </c>
      <c r="M795" s="45">
        <v>0.05</v>
      </c>
      <c r="N795" s="68">
        <f t="shared" si="62"/>
        <v>540.351</v>
      </c>
    </row>
    <row r="796" spans="2:14" x14ac:dyDescent="0.25">
      <c r="B796" s="46">
        <v>792</v>
      </c>
      <c r="C796" s="116" t="s">
        <v>1435</v>
      </c>
      <c r="D796" s="97">
        <v>41860</v>
      </c>
      <c r="E796" s="98">
        <v>44424</v>
      </c>
      <c r="F796" s="117">
        <f t="shared" si="63"/>
        <v>7.0246575342465754</v>
      </c>
      <c r="G796" s="46">
        <v>5</v>
      </c>
      <c r="H796" s="72">
        <v>0.05</v>
      </c>
      <c r="I796" s="91">
        <f t="shared" si="64"/>
        <v>0.19</v>
      </c>
      <c r="J796" s="94">
        <v>23099.040000000001</v>
      </c>
      <c r="K796" s="68">
        <f t="shared" si="60"/>
        <v>30829.940620273974</v>
      </c>
      <c r="L796" s="68">
        <f t="shared" si="61"/>
        <v>0</v>
      </c>
      <c r="M796" s="45">
        <v>0.05</v>
      </c>
      <c r="N796" s="68">
        <f t="shared" si="62"/>
        <v>1154.952</v>
      </c>
    </row>
    <row r="797" spans="2:14" x14ac:dyDescent="0.25">
      <c r="B797" s="46">
        <v>793</v>
      </c>
      <c r="C797" s="116" t="s">
        <v>1436</v>
      </c>
      <c r="D797" s="97">
        <v>41860</v>
      </c>
      <c r="E797" s="98">
        <v>44424</v>
      </c>
      <c r="F797" s="117">
        <f t="shared" si="63"/>
        <v>7.0246575342465754</v>
      </c>
      <c r="G797" s="46">
        <v>5</v>
      </c>
      <c r="H797" s="72">
        <v>0.05</v>
      </c>
      <c r="I797" s="91">
        <f t="shared" si="64"/>
        <v>0.19</v>
      </c>
      <c r="J797" s="94">
        <v>6732.01</v>
      </c>
      <c r="K797" s="68">
        <f t="shared" si="60"/>
        <v>8985.112305753426</v>
      </c>
      <c r="L797" s="68">
        <f t="shared" si="61"/>
        <v>0</v>
      </c>
      <c r="M797" s="45">
        <v>0.05</v>
      </c>
      <c r="N797" s="68">
        <f t="shared" si="62"/>
        <v>336.60050000000001</v>
      </c>
    </row>
    <row r="798" spans="2:14" x14ac:dyDescent="0.25">
      <c r="B798" s="46">
        <v>794</v>
      </c>
      <c r="C798" s="116" t="s">
        <v>1650</v>
      </c>
      <c r="D798" s="97">
        <v>41860</v>
      </c>
      <c r="E798" s="98">
        <v>44424</v>
      </c>
      <c r="F798" s="117">
        <f t="shared" si="63"/>
        <v>7.0246575342465754</v>
      </c>
      <c r="G798" s="46">
        <v>8</v>
      </c>
      <c r="H798" s="72">
        <v>0.05</v>
      </c>
      <c r="I798" s="91">
        <f t="shared" si="64"/>
        <v>0.11874999999999999</v>
      </c>
      <c r="J798" s="94">
        <v>7190.01</v>
      </c>
      <c r="K798" s="68">
        <f t="shared" si="60"/>
        <v>5997.7487527397261</v>
      </c>
      <c r="L798" s="68">
        <f t="shared" si="61"/>
        <v>1192.2612472602741</v>
      </c>
      <c r="M798" s="45">
        <v>0.05</v>
      </c>
      <c r="N798" s="68">
        <f t="shared" si="62"/>
        <v>1132.6481848972603</v>
      </c>
    </row>
    <row r="799" spans="2:14" x14ac:dyDescent="0.25">
      <c r="B799" s="46">
        <v>795</v>
      </c>
      <c r="C799" s="116" t="s">
        <v>1441</v>
      </c>
      <c r="D799" s="97">
        <v>41860</v>
      </c>
      <c r="E799" s="98">
        <v>44424</v>
      </c>
      <c r="F799" s="117">
        <f t="shared" si="63"/>
        <v>7.0246575342465754</v>
      </c>
      <c r="G799" s="46">
        <v>8</v>
      </c>
      <c r="H799" s="72">
        <v>0.05</v>
      </c>
      <c r="I799" s="91">
        <f t="shared" si="64"/>
        <v>0.11874999999999999</v>
      </c>
      <c r="J799" s="94">
        <v>10710.02</v>
      </c>
      <c r="K799" s="68">
        <f t="shared" si="60"/>
        <v>8934.0639438356175</v>
      </c>
      <c r="L799" s="68">
        <f t="shared" si="61"/>
        <v>1775.956056164383</v>
      </c>
      <c r="M799" s="45">
        <v>0.05</v>
      </c>
      <c r="N799" s="68">
        <f t="shared" si="62"/>
        <v>1687.1582533561636</v>
      </c>
    </row>
    <row r="800" spans="2:14" x14ac:dyDescent="0.25">
      <c r="B800" s="46">
        <v>796</v>
      </c>
      <c r="C800" s="116" t="s">
        <v>1651</v>
      </c>
      <c r="D800" s="97">
        <v>41860</v>
      </c>
      <c r="E800" s="98">
        <v>44424</v>
      </c>
      <c r="F800" s="117">
        <f t="shared" si="63"/>
        <v>7.0246575342465754</v>
      </c>
      <c r="G800" s="46">
        <v>8</v>
      </c>
      <c r="H800" s="72">
        <v>0.05</v>
      </c>
      <c r="I800" s="91">
        <f t="shared" si="64"/>
        <v>0.11874999999999999</v>
      </c>
      <c r="J800" s="94">
        <v>47918.080000000002</v>
      </c>
      <c r="K800" s="68">
        <f t="shared" si="60"/>
        <v>39972.212076712327</v>
      </c>
      <c r="L800" s="68">
        <f t="shared" si="61"/>
        <v>7945.8679232876748</v>
      </c>
      <c r="M800" s="45">
        <v>0.05</v>
      </c>
      <c r="N800" s="68">
        <f t="shared" si="62"/>
        <v>7548.5745271232909</v>
      </c>
    </row>
    <row r="801" spans="2:14" x14ac:dyDescent="0.25">
      <c r="B801" s="46">
        <v>797</v>
      </c>
      <c r="C801" s="116" t="s">
        <v>1652</v>
      </c>
      <c r="D801" s="97">
        <v>41860</v>
      </c>
      <c r="E801" s="98">
        <v>44424</v>
      </c>
      <c r="F801" s="117">
        <f t="shared" si="63"/>
        <v>7.0246575342465754</v>
      </c>
      <c r="G801" s="46">
        <v>8</v>
      </c>
      <c r="H801" s="72">
        <v>0.05</v>
      </c>
      <c r="I801" s="91">
        <f t="shared" si="64"/>
        <v>0.11874999999999999</v>
      </c>
      <c r="J801" s="94">
        <v>46901.08</v>
      </c>
      <c r="K801" s="68">
        <f t="shared" si="60"/>
        <v>39123.852967123283</v>
      </c>
      <c r="L801" s="68">
        <f t="shared" si="61"/>
        <v>7777.227032876719</v>
      </c>
      <c r="M801" s="45">
        <v>0.05</v>
      </c>
      <c r="N801" s="68">
        <f t="shared" si="62"/>
        <v>7388.3656812328827</v>
      </c>
    </row>
    <row r="802" spans="2:14" x14ac:dyDescent="0.25">
      <c r="B802" s="46">
        <v>798</v>
      </c>
      <c r="C802" s="116" t="s">
        <v>1653</v>
      </c>
      <c r="D802" s="97">
        <v>41860</v>
      </c>
      <c r="E802" s="98">
        <v>44424</v>
      </c>
      <c r="F802" s="117">
        <f t="shared" si="63"/>
        <v>7.0246575342465754</v>
      </c>
      <c r="G802" s="46">
        <v>6</v>
      </c>
      <c r="H802" s="72">
        <v>0.05</v>
      </c>
      <c r="I802" s="91">
        <f t="shared" si="64"/>
        <v>0.15833333333333333</v>
      </c>
      <c r="J802" s="94">
        <v>6747.01</v>
      </c>
      <c r="K802" s="68">
        <f t="shared" si="60"/>
        <v>7504.2771497716894</v>
      </c>
      <c r="L802" s="68">
        <f t="shared" si="61"/>
        <v>0</v>
      </c>
      <c r="M802" s="45">
        <v>0.05</v>
      </c>
      <c r="N802" s="68">
        <f t="shared" si="62"/>
        <v>337.35050000000001</v>
      </c>
    </row>
    <row r="803" spans="2:14" x14ac:dyDescent="0.25">
      <c r="B803" s="46">
        <v>799</v>
      </c>
      <c r="C803" s="116" t="s">
        <v>1654</v>
      </c>
      <c r="D803" s="97">
        <v>41860</v>
      </c>
      <c r="E803" s="98">
        <v>44424</v>
      </c>
      <c r="F803" s="117">
        <f t="shared" si="63"/>
        <v>7.0246575342465754</v>
      </c>
      <c r="G803" s="46">
        <v>5</v>
      </c>
      <c r="H803" s="72">
        <v>0.05</v>
      </c>
      <c r="I803" s="91">
        <f t="shared" si="64"/>
        <v>0.19</v>
      </c>
      <c r="J803" s="94">
        <v>39913.07</v>
      </c>
      <c r="K803" s="68">
        <f t="shared" si="60"/>
        <v>53271.373099178083</v>
      </c>
      <c r="L803" s="68">
        <f t="shared" si="61"/>
        <v>0</v>
      </c>
      <c r="M803" s="45">
        <v>0.05</v>
      </c>
      <c r="N803" s="68">
        <f t="shared" si="62"/>
        <v>1995.6535000000001</v>
      </c>
    </row>
    <row r="804" spans="2:14" x14ac:dyDescent="0.25">
      <c r="B804" s="46">
        <v>800</v>
      </c>
      <c r="C804" s="116" t="s">
        <v>1655</v>
      </c>
      <c r="D804" s="97">
        <v>41860</v>
      </c>
      <c r="E804" s="98">
        <v>44424</v>
      </c>
      <c r="F804" s="117">
        <f t="shared" si="63"/>
        <v>7.0246575342465754</v>
      </c>
      <c r="G804" s="46">
        <v>5</v>
      </c>
      <c r="H804" s="72">
        <v>0.05</v>
      </c>
      <c r="I804" s="91">
        <f t="shared" si="64"/>
        <v>0.19</v>
      </c>
      <c r="J804" s="94">
        <v>4581.01</v>
      </c>
      <c r="K804" s="68">
        <f t="shared" si="60"/>
        <v>6114.2050180821925</v>
      </c>
      <c r="L804" s="68">
        <f t="shared" si="61"/>
        <v>0</v>
      </c>
      <c r="M804" s="45">
        <v>0.05</v>
      </c>
      <c r="N804" s="68">
        <f t="shared" si="62"/>
        <v>229.05050000000003</v>
      </c>
    </row>
    <row r="805" spans="2:14" x14ac:dyDescent="0.25">
      <c r="B805" s="46">
        <v>801</v>
      </c>
      <c r="C805" s="116" t="s">
        <v>1656</v>
      </c>
      <c r="D805" s="97">
        <v>41860</v>
      </c>
      <c r="E805" s="98">
        <v>44424</v>
      </c>
      <c r="F805" s="117">
        <f t="shared" si="63"/>
        <v>7.0246575342465754</v>
      </c>
      <c r="G805" s="46">
        <v>6</v>
      </c>
      <c r="H805" s="72">
        <v>0.05</v>
      </c>
      <c r="I805" s="91">
        <f t="shared" si="64"/>
        <v>0.15833333333333333</v>
      </c>
      <c r="J805" s="94">
        <v>7220.01</v>
      </c>
      <c r="K805" s="68">
        <f t="shared" si="60"/>
        <v>8030.3654602739725</v>
      </c>
      <c r="L805" s="68">
        <f t="shared" si="61"/>
        <v>0</v>
      </c>
      <c r="M805" s="45">
        <v>0.05</v>
      </c>
      <c r="N805" s="68">
        <f t="shared" si="62"/>
        <v>361.00050000000005</v>
      </c>
    </row>
    <row r="806" spans="2:14" x14ac:dyDescent="0.25">
      <c r="B806" s="46">
        <v>802</v>
      </c>
      <c r="C806" s="116" t="s">
        <v>1657</v>
      </c>
      <c r="D806" s="97">
        <v>41860</v>
      </c>
      <c r="E806" s="98">
        <v>44424</v>
      </c>
      <c r="F806" s="117">
        <f t="shared" si="63"/>
        <v>7.0246575342465754</v>
      </c>
      <c r="G806" s="46">
        <v>5</v>
      </c>
      <c r="H806" s="72">
        <v>0.05</v>
      </c>
      <c r="I806" s="91">
        <f t="shared" si="64"/>
        <v>0.19</v>
      </c>
      <c r="J806" s="94">
        <v>3018.01</v>
      </c>
      <c r="K806" s="68">
        <f t="shared" si="60"/>
        <v>4028.0924701369868</v>
      </c>
      <c r="L806" s="68">
        <f t="shared" si="61"/>
        <v>0</v>
      </c>
      <c r="M806" s="45">
        <v>0.05</v>
      </c>
      <c r="N806" s="68">
        <f t="shared" si="62"/>
        <v>150.90050000000002</v>
      </c>
    </row>
    <row r="807" spans="2:14" x14ac:dyDescent="0.25">
      <c r="B807" s="46">
        <v>803</v>
      </c>
      <c r="C807" s="116" t="s">
        <v>1658</v>
      </c>
      <c r="D807" s="97">
        <v>41860</v>
      </c>
      <c r="E807" s="98">
        <v>44424</v>
      </c>
      <c r="F807" s="117">
        <f t="shared" si="63"/>
        <v>7.0246575342465754</v>
      </c>
      <c r="G807" s="46">
        <v>5</v>
      </c>
      <c r="H807" s="72">
        <v>0.05</v>
      </c>
      <c r="I807" s="91">
        <f t="shared" si="64"/>
        <v>0.19</v>
      </c>
      <c r="J807" s="94">
        <v>5190.01</v>
      </c>
      <c r="K807" s="68">
        <f t="shared" si="60"/>
        <v>6927.0281413698631</v>
      </c>
      <c r="L807" s="68">
        <f t="shared" si="61"/>
        <v>0</v>
      </c>
      <c r="M807" s="45">
        <v>0.05</v>
      </c>
      <c r="N807" s="68">
        <f t="shared" si="62"/>
        <v>259.50050000000005</v>
      </c>
    </row>
    <row r="808" spans="2:14" x14ac:dyDescent="0.25">
      <c r="B808" s="46">
        <v>804</v>
      </c>
      <c r="C808" s="116" t="s">
        <v>1438</v>
      </c>
      <c r="D808" s="97">
        <v>41860</v>
      </c>
      <c r="E808" s="98">
        <v>44424</v>
      </c>
      <c r="F808" s="117">
        <f t="shared" si="63"/>
        <v>7.0246575342465754</v>
      </c>
      <c r="G808" s="46">
        <v>8</v>
      </c>
      <c r="H808" s="72">
        <v>0.05</v>
      </c>
      <c r="I808" s="91">
        <f t="shared" si="64"/>
        <v>0.11874999999999999</v>
      </c>
      <c r="J808" s="94">
        <v>34717.06</v>
      </c>
      <c r="K808" s="68">
        <f t="shared" si="60"/>
        <v>28960.210530136981</v>
      </c>
      <c r="L808" s="68">
        <f t="shared" si="61"/>
        <v>5756.8494698630166</v>
      </c>
      <c r="M808" s="45">
        <v>0.05</v>
      </c>
      <c r="N808" s="68">
        <f t="shared" si="62"/>
        <v>5469.0069963698652</v>
      </c>
    </row>
    <row r="809" spans="2:14" x14ac:dyDescent="0.25">
      <c r="B809" s="46">
        <v>805</v>
      </c>
      <c r="C809" s="116" t="s">
        <v>1438</v>
      </c>
      <c r="D809" s="97">
        <v>41860</v>
      </c>
      <c r="E809" s="98">
        <v>44424</v>
      </c>
      <c r="F809" s="117">
        <f t="shared" si="63"/>
        <v>7.0246575342465754</v>
      </c>
      <c r="G809" s="46">
        <v>8</v>
      </c>
      <c r="H809" s="72">
        <v>0.05</v>
      </c>
      <c r="I809" s="91">
        <f t="shared" si="64"/>
        <v>0.11874999999999999</v>
      </c>
      <c r="J809" s="94">
        <v>65965.11</v>
      </c>
      <c r="K809" s="68">
        <f t="shared" si="60"/>
        <v>55026.648951369854</v>
      </c>
      <c r="L809" s="68">
        <f t="shared" si="61"/>
        <v>10938.461048630146</v>
      </c>
      <c r="M809" s="45">
        <v>0.05</v>
      </c>
      <c r="N809" s="68">
        <f t="shared" si="62"/>
        <v>10391.537996198638</v>
      </c>
    </row>
    <row r="810" spans="2:14" x14ac:dyDescent="0.25">
      <c r="B810" s="46">
        <v>806</v>
      </c>
      <c r="C810" s="116" t="s">
        <v>1650</v>
      </c>
      <c r="D810" s="97">
        <v>41860</v>
      </c>
      <c r="E810" s="98">
        <v>44424</v>
      </c>
      <c r="F810" s="117">
        <f t="shared" si="63"/>
        <v>7.0246575342465754</v>
      </c>
      <c r="G810" s="46">
        <v>8</v>
      </c>
      <c r="H810" s="72">
        <v>0.05</v>
      </c>
      <c r="I810" s="91">
        <f t="shared" si="64"/>
        <v>0.11874999999999999</v>
      </c>
      <c r="J810" s="94">
        <v>7190.01</v>
      </c>
      <c r="K810" s="68">
        <f t="shared" si="60"/>
        <v>5997.7487527397261</v>
      </c>
      <c r="L810" s="68">
        <f t="shared" si="61"/>
        <v>1192.2612472602741</v>
      </c>
      <c r="M810" s="45">
        <v>0.05</v>
      </c>
      <c r="N810" s="68">
        <f t="shared" si="62"/>
        <v>1132.6481848972603</v>
      </c>
    </row>
    <row r="811" spans="2:14" x14ac:dyDescent="0.25">
      <c r="B811" s="46">
        <v>807</v>
      </c>
      <c r="C811" s="116" t="s">
        <v>1650</v>
      </c>
      <c r="D811" s="97">
        <v>41860</v>
      </c>
      <c r="E811" s="98">
        <v>44424</v>
      </c>
      <c r="F811" s="117">
        <f t="shared" si="63"/>
        <v>7.0246575342465754</v>
      </c>
      <c r="G811" s="46">
        <v>8</v>
      </c>
      <c r="H811" s="72">
        <v>0.05</v>
      </c>
      <c r="I811" s="91">
        <f t="shared" si="64"/>
        <v>0.11874999999999999</v>
      </c>
      <c r="J811" s="94">
        <v>28762.05</v>
      </c>
      <c r="K811" s="68">
        <f t="shared" si="60"/>
        <v>23992.671708904109</v>
      </c>
      <c r="L811" s="68">
        <f t="shared" si="61"/>
        <v>4769.3782910958907</v>
      </c>
      <c r="M811" s="45">
        <v>0.05</v>
      </c>
      <c r="N811" s="68">
        <f t="shared" si="62"/>
        <v>4530.9093765410962</v>
      </c>
    </row>
    <row r="812" spans="2:14" x14ac:dyDescent="0.25">
      <c r="B812" s="46">
        <v>808</v>
      </c>
      <c r="C812" s="116" t="s">
        <v>1650</v>
      </c>
      <c r="D812" s="97">
        <v>41860</v>
      </c>
      <c r="E812" s="98">
        <v>44424</v>
      </c>
      <c r="F812" s="117">
        <f t="shared" si="63"/>
        <v>7.0246575342465754</v>
      </c>
      <c r="G812" s="46">
        <v>8</v>
      </c>
      <c r="H812" s="72">
        <v>0.05</v>
      </c>
      <c r="I812" s="91">
        <f t="shared" si="64"/>
        <v>0.11874999999999999</v>
      </c>
      <c r="J812" s="94">
        <v>8070.01</v>
      </c>
      <c r="K812" s="68">
        <f t="shared" si="60"/>
        <v>6731.825465068493</v>
      </c>
      <c r="L812" s="68">
        <f t="shared" si="61"/>
        <v>1338.1845349315072</v>
      </c>
      <c r="M812" s="45">
        <v>0.05</v>
      </c>
      <c r="N812" s="68">
        <f t="shared" si="62"/>
        <v>1271.2753081849319</v>
      </c>
    </row>
    <row r="813" spans="2:14" x14ac:dyDescent="0.25">
      <c r="B813" s="46">
        <v>809</v>
      </c>
      <c r="C813" s="116" t="s">
        <v>1650</v>
      </c>
      <c r="D813" s="97">
        <v>41860</v>
      </c>
      <c r="E813" s="98">
        <v>44424</v>
      </c>
      <c r="F813" s="117">
        <f t="shared" si="63"/>
        <v>7.0246575342465754</v>
      </c>
      <c r="G813" s="46">
        <v>8</v>
      </c>
      <c r="H813" s="72">
        <v>0.05</v>
      </c>
      <c r="I813" s="91">
        <f t="shared" si="64"/>
        <v>0.11874999999999999</v>
      </c>
      <c r="J813" s="94">
        <v>2693</v>
      </c>
      <c r="K813" s="68">
        <f t="shared" si="60"/>
        <v>2246.4415753424655</v>
      </c>
      <c r="L813" s="68">
        <f t="shared" si="61"/>
        <v>446.55842465753449</v>
      </c>
      <c r="M813" s="45">
        <v>0.05</v>
      </c>
      <c r="N813" s="68">
        <f t="shared" si="62"/>
        <v>424.23050342465774</v>
      </c>
    </row>
    <row r="814" spans="2:14" x14ac:dyDescent="0.25">
      <c r="B814" s="46">
        <v>810</v>
      </c>
      <c r="C814" s="116" t="s">
        <v>1659</v>
      </c>
      <c r="D814" s="97">
        <v>41846</v>
      </c>
      <c r="E814" s="98">
        <v>44424</v>
      </c>
      <c r="F814" s="117">
        <f t="shared" si="63"/>
        <v>7.0630136986301366</v>
      </c>
      <c r="G814" s="46">
        <v>5</v>
      </c>
      <c r="H814" s="72">
        <v>0.05</v>
      </c>
      <c r="I814" s="91">
        <f t="shared" si="64"/>
        <v>0.19</v>
      </c>
      <c r="J814" s="94">
        <v>169011</v>
      </c>
      <c r="K814" s="68">
        <f t="shared" si="60"/>
        <v>226808.13156164382</v>
      </c>
      <c r="L814" s="68">
        <f t="shared" si="61"/>
        <v>0</v>
      </c>
      <c r="M814" s="45">
        <v>0.05</v>
      </c>
      <c r="N814" s="68">
        <f t="shared" si="62"/>
        <v>8450.5500000000011</v>
      </c>
    </row>
    <row r="815" spans="2:14" x14ac:dyDescent="0.25">
      <c r="B815" s="46">
        <v>811</v>
      </c>
      <c r="C815" s="116" t="s">
        <v>1407</v>
      </c>
      <c r="D815" s="97">
        <v>41841</v>
      </c>
      <c r="E815" s="98">
        <v>44424</v>
      </c>
      <c r="F815" s="117">
        <f t="shared" si="63"/>
        <v>7.0767123287671234</v>
      </c>
      <c r="G815" s="46">
        <v>6</v>
      </c>
      <c r="H815" s="72">
        <v>0.05</v>
      </c>
      <c r="I815" s="91">
        <f t="shared" si="64"/>
        <v>0.15833333333333333</v>
      </c>
      <c r="J815" s="94">
        <v>45486</v>
      </c>
      <c r="K815" s="68">
        <f t="shared" si="60"/>
        <v>50966.128356164387</v>
      </c>
      <c r="L815" s="68">
        <f t="shared" si="61"/>
        <v>0</v>
      </c>
      <c r="M815" s="45">
        <v>0.05</v>
      </c>
      <c r="N815" s="68">
        <f t="shared" si="62"/>
        <v>2274.3000000000002</v>
      </c>
    </row>
    <row r="816" spans="2:14" x14ac:dyDescent="0.25">
      <c r="B816" s="46">
        <v>812</v>
      </c>
      <c r="C816" s="116" t="s">
        <v>1403</v>
      </c>
      <c r="D816" s="97">
        <v>41841</v>
      </c>
      <c r="E816" s="98">
        <v>44424</v>
      </c>
      <c r="F816" s="117">
        <f t="shared" si="63"/>
        <v>7.0767123287671234</v>
      </c>
      <c r="G816" s="46">
        <v>5</v>
      </c>
      <c r="H816" s="72">
        <v>0.05</v>
      </c>
      <c r="I816" s="91">
        <f t="shared" si="64"/>
        <v>0.19</v>
      </c>
      <c r="J816" s="94">
        <v>8122</v>
      </c>
      <c r="K816" s="68">
        <f t="shared" si="60"/>
        <v>10920.64093150685</v>
      </c>
      <c r="L816" s="68">
        <f t="shared" si="61"/>
        <v>0</v>
      </c>
      <c r="M816" s="45">
        <v>0.05</v>
      </c>
      <c r="N816" s="68">
        <f t="shared" si="62"/>
        <v>406.1</v>
      </c>
    </row>
    <row r="817" spans="2:14" x14ac:dyDescent="0.25">
      <c r="B817" s="46">
        <v>813</v>
      </c>
      <c r="C817" s="116" t="s">
        <v>1407</v>
      </c>
      <c r="D817" s="97">
        <v>41841</v>
      </c>
      <c r="E817" s="98">
        <v>44424</v>
      </c>
      <c r="F817" s="117">
        <f t="shared" si="63"/>
        <v>7.0767123287671234</v>
      </c>
      <c r="G817" s="46">
        <v>6</v>
      </c>
      <c r="H817" s="72">
        <v>0.05</v>
      </c>
      <c r="I817" s="91">
        <f t="shared" si="64"/>
        <v>0.15833333333333333</v>
      </c>
      <c r="J817" s="94">
        <v>37905</v>
      </c>
      <c r="K817" s="68">
        <f t="shared" si="60"/>
        <v>42471.773630136988</v>
      </c>
      <c r="L817" s="68">
        <f t="shared" si="61"/>
        <v>0</v>
      </c>
      <c r="M817" s="45">
        <v>0.05</v>
      </c>
      <c r="N817" s="68">
        <f t="shared" si="62"/>
        <v>1895.25</v>
      </c>
    </row>
    <row r="818" spans="2:14" x14ac:dyDescent="0.25">
      <c r="B818" s="46">
        <v>814</v>
      </c>
      <c r="C818" s="116" t="s">
        <v>1403</v>
      </c>
      <c r="D818" s="97">
        <v>41841</v>
      </c>
      <c r="E818" s="98">
        <v>44424</v>
      </c>
      <c r="F818" s="117">
        <f t="shared" si="63"/>
        <v>7.0767123287671234</v>
      </c>
      <c r="G818" s="46">
        <v>5</v>
      </c>
      <c r="H818" s="72">
        <v>0.05</v>
      </c>
      <c r="I818" s="91">
        <f t="shared" si="64"/>
        <v>0.19</v>
      </c>
      <c r="J818" s="94">
        <v>8880</v>
      </c>
      <c r="K818" s="68">
        <f t="shared" si="60"/>
        <v>11939.829041095891</v>
      </c>
      <c r="L818" s="68">
        <f t="shared" si="61"/>
        <v>0</v>
      </c>
      <c r="M818" s="45">
        <v>0.05</v>
      </c>
      <c r="N818" s="68">
        <f t="shared" si="62"/>
        <v>444</v>
      </c>
    </row>
    <row r="819" spans="2:14" x14ac:dyDescent="0.25">
      <c r="B819" s="46">
        <v>815</v>
      </c>
      <c r="C819" s="116" t="s">
        <v>1660</v>
      </c>
      <c r="D819" s="97">
        <v>41841</v>
      </c>
      <c r="E819" s="98">
        <v>44424</v>
      </c>
      <c r="F819" s="117">
        <f t="shared" si="63"/>
        <v>7.0767123287671234</v>
      </c>
      <c r="G819" s="46">
        <v>6</v>
      </c>
      <c r="H819" s="72">
        <v>0.05</v>
      </c>
      <c r="I819" s="91">
        <f t="shared" si="64"/>
        <v>0.15833333333333333</v>
      </c>
      <c r="J819" s="94">
        <v>20577</v>
      </c>
      <c r="K819" s="68">
        <f t="shared" si="60"/>
        <v>23056.105684931506</v>
      </c>
      <c r="L819" s="68">
        <f t="shared" si="61"/>
        <v>0</v>
      </c>
      <c r="M819" s="45">
        <v>0.05</v>
      </c>
      <c r="N819" s="68">
        <f t="shared" si="62"/>
        <v>1028.8500000000001</v>
      </c>
    </row>
    <row r="820" spans="2:14" x14ac:dyDescent="0.25">
      <c r="B820" s="46">
        <v>816</v>
      </c>
      <c r="C820" s="116" t="s">
        <v>1661</v>
      </c>
      <c r="D820" s="97">
        <v>41841</v>
      </c>
      <c r="E820" s="98">
        <v>44424</v>
      </c>
      <c r="F820" s="117">
        <f t="shared" si="63"/>
        <v>7.0767123287671234</v>
      </c>
      <c r="G820" s="46">
        <v>5</v>
      </c>
      <c r="H820" s="72">
        <v>0.05</v>
      </c>
      <c r="I820" s="91">
        <f t="shared" si="64"/>
        <v>0.19</v>
      </c>
      <c r="J820" s="94">
        <v>23285</v>
      </c>
      <c r="K820" s="68">
        <f t="shared" si="60"/>
        <v>31308.436849315065</v>
      </c>
      <c r="L820" s="68">
        <f t="shared" si="61"/>
        <v>0</v>
      </c>
      <c r="M820" s="45">
        <v>0.05</v>
      </c>
      <c r="N820" s="68">
        <f t="shared" si="62"/>
        <v>1164.25</v>
      </c>
    </row>
    <row r="821" spans="2:14" x14ac:dyDescent="0.25">
      <c r="B821" s="46">
        <v>817</v>
      </c>
      <c r="C821" s="116" t="s">
        <v>1662</v>
      </c>
      <c r="D821" s="97">
        <v>41841</v>
      </c>
      <c r="E821" s="98">
        <v>44424</v>
      </c>
      <c r="F821" s="117">
        <f t="shared" si="63"/>
        <v>7.0767123287671234</v>
      </c>
      <c r="G821" s="46">
        <v>6</v>
      </c>
      <c r="H821" s="72">
        <v>0.05</v>
      </c>
      <c r="I821" s="91">
        <f t="shared" si="64"/>
        <v>0.15833333333333333</v>
      </c>
      <c r="J821" s="94">
        <v>25451</v>
      </c>
      <c r="K821" s="68">
        <f t="shared" si="60"/>
        <v>28517.322534246574</v>
      </c>
      <c r="L821" s="68">
        <f t="shared" si="61"/>
        <v>0</v>
      </c>
      <c r="M821" s="45">
        <v>0.05</v>
      </c>
      <c r="N821" s="68">
        <f t="shared" si="62"/>
        <v>1272.5500000000002</v>
      </c>
    </row>
    <row r="822" spans="2:14" x14ac:dyDescent="0.25">
      <c r="B822" s="46">
        <v>818</v>
      </c>
      <c r="C822" s="116" t="s">
        <v>1407</v>
      </c>
      <c r="D822" s="97">
        <v>41841</v>
      </c>
      <c r="E822" s="98">
        <v>44424</v>
      </c>
      <c r="F822" s="117">
        <f t="shared" si="63"/>
        <v>7.0767123287671234</v>
      </c>
      <c r="G822" s="46">
        <v>6</v>
      </c>
      <c r="H822" s="72">
        <v>0.05</v>
      </c>
      <c r="I822" s="91">
        <f t="shared" si="64"/>
        <v>0.15833333333333333</v>
      </c>
      <c r="J822" s="94">
        <v>36281</v>
      </c>
      <c r="K822" s="68">
        <f t="shared" si="60"/>
        <v>40652.115000000005</v>
      </c>
      <c r="L822" s="68">
        <f t="shared" si="61"/>
        <v>0</v>
      </c>
      <c r="M822" s="45">
        <v>0.05</v>
      </c>
      <c r="N822" s="68">
        <f t="shared" si="62"/>
        <v>1814.0500000000002</v>
      </c>
    </row>
    <row r="823" spans="2:14" x14ac:dyDescent="0.25">
      <c r="B823" s="46">
        <v>819</v>
      </c>
      <c r="C823" s="116" t="s">
        <v>1407</v>
      </c>
      <c r="D823" s="97">
        <v>41841</v>
      </c>
      <c r="E823" s="98">
        <v>44424</v>
      </c>
      <c r="F823" s="117">
        <f t="shared" si="63"/>
        <v>7.0767123287671234</v>
      </c>
      <c r="G823" s="46">
        <v>6</v>
      </c>
      <c r="H823" s="72">
        <v>0.05</v>
      </c>
      <c r="I823" s="91">
        <f t="shared" si="64"/>
        <v>0.15833333333333333</v>
      </c>
      <c r="J823" s="94">
        <v>18953</v>
      </c>
      <c r="K823" s="68">
        <f t="shared" si="60"/>
        <v>21236.44705479452</v>
      </c>
      <c r="L823" s="68">
        <f t="shared" si="61"/>
        <v>0</v>
      </c>
      <c r="M823" s="45">
        <v>0.05</v>
      </c>
      <c r="N823" s="68">
        <f t="shared" si="62"/>
        <v>947.65000000000009</v>
      </c>
    </row>
    <row r="824" spans="2:14" x14ac:dyDescent="0.25">
      <c r="B824" s="46">
        <v>820</v>
      </c>
      <c r="C824" s="116" t="s">
        <v>1663</v>
      </c>
      <c r="D824" s="97">
        <v>41841</v>
      </c>
      <c r="E824" s="98">
        <v>44424</v>
      </c>
      <c r="F824" s="117">
        <f t="shared" si="63"/>
        <v>7.0767123287671234</v>
      </c>
      <c r="G824" s="46">
        <v>5</v>
      </c>
      <c r="H824" s="72">
        <v>0.05</v>
      </c>
      <c r="I824" s="91">
        <f t="shared" si="64"/>
        <v>0.19</v>
      </c>
      <c r="J824" s="94">
        <v>15703</v>
      </c>
      <c r="K824" s="68">
        <f t="shared" si="60"/>
        <v>21113.866602739727</v>
      </c>
      <c r="L824" s="68">
        <f t="shared" si="61"/>
        <v>0</v>
      </c>
      <c r="M824" s="45">
        <v>0.05</v>
      </c>
      <c r="N824" s="68">
        <f t="shared" si="62"/>
        <v>785.15000000000009</v>
      </c>
    </row>
    <row r="825" spans="2:14" x14ac:dyDescent="0.25">
      <c r="B825" s="46">
        <v>821</v>
      </c>
      <c r="C825" s="116" t="s">
        <v>1664</v>
      </c>
      <c r="D825" s="97">
        <v>41841</v>
      </c>
      <c r="E825" s="98">
        <v>44424</v>
      </c>
      <c r="F825" s="117">
        <f t="shared" si="63"/>
        <v>7.0767123287671234</v>
      </c>
      <c r="G825" s="46">
        <v>5</v>
      </c>
      <c r="H825" s="72">
        <v>0.05</v>
      </c>
      <c r="I825" s="91">
        <f t="shared" si="64"/>
        <v>0.19</v>
      </c>
      <c r="J825" s="94">
        <v>23826</v>
      </c>
      <c r="K825" s="68">
        <f t="shared" si="60"/>
        <v>32035.852109589039</v>
      </c>
      <c r="L825" s="68">
        <f t="shared" si="61"/>
        <v>0</v>
      </c>
      <c r="M825" s="45">
        <v>0.05</v>
      </c>
      <c r="N825" s="68">
        <f t="shared" si="62"/>
        <v>1191.3</v>
      </c>
    </row>
    <row r="826" spans="2:14" x14ac:dyDescent="0.25">
      <c r="B826" s="46">
        <v>822</v>
      </c>
      <c r="C826" s="116" t="s">
        <v>1665</v>
      </c>
      <c r="D826" s="97">
        <v>41841</v>
      </c>
      <c r="E826" s="98">
        <v>44424</v>
      </c>
      <c r="F826" s="117">
        <f t="shared" si="63"/>
        <v>7.0767123287671234</v>
      </c>
      <c r="G826" s="46">
        <v>5</v>
      </c>
      <c r="H826" s="72">
        <v>0.05</v>
      </c>
      <c r="I826" s="91">
        <f t="shared" si="64"/>
        <v>0.19</v>
      </c>
      <c r="J826" s="94">
        <v>32490</v>
      </c>
      <c r="K826" s="68">
        <f t="shared" si="60"/>
        <v>43685.252876712329</v>
      </c>
      <c r="L826" s="68">
        <f t="shared" si="61"/>
        <v>0</v>
      </c>
      <c r="M826" s="45">
        <v>0.05</v>
      </c>
      <c r="N826" s="68">
        <f t="shared" si="62"/>
        <v>1624.5</v>
      </c>
    </row>
    <row r="827" spans="2:14" x14ac:dyDescent="0.25">
      <c r="B827" s="46">
        <v>823</v>
      </c>
      <c r="C827" s="116" t="s">
        <v>1407</v>
      </c>
      <c r="D827" s="97">
        <v>41841</v>
      </c>
      <c r="E827" s="98">
        <v>44424</v>
      </c>
      <c r="F827" s="117">
        <f t="shared" si="63"/>
        <v>7.0767123287671234</v>
      </c>
      <c r="G827" s="46">
        <v>6</v>
      </c>
      <c r="H827" s="72">
        <v>0.05</v>
      </c>
      <c r="I827" s="91">
        <f t="shared" si="64"/>
        <v>0.15833333333333333</v>
      </c>
      <c r="J827" s="94">
        <v>47110</v>
      </c>
      <c r="K827" s="68">
        <f t="shared" si="60"/>
        <v>52785.786986301369</v>
      </c>
      <c r="L827" s="68">
        <f t="shared" si="61"/>
        <v>0</v>
      </c>
      <c r="M827" s="45">
        <v>0.05</v>
      </c>
      <c r="N827" s="68">
        <f t="shared" si="62"/>
        <v>2355.5</v>
      </c>
    </row>
    <row r="828" spans="2:14" x14ac:dyDescent="0.25">
      <c r="B828" s="46">
        <v>824</v>
      </c>
      <c r="C828" s="116" t="s">
        <v>1407</v>
      </c>
      <c r="D828" s="97">
        <v>41841</v>
      </c>
      <c r="E828" s="98">
        <v>44424</v>
      </c>
      <c r="F828" s="117">
        <f t="shared" si="63"/>
        <v>7.0767123287671234</v>
      </c>
      <c r="G828" s="46">
        <v>6</v>
      </c>
      <c r="H828" s="72">
        <v>0.05</v>
      </c>
      <c r="I828" s="91">
        <f t="shared" si="64"/>
        <v>0.15833333333333333</v>
      </c>
      <c r="J828" s="94">
        <v>136458</v>
      </c>
      <c r="K828" s="68">
        <f t="shared" si="60"/>
        <v>152898.38506849314</v>
      </c>
      <c r="L828" s="68">
        <f t="shared" si="61"/>
        <v>0</v>
      </c>
      <c r="M828" s="45">
        <v>0.05</v>
      </c>
      <c r="N828" s="68">
        <f t="shared" si="62"/>
        <v>6822.9000000000005</v>
      </c>
    </row>
    <row r="829" spans="2:14" x14ac:dyDescent="0.25">
      <c r="B829" s="46">
        <v>825</v>
      </c>
      <c r="C829" s="116" t="s">
        <v>1407</v>
      </c>
      <c r="D829" s="97">
        <v>41841</v>
      </c>
      <c r="E829" s="98">
        <v>44424</v>
      </c>
      <c r="F829" s="117">
        <f t="shared" si="63"/>
        <v>7.0767123287671234</v>
      </c>
      <c r="G829" s="46">
        <v>6</v>
      </c>
      <c r="H829" s="72">
        <v>0.05</v>
      </c>
      <c r="I829" s="91">
        <f t="shared" si="64"/>
        <v>0.15833333333333333</v>
      </c>
      <c r="J829" s="94">
        <v>77976</v>
      </c>
      <c r="K829" s="68">
        <f t="shared" si="60"/>
        <v>87370.505753424644</v>
      </c>
      <c r="L829" s="68">
        <f t="shared" si="61"/>
        <v>0</v>
      </c>
      <c r="M829" s="45">
        <v>0.05</v>
      </c>
      <c r="N829" s="68">
        <f t="shared" si="62"/>
        <v>3898.8</v>
      </c>
    </row>
    <row r="830" spans="2:14" x14ac:dyDescent="0.25">
      <c r="B830" s="46">
        <v>826</v>
      </c>
      <c r="C830" s="116" t="s">
        <v>1521</v>
      </c>
      <c r="D830" s="97">
        <v>41845</v>
      </c>
      <c r="E830" s="98">
        <v>44424</v>
      </c>
      <c r="F830" s="117">
        <f t="shared" si="63"/>
        <v>7.065753424657534</v>
      </c>
      <c r="G830" s="46">
        <v>6</v>
      </c>
      <c r="H830" s="72">
        <v>0.05</v>
      </c>
      <c r="I830" s="91">
        <f t="shared" si="64"/>
        <v>0.15833333333333333</v>
      </c>
      <c r="J830" s="94">
        <v>8550</v>
      </c>
      <c r="K830" s="68">
        <f t="shared" si="60"/>
        <v>9565.2636986301368</v>
      </c>
      <c r="L830" s="68">
        <f t="shared" si="61"/>
        <v>0</v>
      </c>
      <c r="M830" s="45">
        <v>0.05</v>
      </c>
      <c r="N830" s="68">
        <f t="shared" si="62"/>
        <v>427.5</v>
      </c>
    </row>
    <row r="831" spans="2:14" x14ac:dyDescent="0.25">
      <c r="B831" s="46">
        <v>827</v>
      </c>
      <c r="C831" s="116" t="s">
        <v>1534</v>
      </c>
      <c r="D831" s="97">
        <v>41845</v>
      </c>
      <c r="E831" s="98">
        <v>44424</v>
      </c>
      <c r="F831" s="117">
        <f t="shared" si="63"/>
        <v>7.065753424657534</v>
      </c>
      <c r="G831" s="46">
        <v>6</v>
      </c>
      <c r="H831" s="72">
        <v>0.05</v>
      </c>
      <c r="I831" s="91">
        <f t="shared" si="64"/>
        <v>0.15833333333333333</v>
      </c>
      <c r="J831" s="94">
        <v>4560</v>
      </c>
      <c r="K831" s="68">
        <f t="shared" si="60"/>
        <v>5101.4739726027392</v>
      </c>
      <c r="L831" s="68">
        <f t="shared" si="61"/>
        <v>0</v>
      </c>
      <c r="M831" s="45">
        <v>0.05</v>
      </c>
      <c r="N831" s="68">
        <f t="shared" si="62"/>
        <v>228</v>
      </c>
    </row>
    <row r="832" spans="2:14" x14ac:dyDescent="0.25">
      <c r="B832" s="46">
        <v>828</v>
      </c>
      <c r="C832" s="116" t="s">
        <v>1666</v>
      </c>
      <c r="D832" s="97">
        <v>41846</v>
      </c>
      <c r="E832" s="98">
        <v>44424</v>
      </c>
      <c r="F832" s="117">
        <f t="shared" si="63"/>
        <v>7.0630136986301366</v>
      </c>
      <c r="G832" s="46">
        <v>6</v>
      </c>
      <c r="H832" s="72">
        <v>0.05</v>
      </c>
      <c r="I832" s="91">
        <f t="shared" si="64"/>
        <v>0.15833333333333333</v>
      </c>
      <c r="J832" s="94">
        <v>39900</v>
      </c>
      <c r="K832" s="68">
        <f t="shared" si="60"/>
        <v>44620.589041095889</v>
      </c>
      <c r="L832" s="68">
        <f t="shared" si="61"/>
        <v>0</v>
      </c>
      <c r="M832" s="45">
        <v>0.05</v>
      </c>
      <c r="N832" s="68">
        <f t="shared" si="62"/>
        <v>1995</v>
      </c>
    </row>
    <row r="833" spans="2:14" x14ac:dyDescent="0.25">
      <c r="B833" s="46">
        <v>829</v>
      </c>
      <c r="C833" s="116" t="s">
        <v>1667</v>
      </c>
      <c r="D833" s="97">
        <v>41846</v>
      </c>
      <c r="E833" s="98">
        <v>44424</v>
      </c>
      <c r="F833" s="117">
        <f t="shared" si="63"/>
        <v>7.0630136986301366</v>
      </c>
      <c r="G833" s="46">
        <v>5</v>
      </c>
      <c r="H833" s="72">
        <v>0.05</v>
      </c>
      <c r="I833" s="91">
        <f t="shared" si="64"/>
        <v>0.19</v>
      </c>
      <c r="J833" s="94">
        <v>13224</v>
      </c>
      <c r="K833" s="68">
        <f t="shared" si="60"/>
        <v>17746.245698630137</v>
      </c>
      <c r="L833" s="68">
        <f t="shared" si="61"/>
        <v>0</v>
      </c>
      <c r="M833" s="45">
        <v>0.05</v>
      </c>
      <c r="N833" s="68">
        <f t="shared" si="62"/>
        <v>661.2</v>
      </c>
    </row>
    <row r="834" spans="2:14" x14ac:dyDescent="0.25">
      <c r="B834" s="46">
        <v>830</v>
      </c>
      <c r="C834" s="116" t="s">
        <v>1668</v>
      </c>
      <c r="D834" s="97">
        <v>41846</v>
      </c>
      <c r="E834" s="98">
        <v>44424</v>
      </c>
      <c r="F834" s="117">
        <f t="shared" si="63"/>
        <v>7.0630136986301366</v>
      </c>
      <c r="G834" s="46">
        <v>5</v>
      </c>
      <c r="H834" s="72">
        <v>0.05</v>
      </c>
      <c r="I834" s="91">
        <f t="shared" si="64"/>
        <v>0.19</v>
      </c>
      <c r="J834" s="94">
        <v>29526</v>
      </c>
      <c r="K834" s="68">
        <f t="shared" si="60"/>
        <v>39623.08306849315</v>
      </c>
      <c r="L834" s="68">
        <f t="shared" si="61"/>
        <v>0</v>
      </c>
      <c r="M834" s="45">
        <v>0.05</v>
      </c>
      <c r="N834" s="68">
        <f t="shared" si="62"/>
        <v>1476.3000000000002</v>
      </c>
    </row>
    <row r="835" spans="2:14" x14ac:dyDescent="0.25">
      <c r="B835" s="46">
        <v>831</v>
      </c>
      <c r="C835" s="116" t="s">
        <v>1669</v>
      </c>
      <c r="D835" s="97">
        <v>41846</v>
      </c>
      <c r="E835" s="98">
        <v>44424</v>
      </c>
      <c r="F835" s="117">
        <f t="shared" si="63"/>
        <v>7.0630136986301366</v>
      </c>
      <c r="G835" s="46">
        <v>5</v>
      </c>
      <c r="H835" s="72">
        <v>0.05</v>
      </c>
      <c r="I835" s="91">
        <f t="shared" si="64"/>
        <v>0.19</v>
      </c>
      <c r="J835" s="94">
        <v>76608</v>
      </c>
      <c r="K835" s="68">
        <f t="shared" si="60"/>
        <v>102805.83715068494</v>
      </c>
      <c r="L835" s="68">
        <f t="shared" si="61"/>
        <v>0</v>
      </c>
      <c r="M835" s="45">
        <v>0.05</v>
      </c>
      <c r="N835" s="68">
        <f t="shared" si="62"/>
        <v>3830.4</v>
      </c>
    </row>
    <row r="836" spans="2:14" x14ac:dyDescent="0.25">
      <c r="B836" s="46">
        <v>832</v>
      </c>
      <c r="C836" s="116" t="s">
        <v>1670</v>
      </c>
      <c r="D836" s="97">
        <v>41846</v>
      </c>
      <c r="E836" s="98">
        <v>44424</v>
      </c>
      <c r="F836" s="117">
        <f t="shared" si="63"/>
        <v>7.0630136986301366</v>
      </c>
      <c r="G836" s="46">
        <v>5</v>
      </c>
      <c r="H836" s="72">
        <v>0.05</v>
      </c>
      <c r="I836" s="91">
        <f t="shared" si="64"/>
        <v>0.19</v>
      </c>
      <c r="J836" s="94">
        <v>6955</v>
      </c>
      <c r="K836" s="68">
        <f t="shared" si="60"/>
        <v>9333.4194520547935</v>
      </c>
      <c r="L836" s="68">
        <f t="shared" si="61"/>
        <v>0</v>
      </c>
      <c r="M836" s="45">
        <v>0.05</v>
      </c>
      <c r="N836" s="68">
        <f t="shared" si="62"/>
        <v>347.75</v>
      </c>
    </row>
    <row r="837" spans="2:14" x14ac:dyDescent="0.25">
      <c r="B837" s="46">
        <v>833</v>
      </c>
      <c r="C837" s="116" t="s">
        <v>1671</v>
      </c>
      <c r="D837" s="97">
        <v>41859</v>
      </c>
      <c r="E837" s="98">
        <v>44424</v>
      </c>
      <c r="F837" s="117">
        <f t="shared" si="63"/>
        <v>7.0273972602739727</v>
      </c>
      <c r="G837" s="46">
        <v>8</v>
      </c>
      <c r="H837" s="72">
        <v>0.05</v>
      </c>
      <c r="I837" s="91">
        <f t="shared" si="64"/>
        <v>0.11874999999999999</v>
      </c>
      <c r="J837" s="94">
        <v>60990</v>
      </c>
      <c r="K837" s="68">
        <f t="shared" ref="K837:K900" si="65">J837*I837*F837</f>
        <v>50896.363869863017</v>
      </c>
      <c r="L837" s="68">
        <f t="shared" ref="L837:L900" si="66">MAX(J837-K837,0)</f>
        <v>10093.636130136983</v>
      </c>
      <c r="M837" s="45">
        <v>0.05</v>
      </c>
      <c r="N837" s="68">
        <f t="shared" ref="N837:N900" si="67">IF(J837&lt;=0,0,IF(L837&lt;=H837*J837,H837*J837,L837*(1-M837)))</f>
        <v>9588.9543236301342</v>
      </c>
    </row>
    <row r="838" spans="2:14" x14ac:dyDescent="0.25">
      <c r="B838" s="46">
        <v>834</v>
      </c>
      <c r="C838" s="116" t="s">
        <v>1672</v>
      </c>
      <c r="D838" s="97">
        <v>41859</v>
      </c>
      <c r="E838" s="98">
        <v>44424</v>
      </c>
      <c r="F838" s="117">
        <f t="shared" ref="F838:F901" si="68">(E838-D838)/365</f>
        <v>7.0273972602739727</v>
      </c>
      <c r="G838" s="46">
        <v>8</v>
      </c>
      <c r="H838" s="72">
        <v>0.05</v>
      </c>
      <c r="I838" s="91">
        <f t="shared" ref="I838:I901" si="69">(1-H838)/G838</f>
        <v>0.11874999999999999</v>
      </c>
      <c r="J838" s="94">
        <v>22344</v>
      </c>
      <c r="K838" s="68">
        <f t="shared" si="65"/>
        <v>18646.144520547943</v>
      </c>
      <c r="L838" s="68">
        <f t="shared" si="66"/>
        <v>3697.8554794520569</v>
      </c>
      <c r="M838" s="45">
        <v>0.05</v>
      </c>
      <c r="N838" s="68">
        <f t="shared" si="67"/>
        <v>3512.9627054794537</v>
      </c>
    </row>
    <row r="839" spans="2:14" x14ac:dyDescent="0.25">
      <c r="B839" s="46">
        <v>835</v>
      </c>
      <c r="C839" s="116" t="s">
        <v>1673</v>
      </c>
      <c r="D839" s="97">
        <v>41846</v>
      </c>
      <c r="E839" s="98">
        <v>44424</v>
      </c>
      <c r="F839" s="117">
        <f t="shared" si="68"/>
        <v>7.0630136986301366</v>
      </c>
      <c r="G839" s="46">
        <v>8</v>
      </c>
      <c r="H839" s="72">
        <v>0.05</v>
      </c>
      <c r="I839" s="91">
        <f t="shared" si="69"/>
        <v>0.11874999999999999</v>
      </c>
      <c r="J839" s="94">
        <v>8208</v>
      </c>
      <c r="K839" s="68">
        <f t="shared" si="65"/>
        <v>6884.3194520547941</v>
      </c>
      <c r="L839" s="68">
        <f t="shared" si="66"/>
        <v>1323.6805479452059</v>
      </c>
      <c r="M839" s="45">
        <v>0.05</v>
      </c>
      <c r="N839" s="68">
        <f t="shared" si="67"/>
        <v>1257.4965205479457</v>
      </c>
    </row>
    <row r="840" spans="2:14" x14ac:dyDescent="0.25">
      <c r="B840" s="46">
        <v>836</v>
      </c>
      <c r="C840" s="116" t="s">
        <v>1471</v>
      </c>
      <c r="D840" s="97">
        <v>41846</v>
      </c>
      <c r="E840" s="98">
        <v>44424</v>
      </c>
      <c r="F840" s="117">
        <f t="shared" si="68"/>
        <v>7.0630136986301366</v>
      </c>
      <c r="G840" s="46">
        <v>5</v>
      </c>
      <c r="H840" s="72">
        <v>0.05</v>
      </c>
      <c r="I840" s="91">
        <f t="shared" si="69"/>
        <v>0.19</v>
      </c>
      <c r="J840" s="94">
        <v>16279.26</v>
      </c>
      <c r="K840" s="68">
        <f t="shared" si="65"/>
        <v>21846.320912876712</v>
      </c>
      <c r="L840" s="68">
        <f t="shared" si="66"/>
        <v>0</v>
      </c>
      <c r="M840" s="45">
        <v>0.05</v>
      </c>
      <c r="N840" s="68">
        <f t="shared" si="67"/>
        <v>813.96300000000008</v>
      </c>
    </row>
    <row r="841" spans="2:14" x14ac:dyDescent="0.25">
      <c r="B841" s="46">
        <v>837</v>
      </c>
      <c r="C841" s="116" t="s">
        <v>1403</v>
      </c>
      <c r="D841" s="97">
        <v>41859</v>
      </c>
      <c r="E841" s="98">
        <v>44424</v>
      </c>
      <c r="F841" s="117">
        <f t="shared" si="68"/>
        <v>7.0273972602739727</v>
      </c>
      <c r="G841" s="46">
        <v>5</v>
      </c>
      <c r="H841" s="72">
        <v>0.05</v>
      </c>
      <c r="I841" s="91">
        <f t="shared" si="69"/>
        <v>0.19</v>
      </c>
      <c r="J841" s="94">
        <v>24361</v>
      </c>
      <c r="K841" s="68">
        <f t="shared" si="65"/>
        <v>32526.940684931509</v>
      </c>
      <c r="L841" s="68">
        <f t="shared" si="66"/>
        <v>0</v>
      </c>
      <c r="M841" s="45">
        <v>0.05</v>
      </c>
      <c r="N841" s="68">
        <f t="shared" si="67"/>
        <v>1218.05</v>
      </c>
    </row>
    <row r="842" spans="2:14" x14ac:dyDescent="0.25">
      <c r="B842" s="46">
        <v>838</v>
      </c>
      <c r="C842" s="116" t="s">
        <v>1674</v>
      </c>
      <c r="D842" s="97">
        <v>41859</v>
      </c>
      <c r="E842" s="98">
        <v>44424</v>
      </c>
      <c r="F842" s="117">
        <f t="shared" si="68"/>
        <v>7.0273972602739727</v>
      </c>
      <c r="G842" s="46">
        <v>5</v>
      </c>
      <c r="H842" s="72">
        <v>0.05</v>
      </c>
      <c r="I842" s="91">
        <f t="shared" si="69"/>
        <v>0.19</v>
      </c>
      <c r="J842" s="94">
        <v>58824</v>
      </c>
      <c r="K842" s="68">
        <f t="shared" si="65"/>
        <v>78542.127123287675</v>
      </c>
      <c r="L842" s="68">
        <f t="shared" si="66"/>
        <v>0</v>
      </c>
      <c r="M842" s="45">
        <v>0.05</v>
      </c>
      <c r="N842" s="68">
        <f t="shared" si="67"/>
        <v>2941.2000000000003</v>
      </c>
    </row>
    <row r="843" spans="2:14" x14ac:dyDescent="0.25">
      <c r="B843" s="46">
        <v>839</v>
      </c>
      <c r="C843" s="116" t="s">
        <v>1407</v>
      </c>
      <c r="D843" s="97">
        <v>41859</v>
      </c>
      <c r="E843" s="98">
        <v>44424</v>
      </c>
      <c r="F843" s="117">
        <f t="shared" si="68"/>
        <v>7.0273972602739727</v>
      </c>
      <c r="G843" s="46">
        <v>6</v>
      </c>
      <c r="H843" s="72">
        <v>0.05</v>
      </c>
      <c r="I843" s="91">
        <f t="shared" si="69"/>
        <v>0.15833333333333333</v>
      </c>
      <c r="J843" s="94">
        <v>20520</v>
      </c>
      <c r="K843" s="68">
        <f t="shared" si="65"/>
        <v>22832.013698630137</v>
      </c>
      <c r="L843" s="68">
        <f t="shared" si="66"/>
        <v>0</v>
      </c>
      <c r="M843" s="45">
        <v>0.05</v>
      </c>
      <c r="N843" s="68">
        <f t="shared" si="67"/>
        <v>1026</v>
      </c>
    </row>
    <row r="844" spans="2:14" x14ac:dyDescent="0.25">
      <c r="B844" s="46">
        <v>840</v>
      </c>
      <c r="C844" s="116" t="s">
        <v>1413</v>
      </c>
      <c r="D844" s="97">
        <v>41851</v>
      </c>
      <c r="E844" s="98">
        <v>44424</v>
      </c>
      <c r="F844" s="117">
        <f t="shared" si="68"/>
        <v>7.0493150684931507</v>
      </c>
      <c r="G844" s="46">
        <v>8</v>
      </c>
      <c r="H844" s="72">
        <v>0.05</v>
      </c>
      <c r="I844" s="91">
        <f t="shared" si="69"/>
        <v>0.11874999999999999</v>
      </c>
      <c r="J844" s="94">
        <v>106704</v>
      </c>
      <c r="K844" s="68">
        <f t="shared" si="65"/>
        <v>89322.576164383558</v>
      </c>
      <c r="L844" s="68">
        <f t="shared" si="66"/>
        <v>17381.423835616442</v>
      </c>
      <c r="M844" s="45">
        <v>0.05</v>
      </c>
      <c r="N844" s="68">
        <f t="shared" si="67"/>
        <v>16512.35264383562</v>
      </c>
    </row>
    <row r="845" spans="2:14" x14ac:dyDescent="0.25">
      <c r="B845" s="46">
        <v>841</v>
      </c>
      <c r="C845" s="116" t="s">
        <v>1416</v>
      </c>
      <c r="D845" s="97">
        <v>41851</v>
      </c>
      <c r="E845" s="98">
        <v>44424</v>
      </c>
      <c r="F845" s="117">
        <f t="shared" si="68"/>
        <v>7.0493150684931507</v>
      </c>
      <c r="G845" s="46">
        <v>6</v>
      </c>
      <c r="H845" s="72">
        <v>0.05</v>
      </c>
      <c r="I845" s="91">
        <f t="shared" si="69"/>
        <v>0.15833333333333333</v>
      </c>
      <c r="J845" s="94">
        <v>21888</v>
      </c>
      <c r="K845" s="68">
        <f t="shared" si="65"/>
        <v>24430.106301369862</v>
      </c>
      <c r="L845" s="68">
        <f t="shared" si="66"/>
        <v>0</v>
      </c>
      <c r="M845" s="45">
        <v>0.05</v>
      </c>
      <c r="N845" s="68">
        <f t="shared" si="67"/>
        <v>1094.4000000000001</v>
      </c>
    </row>
    <row r="846" spans="2:14" x14ac:dyDescent="0.25">
      <c r="B846" s="46">
        <v>842</v>
      </c>
      <c r="C846" s="116" t="s">
        <v>1675</v>
      </c>
      <c r="D846" s="97">
        <v>41859</v>
      </c>
      <c r="E846" s="98">
        <v>44424</v>
      </c>
      <c r="F846" s="117">
        <f t="shared" si="68"/>
        <v>7.0273972602739727</v>
      </c>
      <c r="G846" s="46">
        <v>5</v>
      </c>
      <c r="H846" s="72">
        <v>0.05</v>
      </c>
      <c r="I846" s="91">
        <f t="shared" si="69"/>
        <v>0.19</v>
      </c>
      <c r="J846" s="94">
        <v>14820</v>
      </c>
      <c r="K846" s="68">
        <f t="shared" si="65"/>
        <v>19787.745205479452</v>
      </c>
      <c r="L846" s="68">
        <f t="shared" si="66"/>
        <v>0</v>
      </c>
      <c r="M846" s="45">
        <v>0.05</v>
      </c>
      <c r="N846" s="68">
        <f t="shared" si="67"/>
        <v>741</v>
      </c>
    </row>
    <row r="847" spans="2:14" x14ac:dyDescent="0.25">
      <c r="B847" s="46">
        <v>843</v>
      </c>
      <c r="C847" s="116" t="s">
        <v>1624</v>
      </c>
      <c r="D847" s="97">
        <v>41851</v>
      </c>
      <c r="E847" s="98">
        <v>44424</v>
      </c>
      <c r="F847" s="117">
        <f t="shared" si="68"/>
        <v>7.0493150684931507</v>
      </c>
      <c r="G847" s="46">
        <v>8</v>
      </c>
      <c r="H847" s="72">
        <v>0.05</v>
      </c>
      <c r="I847" s="91">
        <f t="shared" si="69"/>
        <v>0.11874999999999999</v>
      </c>
      <c r="J847" s="94">
        <v>20000</v>
      </c>
      <c r="K847" s="68">
        <f t="shared" si="65"/>
        <v>16742.123287671235</v>
      </c>
      <c r="L847" s="68">
        <f t="shared" si="66"/>
        <v>3257.8767123287653</v>
      </c>
      <c r="M847" s="45">
        <v>0.05</v>
      </c>
      <c r="N847" s="68">
        <f t="shared" si="67"/>
        <v>3094.9828767123267</v>
      </c>
    </row>
    <row r="848" spans="2:14" x14ac:dyDescent="0.25">
      <c r="B848" s="46">
        <v>844</v>
      </c>
      <c r="C848" s="116" t="s">
        <v>1676</v>
      </c>
      <c r="D848" s="97">
        <v>41851</v>
      </c>
      <c r="E848" s="98">
        <v>44424</v>
      </c>
      <c r="F848" s="117">
        <f t="shared" si="68"/>
        <v>7.0493150684931507</v>
      </c>
      <c r="G848" s="46">
        <v>6</v>
      </c>
      <c r="H848" s="72">
        <v>0.05</v>
      </c>
      <c r="I848" s="91">
        <f t="shared" si="69"/>
        <v>0.15833333333333333</v>
      </c>
      <c r="J848" s="94">
        <v>12768</v>
      </c>
      <c r="K848" s="68">
        <f t="shared" si="65"/>
        <v>14250.895342465752</v>
      </c>
      <c r="L848" s="68">
        <f t="shared" si="66"/>
        <v>0</v>
      </c>
      <c r="M848" s="45">
        <v>0.05</v>
      </c>
      <c r="N848" s="68">
        <f t="shared" si="67"/>
        <v>638.40000000000009</v>
      </c>
    </row>
    <row r="849" spans="2:14" x14ac:dyDescent="0.25">
      <c r="B849" s="46">
        <v>845</v>
      </c>
      <c r="C849" s="116" t="s">
        <v>1677</v>
      </c>
      <c r="D849" s="97">
        <v>41852</v>
      </c>
      <c r="E849" s="98">
        <v>44424</v>
      </c>
      <c r="F849" s="117">
        <f t="shared" si="68"/>
        <v>7.0465753424657533</v>
      </c>
      <c r="G849" s="46">
        <v>8</v>
      </c>
      <c r="H849" s="72">
        <v>0.05</v>
      </c>
      <c r="I849" s="91">
        <f t="shared" si="69"/>
        <v>0.11874999999999999</v>
      </c>
      <c r="J849" s="94">
        <v>15747</v>
      </c>
      <c r="K849" s="68">
        <f t="shared" si="65"/>
        <v>13176.787602739725</v>
      </c>
      <c r="L849" s="68">
        <f t="shared" si="66"/>
        <v>2570.2123972602749</v>
      </c>
      <c r="M849" s="45">
        <v>0.05</v>
      </c>
      <c r="N849" s="68">
        <f t="shared" si="67"/>
        <v>2441.7017773972611</v>
      </c>
    </row>
    <row r="850" spans="2:14" x14ac:dyDescent="0.25">
      <c r="B850" s="46">
        <v>846</v>
      </c>
      <c r="C850" s="116" t="s">
        <v>1678</v>
      </c>
      <c r="D850" s="97">
        <v>41852</v>
      </c>
      <c r="E850" s="98">
        <v>44424</v>
      </c>
      <c r="F850" s="117">
        <f t="shared" si="68"/>
        <v>7.0465753424657533</v>
      </c>
      <c r="G850" s="46">
        <v>8</v>
      </c>
      <c r="H850" s="72">
        <v>0.05</v>
      </c>
      <c r="I850" s="91">
        <f t="shared" si="69"/>
        <v>0.11874999999999999</v>
      </c>
      <c r="J850" s="94">
        <v>23358</v>
      </c>
      <c r="K850" s="68">
        <f t="shared" si="65"/>
        <v>19545.526438356163</v>
      </c>
      <c r="L850" s="68">
        <f t="shared" si="66"/>
        <v>3812.4735616438375</v>
      </c>
      <c r="M850" s="45">
        <v>0.05</v>
      </c>
      <c r="N850" s="68">
        <f t="shared" si="67"/>
        <v>3621.8498835616456</v>
      </c>
    </row>
    <row r="851" spans="2:14" x14ac:dyDescent="0.25">
      <c r="B851" s="46">
        <v>847</v>
      </c>
      <c r="C851" s="116" t="s">
        <v>1679</v>
      </c>
      <c r="D851" s="97">
        <v>41857</v>
      </c>
      <c r="E851" s="98">
        <v>44424</v>
      </c>
      <c r="F851" s="117">
        <f t="shared" si="68"/>
        <v>7.0328767123287674</v>
      </c>
      <c r="G851" s="46">
        <v>5</v>
      </c>
      <c r="H851" s="72">
        <v>0.05</v>
      </c>
      <c r="I851" s="91">
        <f t="shared" si="69"/>
        <v>0.19</v>
      </c>
      <c r="J851" s="94">
        <v>40000</v>
      </c>
      <c r="K851" s="68">
        <f t="shared" si="65"/>
        <v>53449.863013698632</v>
      </c>
      <c r="L851" s="68">
        <f t="shared" si="66"/>
        <v>0</v>
      </c>
      <c r="M851" s="45">
        <v>0.05</v>
      </c>
      <c r="N851" s="68">
        <f t="shared" si="67"/>
        <v>2000</v>
      </c>
    </row>
    <row r="852" spans="2:14" ht="30" x14ac:dyDescent="0.25">
      <c r="B852" s="46">
        <v>848</v>
      </c>
      <c r="C852" s="116" t="s">
        <v>1405</v>
      </c>
      <c r="D852" s="97">
        <v>41865</v>
      </c>
      <c r="E852" s="98">
        <v>44424</v>
      </c>
      <c r="F852" s="117">
        <f t="shared" si="68"/>
        <v>7.0109589041095894</v>
      </c>
      <c r="G852" s="46">
        <v>8</v>
      </c>
      <c r="H852" s="72">
        <v>0.05</v>
      </c>
      <c r="I852" s="91">
        <f t="shared" si="69"/>
        <v>0.11874999999999999</v>
      </c>
      <c r="J852" s="94">
        <v>77566</v>
      </c>
      <c r="K852" s="68">
        <f t="shared" si="65"/>
        <v>64577.679554794522</v>
      </c>
      <c r="L852" s="68">
        <f t="shared" si="66"/>
        <v>12988.320445205478</v>
      </c>
      <c r="M852" s="45">
        <v>0.05</v>
      </c>
      <c r="N852" s="68">
        <f t="shared" si="67"/>
        <v>12338.904422945203</v>
      </c>
    </row>
    <row r="853" spans="2:14" x14ac:dyDescent="0.25">
      <c r="B853" s="46">
        <v>849</v>
      </c>
      <c r="C853" s="116" t="s">
        <v>1677</v>
      </c>
      <c r="D853" s="97">
        <v>41863</v>
      </c>
      <c r="E853" s="98">
        <v>44424</v>
      </c>
      <c r="F853" s="117">
        <f t="shared" si="68"/>
        <v>7.0164383561643833</v>
      </c>
      <c r="G853" s="46">
        <v>8</v>
      </c>
      <c r="H853" s="72">
        <v>0.05</v>
      </c>
      <c r="I853" s="91">
        <f t="shared" si="69"/>
        <v>0.11874999999999999</v>
      </c>
      <c r="J853" s="94">
        <v>15120</v>
      </c>
      <c r="K853" s="68">
        <f t="shared" si="65"/>
        <v>12598.01506849315</v>
      </c>
      <c r="L853" s="68">
        <f t="shared" si="66"/>
        <v>2521.9849315068495</v>
      </c>
      <c r="M853" s="45">
        <v>0.05</v>
      </c>
      <c r="N853" s="68">
        <f t="shared" si="67"/>
        <v>2395.8856849315071</v>
      </c>
    </row>
    <row r="854" spans="2:14" x14ac:dyDescent="0.25">
      <c r="B854" s="46">
        <v>850</v>
      </c>
      <c r="C854" s="116" t="s">
        <v>1678</v>
      </c>
      <c r="D854" s="97">
        <v>41863</v>
      </c>
      <c r="E854" s="98">
        <v>44424</v>
      </c>
      <c r="F854" s="117">
        <f t="shared" si="68"/>
        <v>7.0164383561643833</v>
      </c>
      <c r="G854" s="46">
        <v>8</v>
      </c>
      <c r="H854" s="72">
        <v>0.05</v>
      </c>
      <c r="I854" s="91">
        <f t="shared" si="69"/>
        <v>0.11874999999999999</v>
      </c>
      <c r="J854" s="94">
        <v>108800</v>
      </c>
      <c r="K854" s="68">
        <f t="shared" si="65"/>
        <v>90652.38356164383</v>
      </c>
      <c r="L854" s="68">
        <f t="shared" si="66"/>
        <v>18147.61643835617</v>
      </c>
      <c r="M854" s="45">
        <v>0.05</v>
      </c>
      <c r="N854" s="68">
        <f t="shared" si="67"/>
        <v>17240.23561643836</v>
      </c>
    </row>
    <row r="855" spans="2:14" x14ac:dyDescent="0.25">
      <c r="B855" s="46">
        <v>851</v>
      </c>
      <c r="C855" s="116" t="s">
        <v>1638</v>
      </c>
      <c r="D855" s="97">
        <v>41872</v>
      </c>
      <c r="E855" s="98">
        <v>44424</v>
      </c>
      <c r="F855" s="117">
        <f t="shared" si="68"/>
        <v>6.9917808219178079</v>
      </c>
      <c r="G855" s="46">
        <v>5</v>
      </c>
      <c r="H855" s="72">
        <v>0.05</v>
      </c>
      <c r="I855" s="91">
        <f t="shared" si="69"/>
        <v>0.19</v>
      </c>
      <c r="J855" s="94">
        <v>22162</v>
      </c>
      <c r="K855" s="68">
        <f t="shared" si="65"/>
        <v>29440.850849315066</v>
      </c>
      <c r="L855" s="68">
        <f t="shared" si="66"/>
        <v>0</v>
      </c>
      <c r="M855" s="45">
        <v>0.05</v>
      </c>
      <c r="N855" s="68">
        <f t="shared" si="67"/>
        <v>1108.1000000000001</v>
      </c>
    </row>
    <row r="856" spans="2:14" x14ac:dyDescent="0.25">
      <c r="B856" s="46">
        <v>852</v>
      </c>
      <c r="C856" s="116" t="s">
        <v>1443</v>
      </c>
      <c r="D856" s="97">
        <v>41878</v>
      </c>
      <c r="E856" s="98">
        <v>44424</v>
      </c>
      <c r="F856" s="117">
        <f t="shared" si="68"/>
        <v>6.9753424657534246</v>
      </c>
      <c r="G856" s="46">
        <v>8</v>
      </c>
      <c r="H856" s="72">
        <v>0.05</v>
      </c>
      <c r="I856" s="91">
        <f t="shared" si="69"/>
        <v>0.11874999999999999</v>
      </c>
      <c r="J856" s="94">
        <v>16188</v>
      </c>
      <c r="K856" s="68">
        <f t="shared" si="65"/>
        <v>13408.875205479451</v>
      </c>
      <c r="L856" s="68">
        <f t="shared" si="66"/>
        <v>2779.1247945205487</v>
      </c>
      <c r="M856" s="45">
        <v>0.05</v>
      </c>
      <c r="N856" s="68">
        <f t="shared" si="67"/>
        <v>2640.1685547945212</v>
      </c>
    </row>
    <row r="857" spans="2:14" ht="30" x14ac:dyDescent="0.25">
      <c r="B857" s="46">
        <v>853</v>
      </c>
      <c r="C857" s="116" t="s">
        <v>1405</v>
      </c>
      <c r="D857" s="97">
        <v>41891</v>
      </c>
      <c r="E857" s="98">
        <v>44424</v>
      </c>
      <c r="F857" s="117">
        <f t="shared" si="68"/>
        <v>6.9397260273972599</v>
      </c>
      <c r="G857" s="46">
        <v>8</v>
      </c>
      <c r="H857" s="72">
        <v>0.05</v>
      </c>
      <c r="I857" s="91">
        <f t="shared" si="69"/>
        <v>0.11874999999999999</v>
      </c>
      <c r="J857" s="94">
        <v>18240</v>
      </c>
      <c r="K857" s="68">
        <f t="shared" si="65"/>
        <v>15031.446575342465</v>
      </c>
      <c r="L857" s="68">
        <f t="shared" si="66"/>
        <v>3208.5534246575353</v>
      </c>
      <c r="M857" s="45">
        <v>0.05</v>
      </c>
      <c r="N857" s="68">
        <f t="shared" si="67"/>
        <v>3048.1257534246583</v>
      </c>
    </row>
    <row r="858" spans="2:14" x14ac:dyDescent="0.25">
      <c r="B858" s="46">
        <v>854</v>
      </c>
      <c r="C858" s="116" t="s">
        <v>1516</v>
      </c>
      <c r="D858" s="97">
        <v>41904</v>
      </c>
      <c r="E858" s="98">
        <v>44424</v>
      </c>
      <c r="F858" s="117">
        <f t="shared" si="68"/>
        <v>6.904109589041096</v>
      </c>
      <c r="G858" s="46">
        <v>5</v>
      </c>
      <c r="H858" s="72">
        <v>0.05</v>
      </c>
      <c r="I858" s="91">
        <f t="shared" si="69"/>
        <v>0.19</v>
      </c>
      <c r="J858" s="94">
        <v>4638</v>
      </c>
      <c r="K858" s="68">
        <f t="shared" si="65"/>
        <v>6084.0394520547943</v>
      </c>
      <c r="L858" s="68">
        <f t="shared" si="66"/>
        <v>0</v>
      </c>
      <c r="M858" s="45">
        <v>0.05</v>
      </c>
      <c r="N858" s="68">
        <f t="shared" si="67"/>
        <v>231.9</v>
      </c>
    </row>
    <row r="859" spans="2:14" x14ac:dyDescent="0.25">
      <c r="B859" s="46">
        <v>855</v>
      </c>
      <c r="C859" s="116" t="s">
        <v>1680</v>
      </c>
      <c r="D859" s="97">
        <v>41904</v>
      </c>
      <c r="E859" s="98">
        <v>44424</v>
      </c>
      <c r="F859" s="117">
        <f t="shared" si="68"/>
        <v>6.904109589041096</v>
      </c>
      <c r="G859" s="46">
        <v>6</v>
      </c>
      <c r="H859" s="72">
        <v>0.05</v>
      </c>
      <c r="I859" s="91">
        <f t="shared" si="69"/>
        <v>0.15833333333333333</v>
      </c>
      <c r="J859" s="94">
        <v>670</v>
      </c>
      <c r="K859" s="68">
        <f t="shared" si="65"/>
        <v>732.41095890410952</v>
      </c>
      <c r="L859" s="68">
        <f t="shared" si="66"/>
        <v>0</v>
      </c>
      <c r="M859" s="45">
        <v>0.05</v>
      </c>
      <c r="N859" s="68">
        <f t="shared" si="67"/>
        <v>33.5</v>
      </c>
    </row>
    <row r="860" spans="2:14" x14ac:dyDescent="0.25">
      <c r="B860" s="46">
        <v>856</v>
      </c>
      <c r="C860" s="116" t="s">
        <v>1681</v>
      </c>
      <c r="D860" s="97">
        <v>41909</v>
      </c>
      <c r="E860" s="98">
        <v>44424</v>
      </c>
      <c r="F860" s="117">
        <f t="shared" si="68"/>
        <v>6.8904109589041092</v>
      </c>
      <c r="G860" s="46">
        <v>8</v>
      </c>
      <c r="H860" s="72">
        <v>0.05</v>
      </c>
      <c r="I860" s="91">
        <f t="shared" si="69"/>
        <v>0.11874999999999999</v>
      </c>
      <c r="J860" s="94">
        <v>117952</v>
      </c>
      <c r="K860" s="68">
        <f t="shared" si="65"/>
        <v>96512.608219178073</v>
      </c>
      <c r="L860" s="68">
        <f t="shared" si="66"/>
        <v>21439.391780821927</v>
      </c>
      <c r="M860" s="45">
        <v>0.05</v>
      </c>
      <c r="N860" s="68">
        <f t="shared" si="67"/>
        <v>20367.422191780828</v>
      </c>
    </row>
    <row r="861" spans="2:14" x14ac:dyDescent="0.25">
      <c r="B861" s="46">
        <v>857</v>
      </c>
      <c r="C861" s="116" t="s">
        <v>1443</v>
      </c>
      <c r="D861" s="97">
        <v>41912</v>
      </c>
      <c r="E861" s="98">
        <v>44424</v>
      </c>
      <c r="F861" s="117">
        <f t="shared" si="68"/>
        <v>6.882191780821918</v>
      </c>
      <c r="G861" s="46">
        <v>8</v>
      </c>
      <c r="H861" s="72">
        <v>0.05</v>
      </c>
      <c r="I861" s="91">
        <f t="shared" si="69"/>
        <v>0.11874999999999999</v>
      </c>
      <c r="J861" s="94">
        <v>46512</v>
      </c>
      <c r="K861" s="68">
        <f t="shared" si="65"/>
        <v>38012.409863013701</v>
      </c>
      <c r="L861" s="68">
        <f t="shared" si="66"/>
        <v>8499.5901369862986</v>
      </c>
      <c r="M861" s="45">
        <v>0.05</v>
      </c>
      <c r="N861" s="68">
        <f t="shared" si="67"/>
        <v>8074.6106301369837</v>
      </c>
    </row>
    <row r="862" spans="2:14" x14ac:dyDescent="0.25">
      <c r="B862" s="46">
        <v>858</v>
      </c>
      <c r="C862" s="116" t="s">
        <v>1367</v>
      </c>
      <c r="D862" s="97">
        <v>41912</v>
      </c>
      <c r="E862" s="98">
        <v>44424</v>
      </c>
      <c r="F862" s="117">
        <f t="shared" si="68"/>
        <v>6.882191780821918</v>
      </c>
      <c r="G862" s="46">
        <v>8</v>
      </c>
      <c r="H862" s="72">
        <v>0.05</v>
      </c>
      <c r="I862" s="91">
        <f t="shared" si="69"/>
        <v>0.11874999999999999</v>
      </c>
      <c r="J862" s="94">
        <v>49932</v>
      </c>
      <c r="K862" s="68">
        <f t="shared" si="65"/>
        <v>40807.439999999995</v>
      </c>
      <c r="L862" s="68">
        <f t="shared" si="66"/>
        <v>9124.5600000000049</v>
      </c>
      <c r="M862" s="45">
        <v>0.05</v>
      </c>
      <c r="N862" s="68">
        <f t="shared" si="67"/>
        <v>8668.332000000004</v>
      </c>
    </row>
    <row r="863" spans="2:14" ht="30" x14ac:dyDescent="0.25">
      <c r="B863" s="46">
        <v>859</v>
      </c>
      <c r="C863" s="116" t="s">
        <v>1450</v>
      </c>
      <c r="D863" s="97">
        <v>41943</v>
      </c>
      <c r="E863" s="98">
        <v>44424</v>
      </c>
      <c r="F863" s="117">
        <f t="shared" si="68"/>
        <v>6.7972602739726025</v>
      </c>
      <c r="G863" s="46">
        <v>5</v>
      </c>
      <c r="H863" s="72">
        <v>0.05</v>
      </c>
      <c r="I863" s="91">
        <f t="shared" si="69"/>
        <v>0.19</v>
      </c>
      <c r="J863" s="94">
        <v>19380</v>
      </c>
      <c r="K863" s="68">
        <f t="shared" si="65"/>
        <v>25028.871780821915</v>
      </c>
      <c r="L863" s="68">
        <f t="shared" si="66"/>
        <v>0</v>
      </c>
      <c r="M863" s="45">
        <v>0.05</v>
      </c>
      <c r="N863" s="68">
        <f t="shared" si="67"/>
        <v>969</v>
      </c>
    </row>
    <row r="864" spans="2:14" x14ac:dyDescent="0.25">
      <c r="B864" s="46">
        <v>860</v>
      </c>
      <c r="C864" s="116" t="s">
        <v>1682</v>
      </c>
      <c r="D864" s="97">
        <v>41943</v>
      </c>
      <c r="E864" s="98">
        <v>44424</v>
      </c>
      <c r="F864" s="117">
        <f t="shared" si="68"/>
        <v>6.7972602739726025</v>
      </c>
      <c r="G864" s="46">
        <v>5</v>
      </c>
      <c r="H864" s="72">
        <v>0.05</v>
      </c>
      <c r="I864" s="91">
        <f t="shared" si="69"/>
        <v>0.19</v>
      </c>
      <c r="J864" s="94">
        <v>9861</v>
      </c>
      <c r="K864" s="68">
        <f t="shared" si="65"/>
        <v>12735.278876712327</v>
      </c>
      <c r="L864" s="68">
        <f t="shared" si="66"/>
        <v>0</v>
      </c>
      <c r="M864" s="45">
        <v>0.05</v>
      </c>
      <c r="N864" s="68">
        <f t="shared" si="67"/>
        <v>493.05</v>
      </c>
    </row>
    <row r="865" spans="2:14" x14ac:dyDescent="0.25">
      <c r="B865" s="46">
        <v>861</v>
      </c>
      <c r="C865" s="116" t="s">
        <v>1496</v>
      </c>
      <c r="D865" s="97">
        <v>41943</v>
      </c>
      <c r="E865" s="98">
        <v>44424</v>
      </c>
      <c r="F865" s="117">
        <f t="shared" si="68"/>
        <v>6.7972602739726025</v>
      </c>
      <c r="G865" s="46">
        <v>6</v>
      </c>
      <c r="H865" s="72">
        <v>0.05</v>
      </c>
      <c r="I865" s="91">
        <f t="shared" si="69"/>
        <v>0.15833333333333333</v>
      </c>
      <c r="J865" s="94">
        <v>38760</v>
      </c>
      <c r="K865" s="68">
        <f t="shared" si="65"/>
        <v>41714.786301369859</v>
      </c>
      <c r="L865" s="68">
        <f t="shared" si="66"/>
        <v>0</v>
      </c>
      <c r="M865" s="45">
        <v>0.05</v>
      </c>
      <c r="N865" s="68">
        <f t="shared" si="67"/>
        <v>1938</v>
      </c>
    </row>
    <row r="866" spans="2:14" x14ac:dyDescent="0.25">
      <c r="B866" s="46">
        <v>862</v>
      </c>
      <c r="C866" s="116" t="s">
        <v>1496</v>
      </c>
      <c r="D866" s="97">
        <v>41943</v>
      </c>
      <c r="E866" s="98">
        <v>44424</v>
      </c>
      <c r="F866" s="117">
        <f t="shared" si="68"/>
        <v>6.7972602739726025</v>
      </c>
      <c r="G866" s="46">
        <v>6</v>
      </c>
      <c r="H866" s="72">
        <v>0.05</v>
      </c>
      <c r="I866" s="91">
        <f t="shared" si="69"/>
        <v>0.15833333333333333</v>
      </c>
      <c r="J866" s="94">
        <v>44460</v>
      </c>
      <c r="K866" s="68">
        <f t="shared" si="65"/>
        <v>47849.313698630132</v>
      </c>
      <c r="L866" s="68">
        <f t="shared" si="66"/>
        <v>0</v>
      </c>
      <c r="M866" s="45">
        <v>0.05</v>
      </c>
      <c r="N866" s="68">
        <f t="shared" si="67"/>
        <v>2223</v>
      </c>
    </row>
    <row r="867" spans="2:14" x14ac:dyDescent="0.25">
      <c r="B867" s="46">
        <v>863</v>
      </c>
      <c r="C867" s="116" t="s">
        <v>1452</v>
      </c>
      <c r="D867" s="97">
        <v>41943</v>
      </c>
      <c r="E867" s="98">
        <v>44424</v>
      </c>
      <c r="F867" s="117">
        <f t="shared" si="68"/>
        <v>6.7972602739726025</v>
      </c>
      <c r="G867" s="46">
        <v>6</v>
      </c>
      <c r="H867" s="72">
        <v>0.05</v>
      </c>
      <c r="I867" s="91">
        <f t="shared" si="69"/>
        <v>0.15833333333333333</v>
      </c>
      <c r="J867" s="94">
        <v>82080</v>
      </c>
      <c r="K867" s="68">
        <f t="shared" si="65"/>
        <v>88337.194520547942</v>
      </c>
      <c r="L867" s="68">
        <f t="shared" si="66"/>
        <v>0</v>
      </c>
      <c r="M867" s="45">
        <v>0.05</v>
      </c>
      <c r="N867" s="68">
        <f t="shared" si="67"/>
        <v>4104</v>
      </c>
    </row>
    <row r="868" spans="2:14" x14ac:dyDescent="0.25">
      <c r="B868" s="46">
        <v>864</v>
      </c>
      <c r="C868" s="116" t="s">
        <v>1453</v>
      </c>
      <c r="D868" s="97">
        <v>41943</v>
      </c>
      <c r="E868" s="98">
        <v>44424</v>
      </c>
      <c r="F868" s="117">
        <f t="shared" si="68"/>
        <v>6.7972602739726025</v>
      </c>
      <c r="G868" s="46">
        <v>6</v>
      </c>
      <c r="H868" s="72">
        <v>0.05</v>
      </c>
      <c r="I868" s="91">
        <f t="shared" si="69"/>
        <v>0.15833333333333333</v>
      </c>
      <c r="J868" s="94">
        <v>79800</v>
      </c>
      <c r="K868" s="68">
        <f t="shared" si="65"/>
        <v>85883.38356164383</v>
      </c>
      <c r="L868" s="68">
        <f t="shared" si="66"/>
        <v>0</v>
      </c>
      <c r="M868" s="45">
        <v>0.05</v>
      </c>
      <c r="N868" s="68">
        <f t="shared" si="67"/>
        <v>3990</v>
      </c>
    </row>
    <row r="869" spans="2:14" ht="30" x14ac:dyDescent="0.25">
      <c r="B869" s="46">
        <v>865</v>
      </c>
      <c r="C869" s="116" t="s">
        <v>1448</v>
      </c>
      <c r="D869" s="97">
        <v>41941</v>
      </c>
      <c r="E869" s="98">
        <v>44424</v>
      </c>
      <c r="F869" s="117">
        <f t="shared" si="68"/>
        <v>6.8027397260273972</v>
      </c>
      <c r="G869" s="46">
        <v>6</v>
      </c>
      <c r="H869" s="72">
        <v>0.05</v>
      </c>
      <c r="I869" s="91">
        <f t="shared" si="69"/>
        <v>0.15833333333333333</v>
      </c>
      <c r="J869" s="94">
        <v>36480</v>
      </c>
      <c r="K869" s="68">
        <f t="shared" si="65"/>
        <v>39292.624657534245</v>
      </c>
      <c r="L869" s="68">
        <f t="shared" si="66"/>
        <v>0</v>
      </c>
      <c r="M869" s="45">
        <v>0.05</v>
      </c>
      <c r="N869" s="68">
        <f t="shared" si="67"/>
        <v>1824</v>
      </c>
    </row>
    <row r="870" spans="2:14" x14ac:dyDescent="0.25">
      <c r="B870" s="46">
        <v>866</v>
      </c>
      <c r="C870" s="116" t="s">
        <v>1683</v>
      </c>
      <c r="D870" s="97">
        <v>41957</v>
      </c>
      <c r="E870" s="98">
        <v>44424</v>
      </c>
      <c r="F870" s="117">
        <f t="shared" si="68"/>
        <v>6.7589041095890412</v>
      </c>
      <c r="G870" s="46">
        <v>8</v>
      </c>
      <c r="H870" s="72">
        <v>0.05</v>
      </c>
      <c r="I870" s="91">
        <f t="shared" si="69"/>
        <v>0.11874999999999999</v>
      </c>
      <c r="J870" s="94">
        <v>593712</v>
      </c>
      <c r="K870" s="68">
        <f t="shared" si="65"/>
        <v>476525.04410958907</v>
      </c>
      <c r="L870" s="68">
        <f t="shared" si="66"/>
        <v>117186.95589041093</v>
      </c>
      <c r="M870" s="45">
        <v>0.05</v>
      </c>
      <c r="N870" s="68">
        <f t="shared" si="67"/>
        <v>111327.60809589038</v>
      </c>
    </row>
    <row r="871" spans="2:14" x14ac:dyDescent="0.25">
      <c r="B871" s="46">
        <v>867</v>
      </c>
      <c r="C871" s="116" t="s">
        <v>1684</v>
      </c>
      <c r="D871" s="97">
        <v>41957</v>
      </c>
      <c r="E871" s="98">
        <v>44424</v>
      </c>
      <c r="F871" s="117">
        <f t="shared" si="68"/>
        <v>6.7589041095890412</v>
      </c>
      <c r="G871" s="46">
        <v>8</v>
      </c>
      <c r="H871" s="72">
        <v>0.05</v>
      </c>
      <c r="I871" s="91">
        <f t="shared" si="69"/>
        <v>0.11874999999999999</v>
      </c>
      <c r="J871" s="94">
        <v>280098</v>
      </c>
      <c r="K871" s="68">
        <f t="shared" si="65"/>
        <v>224812.21839041094</v>
      </c>
      <c r="L871" s="68">
        <f t="shared" si="66"/>
        <v>55285.781609589059</v>
      </c>
      <c r="M871" s="45">
        <v>0.05</v>
      </c>
      <c r="N871" s="68">
        <f t="shared" si="67"/>
        <v>52521.492529109601</v>
      </c>
    </row>
    <row r="872" spans="2:14" x14ac:dyDescent="0.25">
      <c r="B872" s="46">
        <v>868</v>
      </c>
      <c r="C872" s="116" t="s">
        <v>1685</v>
      </c>
      <c r="D872" s="97">
        <v>41957</v>
      </c>
      <c r="E872" s="98">
        <v>44424</v>
      </c>
      <c r="F872" s="117">
        <f t="shared" si="68"/>
        <v>6.7589041095890412</v>
      </c>
      <c r="G872" s="46">
        <v>6</v>
      </c>
      <c r="H872" s="72">
        <v>0.05</v>
      </c>
      <c r="I872" s="91">
        <f t="shared" si="69"/>
        <v>0.15833333333333333</v>
      </c>
      <c r="J872" s="94">
        <v>251370</v>
      </c>
      <c r="K872" s="68">
        <f t="shared" si="65"/>
        <v>269006.07328767126</v>
      </c>
      <c r="L872" s="68">
        <f t="shared" si="66"/>
        <v>0</v>
      </c>
      <c r="M872" s="45">
        <v>0.05</v>
      </c>
      <c r="N872" s="68">
        <f t="shared" si="67"/>
        <v>12568.5</v>
      </c>
    </row>
    <row r="873" spans="2:14" x14ac:dyDescent="0.25">
      <c r="B873" s="46">
        <v>869</v>
      </c>
      <c r="C873" s="116" t="s">
        <v>1686</v>
      </c>
      <c r="D873" s="97">
        <v>41957</v>
      </c>
      <c r="E873" s="98">
        <v>44424</v>
      </c>
      <c r="F873" s="117">
        <f t="shared" si="68"/>
        <v>6.7589041095890412</v>
      </c>
      <c r="G873" s="46">
        <v>6</v>
      </c>
      <c r="H873" s="72">
        <v>0.05</v>
      </c>
      <c r="I873" s="91">
        <f t="shared" si="69"/>
        <v>0.15833333333333333</v>
      </c>
      <c r="J873" s="94">
        <v>115439</v>
      </c>
      <c r="K873" s="68">
        <f t="shared" si="65"/>
        <v>123538.17915525114</v>
      </c>
      <c r="L873" s="68">
        <f t="shared" si="66"/>
        <v>0</v>
      </c>
      <c r="M873" s="45">
        <v>0.05</v>
      </c>
      <c r="N873" s="68">
        <f t="shared" si="67"/>
        <v>5771.9500000000007</v>
      </c>
    </row>
    <row r="874" spans="2:14" x14ac:dyDescent="0.25">
      <c r="B874" s="46">
        <v>870</v>
      </c>
      <c r="C874" s="116" t="s">
        <v>1687</v>
      </c>
      <c r="D874" s="97">
        <v>41957</v>
      </c>
      <c r="E874" s="98">
        <v>44424</v>
      </c>
      <c r="F874" s="117">
        <f t="shared" si="68"/>
        <v>6.7589041095890412</v>
      </c>
      <c r="G874" s="46">
        <v>6</v>
      </c>
      <c r="H874" s="72">
        <v>0.05</v>
      </c>
      <c r="I874" s="91">
        <f t="shared" si="69"/>
        <v>0.15833333333333333</v>
      </c>
      <c r="J874" s="94">
        <v>232218</v>
      </c>
      <c r="K874" s="68">
        <f t="shared" si="65"/>
        <v>248510.37246575343</v>
      </c>
      <c r="L874" s="68">
        <f t="shared" si="66"/>
        <v>0</v>
      </c>
      <c r="M874" s="45">
        <v>0.05</v>
      </c>
      <c r="N874" s="68">
        <f t="shared" si="67"/>
        <v>11610.900000000001</v>
      </c>
    </row>
    <row r="875" spans="2:14" x14ac:dyDescent="0.25">
      <c r="B875" s="46">
        <v>871</v>
      </c>
      <c r="C875" s="116" t="s">
        <v>1688</v>
      </c>
      <c r="D875" s="97">
        <v>41957</v>
      </c>
      <c r="E875" s="98">
        <v>44424</v>
      </c>
      <c r="F875" s="117">
        <f t="shared" si="68"/>
        <v>6.7589041095890412</v>
      </c>
      <c r="G875" s="46">
        <v>8</v>
      </c>
      <c r="H875" s="72">
        <v>0.05</v>
      </c>
      <c r="I875" s="91">
        <f t="shared" si="69"/>
        <v>0.11874999999999999</v>
      </c>
      <c r="J875" s="94">
        <v>81396</v>
      </c>
      <c r="K875" s="68">
        <f t="shared" si="65"/>
        <v>65330.046369863012</v>
      </c>
      <c r="L875" s="68">
        <f t="shared" si="66"/>
        <v>16065.953630136988</v>
      </c>
      <c r="M875" s="45">
        <v>0.05</v>
      </c>
      <c r="N875" s="68">
        <f t="shared" si="67"/>
        <v>15262.655948630138</v>
      </c>
    </row>
    <row r="876" spans="2:14" x14ac:dyDescent="0.25">
      <c r="B876" s="46">
        <v>872</v>
      </c>
      <c r="C876" s="116" t="s">
        <v>1541</v>
      </c>
      <c r="D876" s="97">
        <v>41967</v>
      </c>
      <c r="E876" s="98">
        <v>44424</v>
      </c>
      <c r="F876" s="117">
        <f t="shared" si="68"/>
        <v>6.7315068493150685</v>
      </c>
      <c r="G876" s="46">
        <v>5</v>
      </c>
      <c r="H876" s="72">
        <v>0.05</v>
      </c>
      <c r="I876" s="91">
        <f t="shared" si="69"/>
        <v>0.19</v>
      </c>
      <c r="J876" s="94">
        <v>14295</v>
      </c>
      <c r="K876" s="68">
        <f t="shared" si="65"/>
        <v>18283.109178082192</v>
      </c>
      <c r="L876" s="68">
        <f t="shared" si="66"/>
        <v>0</v>
      </c>
      <c r="M876" s="45">
        <v>0.05</v>
      </c>
      <c r="N876" s="68">
        <f t="shared" si="67"/>
        <v>714.75</v>
      </c>
    </row>
    <row r="877" spans="2:14" x14ac:dyDescent="0.25">
      <c r="B877" s="46">
        <v>873</v>
      </c>
      <c r="C877" s="116" t="s">
        <v>1689</v>
      </c>
      <c r="D877" s="97">
        <v>41957</v>
      </c>
      <c r="E877" s="98">
        <v>44424</v>
      </c>
      <c r="F877" s="117">
        <f t="shared" si="68"/>
        <v>6.7589041095890412</v>
      </c>
      <c r="G877" s="46">
        <v>8</v>
      </c>
      <c r="H877" s="72">
        <v>0.05</v>
      </c>
      <c r="I877" s="91">
        <f t="shared" si="69"/>
        <v>0.11874999999999999</v>
      </c>
      <c r="J877" s="94">
        <v>359100</v>
      </c>
      <c r="K877" s="68">
        <f t="shared" si="65"/>
        <v>288220.79280821921</v>
      </c>
      <c r="L877" s="68">
        <f t="shared" si="66"/>
        <v>70879.207191780792</v>
      </c>
      <c r="M877" s="45">
        <v>0.05</v>
      </c>
      <c r="N877" s="68">
        <f t="shared" si="67"/>
        <v>67335.246832191755</v>
      </c>
    </row>
    <row r="878" spans="2:14" x14ac:dyDescent="0.25">
      <c r="B878" s="46">
        <v>874</v>
      </c>
      <c r="C878" s="116" t="s">
        <v>1541</v>
      </c>
      <c r="D878" s="97">
        <v>41967</v>
      </c>
      <c r="E878" s="98">
        <v>44424</v>
      </c>
      <c r="F878" s="117">
        <f t="shared" si="68"/>
        <v>6.7315068493150685</v>
      </c>
      <c r="G878" s="46">
        <v>5</v>
      </c>
      <c r="H878" s="72">
        <v>0.05</v>
      </c>
      <c r="I878" s="91">
        <f t="shared" si="69"/>
        <v>0.19</v>
      </c>
      <c r="J878" s="94">
        <v>7148</v>
      </c>
      <c r="K878" s="68">
        <f t="shared" si="65"/>
        <v>9142.1940821917815</v>
      </c>
      <c r="L878" s="68">
        <f t="shared" si="66"/>
        <v>0</v>
      </c>
      <c r="M878" s="45">
        <v>0.05</v>
      </c>
      <c r="N878" s="68">
        <f t="shared" si="67"/>
        <v>357.40000000000003</v>
      </c>
    </row>
    <row r="879" spans="2:14" x14ac:dyDescent="0.25">
      <c r="B879" s="46">
        <v>875</v>
      </c>
      <c r="C879" s="116" t="s">
        <v>1541</v>
      </c>
      <c r="D879" s="97">
        <v>41964</v>
      </c>
      <c r="E879" s="98">
        <v>44424</v>
      </c>
      <c r="F879" s="117">
        <f t="shared" si="68"/>
        <v>6.7397260273972606</v>
      </c>
      <c r="G879" s="46">
        <v>5</v>
      </c>
      <c r="H879" s="72">
        <v>0.05</v>
      </c>
      <c r="I879" s="91">
        <f t="shared" si="69"/>
        <v>0.19</v>
      </c>
      <c r="J879" s="94">
        <v>14296</v>
      </c>
      <c r="K879" s="68">
        <f t="shared" si="65"/>
        <v>18306.713424657537</v>
      </c>
      <c r="L879" s="68">
        <f t="shared" si="66"/>
        <v>0</v>
      </c>
      <c r="M879" s="45">
        <v>0.05</v>
      </c>
      <c r="N879" s="68">
        <f t="shared" si="67"/>
        <v>714.80000000000007</v>
      </c>
    </row>
    <row r="880" spans="2:14" x14ac:dyDescent="0.25">
      <c r="B880" s="46">
        <v>876</v>
      </c>
      <c r="C880" s="116" t="s">
        <v>1521</v>
      </c>
      <c r="D880" s="97">
        <v>41967</v>
      </c>
      <c r="E880" s="98">
        <v>44424</v>
      </c>
      <c r="F880" s="117">
        <f t="shared" si="68"/>
        <v>6.7315068493150685</v>
      </c>
      <c r="G880" s="46">
        <v>6</v>
      </c>
      <c r="H880" s="72">
        <v>0.05</v>
      </c>
      <c r="I880" s="91">
        <f t="shared" si="69"/>
        <v>0.15833333333333333</v>
      </c>
      <c r="J880" s="94">
        <v>8550</v>
      </c>
      <c r="K880" s="68">
        <f t="shared" si="65"/>
        <v>9112.7773972602736</v>
      </c>
      <c r="L880" s="68">
        <f t="shared" si="66"/>
        <v>0</v>
      </c>
      <c r="M880" s="45">
        <v>0.05</v>
      </c>
      <c r="N880" s="68">
        <f t="shared" si="67"/>
        <v>427.5</v>
      </c>
    </row>
    <row r="881" spans="2:14" x14ac:dyDescent="0.25">
      <c r="B881" s="46">
        <v>877</v>
      </c>
      <c r="C881" s="116" t="s">
        <v>1690</v>
      </c>
      <c r="D881" s="97">
        <v>41967</v>
      </c>
      <c r="E881" s="98">
        <v>44424</v>
      </c>
      <c r="F881" s="117">
        <f t="shared" si="68"/>
        <v>6.7315068493150685</v>
      </c>
      <c r="G881" s="46">
        <v>6</v>
      </c>
      <c r="H881" s="72">
        <v>0.05</v>
      </c>
      <c r="I881" s="91">
        <f t="shared" si="69"/>
        <v>0.15833333333333333</v>
      </c>
      <c r="J881" s="94">
        <v>8208</v>
      </c>
      <c r="K881" s="68">
        <f t="shared" si="65"/>
        <v>8748.266301369862</v>
      </c>
      <c r="L881" s="68">
        <f t="shared" si="66"/>
        <v>0</v>
      </c>
      <c r="M881" s="45">
        <v>0.05</v>
      </c>
      <c r="N881" s="68">
        <f t="shared" si="67"/>
        <v>410.40000000000003</v>
      </c>
    </row>
    <row r="882" spans="2:14" ht="30" x14ac:dyDescent="0.25">
      <c r="B882" s="46">
        <v>878</v>
      </c>
      <c r="C882" s="116" t="s">
        <v>1450</v>
      </c>
      <c r="D882" s="97">
        <v>42004</v>
      </c>
      <c r="E882" s="98">
        <v>44424</v>
      </c>
      <c r="F882" s="117">
        <f t="shared" si="68"/>
        <v>6.6301369863013697</v>
      </c>
      <c r="G882" s="46">
        <v>5</v>
      </c>
      <c r="H882" s="72">
        <v>0.05</v>
      </c>
      <c r="I882" s="91">
        <f t="shared" si="69"/>
        <v>0.19</v>
      </c>
      <c r="J882" s="94">
        <v>62273</v>
      </c>
      <c r="K882" s="68">
        <f t="shared" si="65"/>
        <v>78446.918904109596</v>
      </c>
      <c r="L882" s="68">
        <f t="shared" si="66"/>
        <v>0</v>
      </c>
      <c r="M882" s="45">
        <v>0.05</v>
      </c>
      <c r="N882" s="68">
        <f t="shared" si="67"/>
        <v>3113.65</v>
      </c>
    </row>
    <row r="883" spans="2:14" ht="30" x14ac:dyDescent="0.25">
      <c r="B883" s="46">
        <v>879</v>
      </c>
      <c r="C883" s="116" t="s">
        <v>1691</v>
      </c>
      <c r="D883" s="97">
        <v>41971</v>
      </c>
      <c r="E883" s="98">
        <v>44424</v>
      </c>
      <c r="F883" s="117">
        <f t="shared" si="68"/>
        <v>6.720547945205479</v>
      </c>
      <c r="G883" s="46">
        <v>8</v>
      </c>
      <c r="H883" s="72">
        <v>0.05</v>
      </c>
      <c r="I883" s="91">
        <f t="shared" si="69"/>
        <v>0.11874999999999999</v>
      </c>
      <c r="J883" s="94">
        <v>13680</v>
      </c>
      <c r="K883" s="68">
        <f t="shared" si="65"/>
        <v>10917.530136986301</v>
      </c>
      <c r="L883" s="68">
        <f t="shared" si="66"/>
        <v>2762.4698630136991</v>
      </c>
      <c r="M883" s="45">
        <v>0.05</v>
      </c>
      <c r="N883" s="68">
        <f t="shared" si="67"/>
        <v>2624.3463698630139</v>
      </c>
    </row>
    <row r="884" spans="2:14" x14ac:dyDescent="0.25">
      <c r="B884" s="46">
        <v>880</v>
      </c>
      <c r="C884" s="116" t="s">
        <v>1692</v>
      </c>
      <c r="D884" s="97">
        <v>41971</v>
      </c>
      <c r="E884" s="98">
        <v>44424</v>
      </c>
      <c r="F884" s="117">
        <f t="shared" si="68"/>
        <v>6.720547945205479</v>
      </c>
      <c r="G884" s="46">
        <v>8</v>
      </c>
      <c r="H884" s="72">
        <v>0.05</v>
      </c>
      <c r="I884" s="91">
        <f t="shared" si="69"/>
        <v>0.11874999999999999</v>
      </c>
      <c r="J884" s="94">
        <v>54720</v>
      </c>
      <c r="K884" s="68">
        <f t="shared" si="65"/>
        <v>43670.120547945204</v>
      </c>
      <c r="L884" s="68">
        <f t="shared" si="66"/>
        <v>11049.879452054796</v>
      </c>
      <c r="M884" s="45">
        <v>0.05</v>
      </c>
      <c r="N884" s="68">
        <f t="shared" si="67"/>
        <v>10497.385479452056</v>
      </c>
    </row>
    <row r="885" spans="2:14" x14ac:dyDescent="0.25">
      <c r="B885" s="46">
        <v>881</v>
      </c>
      <c r="C885" s="116" t="s">
        <v>1693</v>
      </c>
      <c r="D885" s="97">
        <v>41971</v>
      </c>
      <c r="E885" s="98">
        <v>44424</v>
      </c>
      <c r="F885" s="117">
        <f t="shared" si="68"/>
        <v>6.720547945205479</v>
      </c>
      <c r="G885" s="46">
        <v>6</v>
      </c>
      <c r="H885" s="72">
        <v>0.05</v>
      </c>
      <c r="I885" s="91">
        <f t="shared" si="69"/>
        <v>0.15833333333333333</v>
      </c>
      <c r="J885" s="94">
        <v>68400</v>
      </c>
      <c r="K885" s="68">
        <f t="shared" si="65"/>
        <v>72783.534246575335</v>
      </c>
      <c r="L885" s="68">
        <f t="shared" si="66"/>
        <v>0</v>
      </c>
      <c r="M885" s="45">
        <v>0.05</v>
      </c>
      <c r="N885" s="68">
        <f t="shared" si="67"/>
        <v>3420</v>
      </c>
    </row>
    <row r="886" spans="2:14" x14ac:dyDescent="0.25">
      <c r="B886" s="46">
        <v>882</v>
      </c>
      <c r="C886" s="116" t="s">
        <v>1694</v>
      </c>
      <c r="D886" s="97">
        <v>41971</v>
      </c>
      <c r="E886" s="98">
        <v>44424</v>
      </c>
      <c r="F886" s="117">
        <f t="shared" si="68"/>
        <v>6.720547945205479</v>
      </c>
      <c r="G886" s="46">
        <v>6</v>
      </c>
      <c r="H886" s="72">
        <v>0.05</v>
      </c>
      <c r="I886" s="91">
        <f t="shared" si="69"/>
        <v>0.15833333333333333</v>
      </c>
      <c r="J886" s="94">
        <v>43320</v>
      </c>
      <c r="K886" s="68">
        <f t="shared" si="65"/>
        <v>46096.23835616438</v>
      </c>
      <c r="L886" s="68">
        <f t="shared" si="66"/>
        <v>0</v>
      </c>
      <c r="M886" s="45">
        <v>0.05</v>
      </c>
      <c r="N886" s="68">
        <f t="shared" si="67"/>
        <v>2166</v>
      </c>
    </row>
    <row r="887" spans="2:14" ht="30" x14ac:dyDescent="0.25">
      <c r="B887" s="46">
        <v>883</v>
      </c>
      <c r="C887" s="116" t="s">
        <v>1695</v>
      </c>
      <c r="D887" s="97">
        <v>41971</v>
      </c>
      <c r="E887" s="98">
        <v>44424</v>
      </c>
      <c r="F887" s="117">
        <f t="shared" si="68"/>
        <v>6.720547945205479</v>
      </c>
      <c r="G887" s="46">
        <v>5</v>
      </c>
      <c r="H887" s="72">
        <v>0.05</v>
      </c>
      <c r="I887" s="91">
        <f t="shared" si="69"/>
        <v>0.19</v>
      </c>
      <c r="J887" s="94">
        <v>31920</v>
      </c>
      <c r="K887" s="68">
        <f t="shared" si="65"/>
        <v>40758.779178082194</v>
      </c>
      <c r="L887" s="68">
        <f t="shared" si="66"/>
        <v>0</v>
      </c>
      <c r="M887" s="45">
        <v>0.05</v>
      </c>
      <c r="N887" s="68">
        <f t="shared" si="67"/>
        <v>1596</v>
      </c>
    </row>
    <row r="888" spans="2:14" x14ac:dyDescent="0.25">
      <c r="B888" s="46">
        <v>884</v>
      </c>
      <c r="C888" s="116" t="s">
        <v>1517</v>
      </c>
      <c r="D888" s="97">
        <v>41971</v>
      </c>
      <c r="E888" s="98">
        <v>44424</v>
      </c>
      <c r="F888" s="117">
        <f t="shared" si="68"/>
        <v>6.720547945205479</v>
      </c>
      <c r="G888" s="46">
        <v>6</v>
      </c>
      <c r="H888" s="72">
        <v>0.05</v>
      </c>
      <c r="I888" s="91">
        <f t="shared" si="69"/>
        <v>0.15833333333333333</v>
      </c>
      <c r="J888" s="94">
        <v>22800</v>
      </c>
      <c r="K888" s="68">
        <f t="shared" si="65"/>
        <v>24261.178082191778</v>
      </c>
      <c r="L888" s="68">
        <f t="shared" si="66"/>
        <v>0</v>
      </c>
      <c r="M888" s="45">
        <v>0.05</v>
      </c>
      <c r="N888" s="68">
        <f t="shared" si="67"/>
        <v>1140</v>
      </c>
    </row>
    <row r="889" spans="2:14" x14ac:dyDescent="0.25">
      <c r="B889" s="46">
        <v>885</v>
      </c>
      <c r="C889" s="116" t="s">
        <v>1696</v>
      </c>
      <c r="D889" s="97">
        <v>41971</v>
      </c>
      <c r="E889" s="98">
        <v>44424</v>
      </c>
      <c r="F889" s="117">
        <f t="shared" si="68"/>
        <v>6.720547945205479</v>
      </c>
      <c r="G889" s="46">
        <v>5</v>
      </c>
      <c r="H889" s="72">
        <v>0.05</v>
      </c>
      <c r="I889" s="91">
        <f t="shared" si="69"/>
        <v>0.19</v>
      </c>
      <c r="J889" s="94">
        <v>10488</v>
      </c>
      <c r="K889" s="68">
        <f t="shared" si="65"/>
        <v>13392.170301369862</v>
      </c>
      <c r="L889" s="68">
        <f t="shared" si="66"/>
        <v>0</v>
      </c>
      <c r="M889" s="45">
        <v>0.05</v>
      </c>
      <c r="N889" s="68">
        <f t="shared" si="67"/>
        <v>524.4</v>
      </c>
    </row>
    <row r="890" spans="2:14" x14ac:dyDescent="0.25">
      <c r="B890" s="46">
        <v>886</v>
      </c>
      <c r="C890" s="116" t="s">
        <v>1518</v>
      </c>
      <c r="D890" s="97">
        <v>41971</v>
      </c>
      <c r="E890" s="98">
        <v>44424</v>
      </c>
      <c r="F890" s="117">
        <f t="shared" si="68"/>
        <v>6.720547945205479</v>
      </c>
      <c r="G890" s="46">
        <v>6</v>
      </c>
      <c r="H890" s="72">
        <v>0.05</v>
      </c>
      <c r="I890" s="91">
        <f t="shared" si="69"/>
        <v>0.15833333333333333</v>
      </c>
      <c r="J890" s="94">
        <v>17100</v>
      </c>
      <c r="K890" s="68">
        <f t="shared" si="65"/>
        <v>18195.883561643834</v>
      </c>
      <c r="L890" s="68">
        <f t="shared" si="66"/>
        <v>0</v>
      </c>
      <c r="M890" s="45">
        <v>0.05</v>
      </c>
      <c r="N890" s="68">
        <f t="shared" si="67"/>
        <v>855</v>
      </c>
    </row>
    <row r="891" spans="2:14" x14ac:dyDescent="0.25">
      <c r="B891" s="46">
        <v>887</v>
      </c>
      <c r="C891" s="116" t="s">
        <v>1697</v>
      </c>
      <c r="D891" s="97">
        <v>41984</v>
      </c>
      <c r="E891" s="98">
        <v>44424</v>
      </c>
      <c r="F891" s="117">
        <f t="shared" si="68"/>
        <v>6.6849315068493151</v>
      </c>
      <c r="G891" s="46">
        <v>8</v>
      </c>
      <c r="H891" s="72">
        <v>0.05</v>
      </c>
      <c r="I891" s="91">
        <f t="shared" si="69"/>
        <v>0.11874999999999999</v>
      </c>
      <c r="J891" s="94">
        <v>11400</v>
      </c>
      <c r="K891" s="68">
        <f t="shared" si="65"/>
        <v>9049.7260273972606</v>
      </c>
      <c r="L891" s="68">
        <f t="shared" si="66"/>
        <v>2350.2739726027394</v>
      </c>
      <c r="M891" s="45">
        <v>0.05</v>
      </c>
      <c r="N891" s="68">
        <f t="shared" si="67"/>
        <v>2232.7602739726021</v>
      </c>
    </row>
    <row r="892" spans="2:14" x14ac:dyDescent="0.25">
      <c r="B892" s="46">
        <v>888</v>
      </c>
      <c r="C892" s="116" t="s">
        <v>1698</v>
      </c>
      <c r="D892" s="97">
        <v>41984</v>
      </c>
      <c r="E892" s="98">
        <v>44424</v>
      </c>
      <c r="F892" s="117">
        <f t="shared" si="68"/>
        <v>6.6849315068493151</v>
      </c>
      <c r="G892" s="46">
        <v>8</v>
      </c>
      <c r="H892" s="72">
        <v>0.05</v>
      </c>
      <c r="I892" s="91">
        <f t="shared" si="69"/>
        <v>0.11874999999999999</v>
      </c>
      <c r="J892" s="94">
        <v>3420</v>
      </c>
      <c r="K892" s="68">
        <f t="shared" si="65"/>
        <v>2714.9178082191779</v>
      </c>
      <c r="L892" s="68">
        <f t="shared" si="66"/>
        <v>705.08219178082209</v>
      </c>
      <c r="M892" s="45">
        <v>0.05</v>
      </c>
      <c r="N892" s="68">
        <f t="shared" si="67"/>
        <v>669.82808219178094</v>
      </c>
    </row>
    <row r="893" spans="2:14" x14ac:dyDescent="0.25">
      <c r="B893" s="46">
        <v>889</v>
      </c>
      <c r="C893" s="116" t="s">
        <v>1699</v>
      </c>
      <c r="D893" s="97">
        <v>41982</v>
      </c>
      <c r="E893" s="98">
        <v>44424</v>
      </c>
      <c r="F893" s="117">
        <f t="shared" si="68"/>
        <v>6.6904109589041099</v>
      </c>
      <c r="G893" s="46">
        <v>8</v>
      </c>
      <c r="H893" s="72">
        <v>0.05</v>
      </c>
      <c r="I893" s="91">
        <f t="shared" si="69"/>
        <v>0.11874999999999999</v>
      </c>
      <c r="J893" s="94">
        <v>7013</v>
      </c>
      <c r="K893" s="68">
        <f t="shared" si="65"/>
        <v>5571.732431506849</v>
      </c>
      <c r="L893" s="68">
        <f t="shared" si="66"/>
        <v>1441.267568493151</v>
      </c>
      <c r="M893" s="45">
        <v>0.05</v>
      </c>
      <c r="N893" s="68">
        <f t="shared" si="67"/>
        <v>1369.2041900684933</v>
      </c>
    </row>
    <row r="894" spans="2:14" ht="30" x14ac:dyDescent="0.25">
      <c r="B894" s="46">
        <v>890</v>
      </c>
      <c r="C894" s="116" t="s">
        <v>1405</v>
      </c>
      <c r="D894" s="97">
        <v>41985</v>
      </c>
      <c r="E894" s="98">
        <v>44424</v>
      </c>
      <c r="F894" s="117">
        <f t="shared" si="68"/>
        <v>6.6821917808219178</v>
      </c>
      <c r="G894" s="46">
        <v>8</v>
      </c>
      <c r="H894" s="72">
        <v>0.05</v>
      </c>
      <c r="I894" s="91">
        <f t="shared" si="69"/>
        <v>0.11874999999999999</v>
      </c>
      <c r="J894" s="94">
        <v>27360</v>
      </c>
      <c r="K894" s="68">
        <f t="shared" si="65"/>
        <v>21710.441095890412</v>
      </c>
      <c r="L894" s="68">
        <f t="shared" si="66"/>
        <v>5649.5589041095882</v>
      </c>
      <c r="M894" s="45">
        <v>0.05</v>
      </c>
      <c r="N894" s="68">
        <f t="shared" si="67"/>
        <v>5367.0809589041082</v>
      </c>
    </row>
    <row r="895" spans="2:14" ht="30" x14ac:dyDescent="0.25">
      <c r="B895" s="46">
        <v>891</v>
      </c>
      <c r="C895" s="116" t="s">
        <v>1700</v>
      </c>
      <c r="D895" s="97">
        <v>41993</v>
      </c>
      <c r="E895" s="98">
        <v>44424</v>
      </c>
      <c r="F895" s="117">
        <f t="shared" si="68"/>
        <v>6.6602739726027398</v>
      </c>
      <c r="G895" s="46">
        <v>6</v>
      </c>
      <c r="H895" s="72">
        <v>0.05</v>
      </c>
      <c r="I895" s="91">
        <f t="shared" si="69"/>
        <v>0.15833333333333333</v>
      </c>
      <c r="J895" s="94">
        <v>18696</v>
      </c>
      <c r="K895" s="68">
        <f t="shared" si="65"/>
        <v>19715.74301369863</v>
      </c>
      <c r="L895" s="68">
        <f t="shared" si="66"/>
        <v>0</v>
      </c>
      <c r="M895" s="45">
        <v>0.05</v>
      </c>
      <c r="N895" s="68">
        <f t="shared" si="67"/>
        <v>934.80000000000007</v>
      </c>
    </row>
    <row r="896" spans="2:14" x14ac:dyDescent="0.25">
      <c r="B896" s="46">
        <v>892</v>
      </c>
      <c r="C896" s="116" t="s">
        <v>1701</v>
      </c>
      <c r="D896" s="97">
        <v>41993</v>
      </c>
      <c r="E896" s="98">
        <v>44424</v>
      </c>
      <c r="F896" s="117">
        <f t="shared" si="68"/>
        <v>6.6602739726027398</v>
      </c>
      <c r="G896" s="46">
        <v>5</v>
      </c>
      <c r="H896" s="72">
        <v>0.05</v>
      </c>
      <c r="I896" s="91">
        <f t="shared" si="69"/>
        <v>0.19</v>
      </c>
      <c r="J896" s="94">
        <v>27360</v>
      </c>
      <c r="K896" s="68">
        <f t="shared" si="65"/>
        <v>34622.768219178077</v>
      </c>
      <c r="L896" s="68">
        <f t="shared" si="66"/>
        <v>0</v>
      </c>
      <c r="M896" s="45">
        <v>0.05</v>
      </c>
      <c r="N896" s="68">
        <f t="shared" si="67"/>
        <v>1368</v>
      </c>
    </row>
    <row r="897" spans="2:14" x14ac:dyDescent="0.25">
      <c r="B897" s="46">
        <v>893</v>
      </c>
      <c r="C897" s="116" t="s">
        <v>1702</v>
      </c>
      <c r="D897" s="97">
        <v>41993</v>
      </c>
      <c r="E897" s="98">
        <v>44424</v>
      </c>
      <c r="F897" s="117">
        <f t="shared" si="68"/>
        <v>6.6602739726027398</v>
      </c>
      <c r="G897" s="46">
        <v>5</v>
      </c>
      <c r="H897" s="72">
        <v>0.05</v>
      </c>
      <c r="I897" s="91">
        <f t="shared" si="69"/>
        <v>0.19</v>
      </c>
      <c r="J897" s="94">
        <v>9690</v>
      </c>
      <c r="K897" s="68">
        <f t="shared" si="65"/>
        <v>12262.230410958904</v>
      </c>
      <c r="L897" s="68">
        <f t="shared" si="66"/>
        <v>0</v>
      </c>
      <c r="M897" s="45">
        <v>0.05</v>
      </c>
      <c r="N897" s="68">
        <f t="shared" si="67"/>
        <v>484.5</v>
      </c>
    </row>
    <row r="898" spans="2:14" ht="30" x14ac:dyDescent="0.25">
      <c r="B898" s="46">
        <v>894</v>
      </c>
      <c r="C898" s="116" t="s">
        <v>1450</v>
      </c>
      <c r="D898" s="97">
        <v>41998</v>
      </c>
      <c r="E898" s="98">
        <v>44424</v>
      </c>
      <c r="F898" s="117">
        <f t="shared" si="68"/>
        <v>6.646575342465753</v>
      </c>
      <c r="G898" s="46">
        <v>5</v>
      </c>
      <c r="H898" s="72">
        <v>0.05</v>
      </c>
      <c r="I898" s="91">
        <f t="shared" si="69"/>
        <v>0.19</v>
      </c>
      <c r="J898" s="94">
        <v>36075</v>
      </c>
      <c r="K898" s="68">
        <f t="shared" si="65"/>
        <v>45557.289041095886</v>
      </c>
      <c r="L898" s="68">
        <f t="shared" si="66"/>
        <v>0</v>
      </c>
      <c r="M898" s="45">
        <v>0.05</v>
      </c>
      <c r="N898" s="68">
        <f t="shared" si="67"/>
        <v>1803.75</v>
      </c>
    </row>
    <row r="899" spans="2:14" x14ac:dyDescent="0.25">
      <c r="B899" s="46">
        <v>895</v>
      </c>
      <c r="C899" s="116" t="s">
        <v>1703</v>
      </c>
      <c r="D899" s="97">
        <v>41998</v>
      </c>
      <c r="E899" s="98">
        <v>44424</v>
      </c>
      <c r="F899" s="117">
        <f t="shared" si="68"/>
        <v>6.646575342465753</v>
      </c>
      <c r="G899" s="46">
        <v>5</v>
      </c>
      <c r="H899" s="72">
        <v>0.05</v>
      </c>
      <c r="I899" s="91">
        <f t="shared" si="69"/>
        <v>0.19</v>
      </c>
      <c r="J899" s="94">
        <v>8436</v>
      </c>
      <c r="K899" s="68">
        <f t="shared" si="65"/>
        <v>10653.396821917808</v>
      </c>
      <c r="L899" s="68">
        <f t="shared" si="66"/>
        <v>0</v>
      </c>
      <c r="M899" s="45">
        <v>0.05</v>
      </c>
      <c r="N899" s="68">
        <f t="shared" si="67"/>
        <v>421.8</v>
      </c>
    </row>
    <row r="900" spans="2:14" x14ac:dyDescent="0.25">
      <c r="B900" s="46">
        <v>896</v>
      </c>
      <c r="C900" s="116" t="s">
        <v>1422</v>
      </c>
      <c r="D900" s="97">
        <v>42004</v>
      </c>
      <c r="E900" s="98">
        <v>44424</v>
      </c>
      <c r="F900" s="117">
        <f t="shared" si="68"/>
        <v>6.6301369863013697</v>
      </c>
      <c r="G900" s="46">
        <v>8</v>
      </c>
      <c r="H900" s="72">
        <v>0.05</v>
      </c>
      <c r="I900" s="91">
        <f t="shared" si="69"/>
        <v>0.11874999999999999</v>
      </c>
      <c r="J900" s="94">
        <v>28318</v>
      </c>
      <c r="K900" s="68">
        <f t="shared" si="65"/>
        <v>22295.576027397259</v>
      </c>
      <c r="L900" s="68">
        <f t="shared" si="66"/>
        <v>6022.4239726027408</v>
      </c>
      <c r="M900" s="45">
        <v>0.05</v>
      </c>
      <c r="N900" s="68">
        <f t="shared" si="67"/>
        <v>5721.302773972604</v>
      </c>
    </row>
    <row r="901" spans="2:14" x14ac:dyDescent="0.25">
      <c r="B901" s="46">
        <v>897</v>
      </c>
      <c r="C901" s="116" t="s">
        <v>1638</v>
      </c>
      <c r="D901" s="97">
        <v>42004</v>
      </c>
      <c r="E901" s="98">
        <v>44424</v>
      </c>
      <c r="F901" s="117">
        <f t="shared" si="68"/>
        <v>6.6301369863013697</v>
      </c>
      <c r="G901" s="46">
        <v>5</v>
      </c>
      <c r="H901" s="72">
        <v>0.05</v>
      </c>
      <c r="I901" s="91">
        <f t="shared" si="69"/>
        <v>0.19</v>
      </c>
      <c r="J901" s="94">
        <v>33241</v>
      </c>
      <c r="K901" s="68">
        <f t="shared" ref="K901:K964" si="70">J901*I901*F901</f>
        <v>41874.552876712325</v>
      </c>
      <c r="L901" s="68">
        <f t="shared" ref="L901:L964" si="71">MAX(J901-K901,0)</f>
        <v>0</v>
      </c>
      <c r="M901" s="45">
        <v>0.05</v>
      </c>
      <c r="N901" s="68">
        <f t="shared" ref="N901:N964" si="72">IF(J901&lt;=0,0,IF(L901&lt;=H901*J901,H901*J901,L901*(1-M901)))</f>
        <v>1662.0500000000002</v>
      </c>
    </row>
    <row r="902" spans="2:14" x14ac:dyDescent="0.25">
      <c r="B902" s="46">
        <v>898</v>
      </c>
      <c r="C902" s="116" t="s">
        <v>1704</v>
      </c>
      <c r="D902" s="97">
        <v>42010</v>
      </c>
      <c r="E902" s="98">
        <v>44424</v>
      </c>
      <c r="F902" s="117">
        <f t="shared" ref="F902:F965" si="73">(E902-D902)/365</f>
        <v>6.6136986301369864</v>
      </c>
      <c r="G902" s="46">
        <v>5</v>
      </c>
      <c r="H902" s="72">
        <v>0.05</v>
      </c>
      <c r="I902" s="91">
        <f t="shared" ref="I902:I965" si="74">(1-H902)/G902</f>
        <v>0.19</v>
      </c>
      <c r="J902" s="94">
        <v>95760</v>
      </c>
      <c r="K902" s="68">
        <f t="shared" si="70"/>
        <v>120332.2783561644</v>
      </c>
      <c r="L902" s="68">
        <f t="shared" si="71"/>
        <v>0</v>
      </c>
      <c r="M902" s="45">
        <v>0.05</v>
      </c>
      <c r="N902" s="68">
        <f t="shared" si="72"/>
        <v>4788</v>
      </c>
    </row>
    <row r="903" spans="2:14" x14ac:dyDescent="0.25">
      <c r="B903" s="46">
        <v>899</v>
      </c>
      <c r="C903" s="116" t="s">
        <v>1414</v>
      </c>
      <c r="D903" s="97">
        <v>42016</v>
      </c>
      <c r="E903" s="98">
        <v>44424</v>
      </c>
      <c r="F903" s="117">
        <f t="shared" si="73"/>
        <v>6.5972602739726032</v>
      </c>
      <c r="G903" s="46">
        <v>8</v>
      </c>
      <c r="H903" s="72">
        <v>0.05</v>
      </c>
      <c r="I903" s="91">
        <f t="shared" si="74"/>
        <v>0.11874999999999999</v>
      </c>
      <c r="J903" s="94">
        <v>158531</v>
      </c>
      <c r="K903" s="68">
        <f t="shared" si="70"/>
        <v>124197.09438356163</v>
      </c>
      <c r="L903" s="68">
        <f t="shared" si="71"/>
        <v>34333.905616438366</v>
      </c>
      <c r="M903" s="45">
        <v>0.05</v>
      </c>
      <c r="N903" s="68">
        <f t="shared" si="72"/>
        <v>32617.210335616444</v>
      </c>
    </row>
    <row r="904" spans="2:14" x14ac:dyDescent="0.25">
      <c r="B904" s="46">
        <v>900</v>
      </c>
      <c r="C904" s="116" t="s">
        <v>1443</v>
      </c>
      <c r="D904" s="97">
        <v>42094</v>
      </c>
      <c r="E904" s="98">
        <v>44424</v>
      </c>
      <c r="F904" s="117">
        <f t="shared" si="73"/>
        <v>6.3835616438356162</v>
      </c>
      <c r="G904" s="46">
        <v>8</v>
      </c>
      <c r="H904" s="72">
        <v>0.05</v>
      </c>
      <c r="I904" s="91">
        <f t="shared" si="74"/>
        <v>0.11874999999999999</v>
      </c>
      <c r="J904" s="94">
        <v>15504</v>
      </c>
      <c r="K904" s="68">
        <f t="shared" si="70"/>
        <v>11752.775342465753</v>
      </c>
      <c r="L904" s="68">
        <f t="shared" si="71"/>
        <v>3751.2246575342469</v>
      </c>
      <c r="M904" s="45">
        <v>0.05</v>
      </c>
      <c r="N904" s="68">
        <f t="shared" si="72"/>
        <v>3563.6634246575345</v>
      </c>
    </row>
    <row r="905" spans="2:14" x14ac:dyDescent="0.25">
      <c r="B905" s="46">
        <v>901</v>
      </c>
      <c r="C905" s="116" t="s">
        <v>1443</v>
      </c>
      <c r="D905" s="97">
        <v>42018</v>
      </c>
      <c r="E905" s="98">
        <v>44424</v>
      </c>
      <c r="F905" s="117">
        <f t="shared" si="73"/>
        <v>6.5917808219178085</v>
      </c>
      <c r="G905" s="46">
        <v>8</v>
      </c>
      <c r="H905" s="72">
        <v>0.05</v>
      </c>
      <c r="I905" s="91">
        <f t="shared" si="74"/>
        <v>0.11874999999999999</v>
      </c>
      <c r="J905" s="94">
        <v>7752</v>
      </c>
      <c r="K905" s="68">
        <f t="shared" si="70"/>
        <v>6068.0638356164382</v>
      </c>
      <c r="L905" s="68">
        <f t="shared" si="71"/>
        <v>1683.9361643835618</v>
      </c>
      <c r="M905" s="45">
        <v>0.05</v>
      </c>
      <c r="N905" s="68">
        <f t="shared" si="72"/>
        <v>1599.7393561643837</v>
      </c>
    </row>
    <row r="906" spans="2:14" x14ac:dyDescent="0.25">
      <c r="B906" s="46">
        <v>902</v>
      </c>
      <c r="C906" s="116" t="s">
        <v>1443</v>
      </c>
      <c r="D906" s="97">
        <v>42018</v>
      </c>
      <c r="E906" s="98">
        <v>44424</v>
      </c>
      <c r="F906" s="117">
        <f t="shared" si="73"/>
        <v>6.5917808219178085</v>
      </c>
      <c r="G906" s="46">
        <v>8</v>
      </c>
      <c r="H906" s="72">
        <v>0.05</v>
      </c>
      <c r="I906" s="91">
        <f t="shared" si="74"/>
        <v>0.11874999999999999</v>
      </c>
      <c r="J906" s="94">
        <v>7752</v>
      </c>
      <c r="K906" s="68">
        <f t="shared" si="70"/>
        <v>6068.0638356164382</v>
      </c>
      <c r="L906" s="68">
        <f t="shared" si="71"/>
        <v>1683.9361643835618</v>
      </c>
      <c r="M906" s="45">
        <v>0.05</v>
      </c>
      <c r="N906" s="68">
        <f t="shared" si="72"/>
        <v>1599.7393561643837</v>
      </c>
    </row>
    <row r="907" spans="2:14" x14ac:dyDescent="0.25">
      <c r="B907" s="46">
        <v>903</v>
      </c>
      <c r="C907" s="116" t="s">
        <v>1516</v>
      </c>
      <c r="D907" s="97">
        <v>42040</v>
      </c>
      <c r="E907" s="98">
        <v>44424</v>
      </c>
      <c r="F907" s="117">
        <f t="shared" si="73"/>
        <v>6.5315068493150683</v>
      </c>
      <c r="G907" s="46">
        <v>5</v>
      </c>
      <c r="H907" s="72">
        <v>0.05</v>
      </c>
      <c r="I907" s="91">
        <f t="shared" si="74"/>
        <v>0.19</v>
      </c>
      <c r="J907" s="94">
        <v>2152</v>
      </c>
      <c r="K907" s="68">
        <f t="shared" si="70"/>
        <v>2670.602520547945</v>
      </c>
      <c r="L907" s="68">
        <f t="shared" si="71"/>
        <v>0</v>
      </c>
      <c r="M907" s="45">
        <v>0.05</v>
      </c>
      <c r="N907" s="68">
        <f t="shared" si="72"/>
        <v>107.60000000000001</v>
      </c>
    </row>
    <row r="908" spans="2:14" x14ac:dyDescent="0.25">
      <c r="B908" s="46">
        <v>904</v>
      </c>
      <c r="C908" s="116" t="s">
        <v>1624</v>
      </c>
      <c r="D908" s="97">
        <v>42018</v>
      </c>
      <c r="E908" s="98">
        <v>44424</v>
      </c>
      <c r="F908" s="117">
        <f t="shared" si="73"/>
        <v>6.5917808219178085</v>
      </c>
      <c r="G908" s="46">
        <v>8</v>
      </c>
      <c r="H908" s="72">
        <v>0.05</v>
      </c>
      <c r="I908" s="91">
        <f t="shared" si="74"/>
        <v>0.11874999999999999</v>
      </c>
      <c r="J908" s="94">
        <v>10000</v>
      </c>
      <c r="K908" s="68">
        <f t="shared" si="70"/>
        <v>7827.7397260273974</v>
      </c>
      <c r="L908" s="68">
        <f t="shared" si="71"/>
        <v>2172.2602739726026</v>
      </c>
      <c r="M908" s="45">
        <v>0.05</v>
      </c>
      <c r="N908" s="68">
        <f t="shared" si="72"/>
        <v>2063.6472602739723</v>
      </c>
    </row>
    <row r="909" spans="2:14" x14ac:dyDescent="0.25">
      <c r="B909" s="46">
        <v>905</v>
      </c>
      <c r="C909" s="116" t="s">
        <v>1456</v>
      </c>
      <c r="D909" s="97">
        <v>42033</v>
      </c>
      <c r="E909" s="98">
        <v>44424</v>
      </c>
      <c r="F909" s="117">
        <f t="shared" si="73"/>
        <v>6.5506849315068489</v>
      </c>
      <c r="G909" s="46">
        <v>8</v>
      </c>
      <c r="H909" s="72">
        <v>0.05</v>
      </c>
      <c r="I909" s="91">
        <f t="shared" si="74"/>
        <v>0.11874999999999999</v>
      </c>
      <c r="J909" s="94">
        <v>79344</v>
      </c>
      <c r="K909" s="68">
        <f t="shared" si="70"/>
        <v>61721.208493150683</v>
      </c>
      <c r="L909" s="68">
        <f t="shared" si="71"/>
        <v>17622.791506849317</v>
      </c>
      <c r="M909" s="45">
        <v>0.05</v>
      </c>
      <c r="N909" s="68">
        <f t="shared" si="72"/>
        <v>16741.651931506851</v>
      </c>
    </row>
    <row r="910" spans="2:14" x14ac:dyDescent="0.25">
      <c r="B910" s="46">
        <v>906</v>
      </c>
      <c r="C910" s="116" t="s">
        <v>1456</v>
      </c>
      <c r="D910" s="97">
        <v>42080</v>
      </c>
      <c r="E910" s="98">
        <v>44424</v>
      </c>
      <c r="F910" s="117">
        <f t="shared" si="73"/>
        <v>6.4219178082191783</v>
      </c>
      <c r="G910" s="46">
        <v>8</v>
      </c>
      <c r="H910" s="72">
        <v>0.05</v>
      </c>
      <c r="I910" s="91">
        <f t="shared" si="74"/>
        <v>0.11874999999999999</v>
      </c>
      <c r="J910" s="94">
        <v>13224</v>
      </c>
      <c r="K910" s="68">
        <f t="shared" si="70"/>
        <v>10084.658630136986</v>
      </c>
      <c r="L910" s="68">
        <f t="shared" si="71"/>
        <v>3139.3413698630138</v>
      </c>
      <c r="M910" s="45">
        <v>0.05</v>
      </c>
      <c r="N910" s="68">
        <f t="shared" si="72"/>
        <v>2982.3743013698631</v>
      </c>
    </row>
    <row r="911" spans="2:14" x14ac:dyDescent="0.25">
      <c r="B911" s="46">
        <v>907</v>
      </c>
      <c r="C911" s="116" t="s">
        <v>1705</v>
      </c>
      <c r="D911" s="97">
        <v>42039</v>
      </c>
      <c r="E911" s="98">
        <v>44424</v>
      </c>
      <c r="F911" s="117">
        <f t="shared" si="73"/>
        <v>6.5342465753424657</v>
      </c>
      <c r="G911" s="46">
        <v>6</v>
      </c>
      <c r="H911" s="72">
        <v>0.05</v>
      </c>
      <c r="I911" s="91">
        <f t="shared" si="74"/>
        <v>0.15833333333333333</v>
      </c>
      <c r="J911" s="94">
        <v>7980</v>
      </c>
      <c r="K911" s="68">
        <f t="shared" si="70"/>
        <v>8256.0205479452052</v>
      </c>
      <c r="L911" s="68">
        <f t="shared" si="71"/>
        <v>0</v>
      </c>
      <c r="M911" s="45">
        <v>0.05</v>
      </c>
      <c r="N911" s="68">
        <f t="shared" si="72"/>
        <v>399</v>
      </c>
    </row>
    <row r="912" spans="2:14" x14ac:dyDescent="0.25">
      <c r="B912" s="46">
        <v>908</v>
      </c>
      <c r="C912" s="116" t="s">
        <v>1477</v>
      </c>
      <c r="D912" s="97">
        <v>42039</v>
      </c>
      <c r="E912" s="98">
        <v>44424</v>
      </c>
      <c r="F912" s="117">
        <f t="shared" si="73"/>
        <v>6.5342465753424657</v>
      </c>
      <c r="G912" s="46">
        <v>6</v>
      </c>
      <c r="H912" s="72">
        <v>0.05</v>
      </c>
      <c r="I912" s="91">
        <f t="shared" si="74"/>
        <v>0.15833333333333333</v>
      </c>
      <c r="J912" s="94">
        <v>15390</v>
      </c>
      <c r="K912" s="68">
        <f t="shared" si="70"/>
        <v>15922.325342465752</v>
      </c>
      <c r="L912" s="68">
        <f t="shared" si="71"/>
        <v>0</v>
      </c>
      <c r="M912" s="45">
        <v>0.05</v>
      </c>
      <c r="N912" s="68">
        <f t="shared" si="72"/>
        <v>769.5</v>
      </c>
    </row>
    <row r="913" spans="2:14" x14ac:dyDescent="0.25">
      <c r="B913" s="46">
        <v>909</v>
      </c>
      <c r="C913" s="116" t="s">
        <v>1706</v>
      </c>
      <c r="D913" s="97">
        <v>42039</v>
      </c>
      <c r="E913" s="98">
        <v>44424</v>
      </c>
      <c r="F913" s="117">
        <f t="shared" si="73"/>
        <v>6.5342465753424657</v>
      </c>
      <c r="G913" s="46">
        <v>6</v>
      </c>
      <c r="H913" s="72">
        <v>0.05</v>
      </c>
      <c r="I913" s="91">
        <f t="shared" si="74"/>
        <v>0.15833333333333333</v>
      </c>
      <c r="J913" s="94">
        <v>25650</v>
      </c>
      <c r="K913" s="68">
        <f t="shared" si="70"/>
        <v>26537.20890410959</v>
      </c>
      <c r="L913" s="68">
        <f t="shared" si="71"/>
        <v>0</v>
      </c>
      <c r="M913" s="45">
        <v>0.05</v>
      </c>
      <c r="N913" s="68">
        <f t="shared" si="72"/>
        <v>1282.5</v>
      </c>
    </row>
    <row r="914" spans="2:14" x14ac:dyDescent="0.25">
      <c r="B914" s="46">
        <v>910</v>
      </c>
      <c r="C914" s="116" t="s">
        <v>1443</v>
      </c>
      <c r="D914" s="97">
        <v>42091</v>
      </c>
      <c r="E914" s="98">
        <v>44424</v>
      </c>
      <c r="F914" s="117">
        <f t="shared" si="73"/>
        <v>6.3917808219178083</v>
      </c>
      <c r="G914" s="46">
        <v>8</v>
      </c>
      <c r="H914" s="72">
        <v>0.05</v>
      </c>
      <c r="I914" s="91">
        <f t="shared" si="74"/>
        <v>0.11874999999999999</v>
      </c>
      <c r="J914" s="94">
        <v>7752</v>
      </c>
      <c r="K914" s="68">
        <f t="shared" si="70"/>
        <v>5883.9538356164385</v>
      </c>
      <c r="L914" s="68">
        <f t="shared" si="71"/>
        <v>1868.0461643835615</v>
      </c>
      <c r="M914" s="45">
        <v>0.05</v>
      </c>
      <c r="N914" s="68">
        <f t="shared" si="72"/>
        <v>1774.6438561643834</v>
      </c>
    </row>
    <row r="915" spans="2:14" x14ac:dyDescent="0.25">
      <c r="B915" s="46">
        <v>911</v>
      </c>
      <c r="C915" s="116" t="s">
        <v>1413</v>
      </c>
      <c r="D915" s="97">
        <v>42051</v>
      </c>
      <c r="E915" s="98">
        <v>44424</v>
      </c>
      <c r="F915" s="117">
        <f t="shared" si="73"/>
        <v>6.5013698630136982</v>
      </c>
      <c r="G915" s="46">
        <v>8</v>
      </c>
      <c r="H915" s="72">
        <v>0.05</v>
      </c>
      <c r="I915" s="91">
        <f t="shared" si="74"/>
        <v>0.11874999999999999</v>
      </c>
      <c r="J915" s="94">
        <v>44460</v>
      </c>
      <c r="K915" s="68">
        <f t="shared" si="70"/>
        <v>34324.794863013696</v>
      </c>
      <c r="L915" s="68">
        <f t="shared" si="71"/>
        <v>10135.205136986304</v>
      </c>
      <c r="M915" s="45">
        <v>0.05</v>
      </c>
      <c r="N915" s="68">
        <f t="shared" si="72"/>
        <v>9628.444880136989</v>
      </c>
    </row>
    <row r="916" spans="2:14" x14ac:dyDescent="0.25">
      <c r="B916" s="46">
        <v>912</v>
      </c>
      <c r="C916" s="116" t="s">
        <v>1415</v>
      </c>
      <c r="D916" s="97">
        <v>42051</v>
      </c>
      <c r="E916" s="98">
        <v>44424</v>
      </c>
      <c r="F916" s="117">
        <f t="shared" si="73"/>
        <v>6.5013698630136982</v>
      </c>
      <c r="G916" s="46">
        <v>5</v>
      </c>
      <c r="H916" s="72">
        <v>0.05</v>
      </c>
      <c r="I916" s="91">
        <f t="shared" si="74"/>
        <v>0.19</v>
      </c>
      <c r="J916" s="94">
        <v>118560</v>
      </c>
      <c r="K916" s="68">
        <f t="shared" si="70"/>
        <v>146452.45808219179</v>
      </c>
      <c r="L916" s="68">
        <f t="shared" si="71"/>
        <v>0</v>
      </c>
      <c r="M916" s="45">
        <v>0.05</v>
      </c>
      <c r="N916" s="68">
        <f t="shared" si="72"/>
        <v>5928</v>
      </c>
    </row>
    <row r="917" spans="2:14" x14ac:dyDescent="0.25">
      <c r="B917" s="46">
        <v>913</v>
      </c>
      <c r="C917" s="116" t="s">
        <v>1521</v>
      </c>
      <c r="D917" s="97">
        <v>42051</v>
      </c>
      <c r="E917" s="98">
        <v>44424</v>
      </c>
      <c r="F917" s="117">
        <f t="shared" si="73"/>
        <v>6.5013698630136982</v>
      </c>
      <c r="G917" s="46">
        <v>6</v>
      </c>
      <c r="H917" s="72">
        <v>0.05</v>
      </c>
      <c r="I917" s="91">
        <f t="shared" si="74"/>
        <v>0.15833333333333333</v>
      </c>
      <c r="J917" s="94">
        <v>88350</v>
      </c>
      <c r="K917" s="68">
        <f t="shared" si="70"/>
        <v>90946.037671232873</v>
      </c>
      <c r="L917" s="68">
        <f t="shared" si="71"/>
        <v>0</v>
      </c>
      <c r="M917" s="45">
        <v>0.05</v>
      </c>
      <c r="N917" s="68">
        <f t="shared" si="72"/>
        <v>4417.5</v>
      </c>
    </row>
    <row r="918" spans="2:14" x14ac:dyDescent="0.25">
      <c r="B918" s="46">
        <v>914</v>
      </c>
      <c r="C918" s="116" t="s">
        <v>1534</v>
      </c>
      <c r="D918" s="97">
        <v>42051</v>
      </c>
      <c r="E918" s="98">
        <v>44424</v>
      </c>
      <c r="F918" s="117">
        <f t="shared" si="73"/>
        <v>6.5013698630136982</v>
      </c>
      <c r="G918" s="46">
        <v>6</v>
      </c>
      <c r="H918" s="72">
        <v>0.05</v>
      </c>
      <c r="I918" s="91">
        <f t="shared" si="74"/>
        <v>0.15833333333333333</v>
      </c>
      <c r="J918" s="94">
        <v>41040</v>
      </c>
      <c r="K918" s="68">
        <f t="shared" si="70"/>
        <v>42245.901369863008</v>
      </c>
      <c r="L918" s="68">
        <f t="shared" si="71"/>
        <v>0</v>
      </c>
      <c r="M918" s="45">
        <v>0.05</v>
      </c>
      <c r="N918" s="68">
        <f t="shared" si="72"/>
        <v>2052</v>
      </c>
    </row>
    <row r="919" spans="2:14" x14ac:dyDescent="0.25">
      <c r="B919" s="46">
        <v>915</v>
      </c>
      <c r="C919" s="116" t="s">
        <v>1707</v>
      </c>
      <c r="D919" s="97">
        <v>42051</v>
      </c>
      <c r="E919" s="98">
        <v>44424</v>
      </c>
      <c r="F919" s="117">
        <f t="shared" si="73"/>
        <v>6.5013698630136982</v>
      </c>
      <c r="G919" s="46">
        <v>8</v>
      </c>
      <c r="H919" s="72">
        <v>0.05</v>
      </c>
      <c r="I919" s="91">
        <f t="shared" si="74"/>
        <v>0.11874999999999999</v>
      </c>
      <c r="J919" s="94">
        <v>48632</v>
      </c>
      <c r="K919" s="68">
        <f t="shared" si="70"/>
        <v>37545.736027397259</v>
      </c>
      <c r="L919" s="68">
        <f t="shared" si="71"/>
        <v>11086.263972602741</v>
      </c>
      <c r="M919" s="45">
        <v>0.05</v>
      </c>
      <c r="N919" s="68">
        <f t="shared" si="72"/>
        <v>10531.950773972603</v>
      </c>
    </row>
    <row r="920" spans="2:14" x14ac:dyDescent="0.25">
      <c r="B920" s="46">
        <v>916</v>
      </c>
      <c r="C920" s="116" t="s">
        <v>1708</v>
      </c>
      <c r="D920" s="97">
        <v>42061</v>
      </c>
      <c r="E920" s="98">
        <v>44424</v>
      </c>
      <c r="F920" s="117">
        <f t="shared" si="73"/>
        <v>6.4739726027397264</v>
      </c>
      <c r="G920" s="46">
        <v>6</v>
      </c>
      <c r="H920" s="72">
        <v>0.05</v>
      </c>
      <c r="I920" s="91">
        <f t="shared" si="74"/>
        <v>0.15833333333333333</v>
      </c>
      <c r="J920" s="94">
        <v>57750</v>
      </c>
      <c r="K920" s="68">
        <f t="shared" si="70"/>
        <v>59196.386986301375</v>
      </c>
      <c r="L920" s="68">
        <f t="shared" si="71"/>
        <v>0</v>
      </c>
      <c r="M920" s="45">
        <v>0.05</v>
      </c>
      <c r="N920" s="68">
        <f t="shared" si="72"/>
        <v>2887.5</v>
      </c>
    </row>
    <row r="921" spans="2:14" x14ac:dyDescent="0.25">
      <c r="B921" s="46">
        <v>917</v>
      </c>
      <c r="C921" s="116" t="s">
        <v>1584</v>
      </c>
      <c r="D921" s="97">
        <v>42062</v>
      </c>
      <c r="E921" s="98">
        <v>44424</v>
      </c>
      <c r="F921" s="117">
        <f t="shared" si="73"/>
        <v>6.4712328767123291</v>
      </c>
      <c r="G921" s="46">
        <v>6</v>
      </c>
      <c r="H921" s="72">
        <v>0.05</v>
      </c>
      <c r="I921" s="91">
        <f t="shared" si="74"/>
        <v>0.15833333333333333</v>
      </c>
      <c r="J921" s="94">
        <v>68400</v>
      </c>
      <c r="K921" s="68">
        <f t="shared" si="70"/>
        <v>70083.452054794529</v>
      </c>
      <c r="L921" s="68">
        <f t="shared" si="71"/>
        <v>0</v>
      </c>
      <c r="M921" s="45">
        <v>0.05</v>
      </c>
      <c r="N921" s="68">
        <f t="shared" si="72"/>
        <v>3420</v>
      </c>
    </row>
    <row r="922" spans="2:14" ht="30" x14ac:dyDescent="0.25">
      <c r="B922" s="46">
        <v>918</v>
      </c>
      <c r="C922" s="116" t="s">
        <v>1405</v>
      </c>
      <c r="D922" s="97">
        <v>42077</v>
      </c>
      <c r="E922" s="98">
        <v>44424</v>
      </c>
      <c r="F922" s="117">
        <f t="shared" si="73"/>
        <v>6.4301369863013695</v>
      </c>
      <c r="G922" s="46">
        <v>8</v>
      </c>
      <c r="H922" s="72">
        <v>0.05</v>
      </c>
      <c r="I922" s="91">
        <f t="shared" si="74"/>
        <v>0.11874999999999999</v>
      </c>
      <c r="J922" s="94">
        <v>4560</v>
      </c>
      <c r="K922" s="68">
        <f t="shared" si="70"/>
        <v>3481.9191780821916</v>
      </c>
      <c r="L922" s="68">
        <f t="shared" si="71"/>
        <v>1078.0808219178084</v>
      </c>
      <c r="M922" s="45">
        <v>0.05</v>
      </c>
      <c r="N922" s="68">
        <f t="shared" si="72"/>
        <v>1024.1767808219179</v>
      </c>
    </row>
    <row r="923" spans="2:14" x14ac:dyDescent="0.25">
      <c r="B923" s="46">
        <v>919</v>
      </c>
      <c r="C923" s="116" t="s">
        <v>1496</v>
      </c>
      <c r="D923" s="97">
        <v>42076</v>
      </c>
      <c r="E923" s="98">
        <v>44424</v>
      </c>
      <c r="F923" s="117">
        <f t="shared" si="73"/>
        <v>6.4328767123287669</v>
      </c>
      <c r="G923" s="46">
        <v>6</v>
      </c>
      <c r="H923" s="72">
        <v>0.05</v>
      </c>
      <c r="I923" s="91">
        <f t="shared" si="74"/>
        <v>0.15833333333333333</v>
      </c>
      <c r="J923" s="94">
        <v>21660</v>
      </c>
      <c r="K923" s="68">
        <f t="shared" si="70"/>
        <v>22061.550684931506</v>
      </c>
      <c r="L923" s="68">
        <f t="shared" si="71"/>
        <v>0</v>
      </c>
      <c r="M923" s="45">
        <v>0.05</v>
      </c>
      <c r="N923" s="68">
        <f t="shared" si="72"/>
        <v>1083</v>
      </c>
    </row>
    <row r="924" spans="2:14" x14ac:dyDescent="0.25">
      <c r="B924" s="46">
        <v>920</v>
      </c>
      <c r="C924" s="116" t="s">
        <v>1453</v>
      </c>
      <c r="D924" s="97">
        <v>42076</v>
      </c>
      <c r="E924" s="98">
        <v>44424</v>
      </c>
      <c r="F924" s="117">
        <f t="shared" si="73"/>
        <v>6.4328767123287669</v>
      </c>
      <c r="G924" s="46">
        <v>6</v>
      </c>
      <c r="H924" s="72">
        <v>0.05</v>
      </c>
      <c r="I924" s="91">
        <f t="shared" si="74"/>
        <v>0.15833333333333333</v>
      </c>
      <c r="J924" s="94">
        <v>112860</v>
      </c>
      <c r="K924" s="68">
        <f t="shared" si="70"/>
        <v>114952.2904109589</v>
      </c>
      <c r="L924" s="68">
        <f t="shared" si="71"/>
        <v>0</v>
      </c>
      <c r="M924" s="45">
        <v>0.05</v>
      </c>
      <c r="N924" s="68">
        <f t="shared" si="72"/>
        <v>5643</v>
      </c>
    </row>
    <row r="925" spans="2:14" ht="30" x14ac:dyDescent="0.25">
      <c r="B925" s="46">
        <v>921</v>
      </c>
      <c r="C925" s="116" t="s">
        <v>1405</v>
      </c>
      <c r="D925" s="97">
        <v>42077</v>
      </c>
      <c r="E925" s="98">
        <v>44424</v>
      </c>
      <c r="F925" s="117">
        <f t="shared" si="73"/>
        <v>6.4301369863013695</v>
      </c>
      <c r="G925" s="46">
        <v>8</v>
      </c>
      <c r="H925" s="72">
        <v>0.05</v>
      </c>
      <c r="I925" s="91">
        <f t="shared" si="74"/>
        <v>0.11874999999999999</v>
      </c>
      <c r="J925" s="94">
        <v>13680</v>
      </c>
      <c r="K925" s="68">
        <f t="shared" si="70"/>
        <v>10445.757534246575</v>
      </c>
      <c r="L925" s="68">
        <f t="shared" si="71"/>
        <v>3234.2424657534248</v>
      </c>
      <c r="M925" s="45">
        <v>0.05</v>
      </c>
      <c r="N925" s="68">
        <f t="shared" si="72"/>
        <v>3072.5303424657532</v>
      </c>
    </row>
    <row r="926" spans="2:14" x14ac:dyDescent="0.25">
      <c r="B926" s="46">
        <v>922</v>
      </c>
      <c r="C926" s="116" t="s">
        <v>1709</v>
      </c>
      <c r="D926" s="97">
        <v>42080</v>
      </c>
      <c r="E926" s="98">
        <v>44424</v>
      </c>
      <c r="F926" s="117">
        <f t="shared" si="73"/>
        <v>6.4219178082191783</v>
      </c>
      <c r="G926" s="46">
        <v>6</v>
      </c>
      <c r="H926" s="72">
        <v>0.05</v>
      </c>
      <c r="I926" s="91">
        <f t="shared" si="74"/>
        <v>0.15833333333333333</v>
      </c>
      <c r="J926" s="94">
        <v>71136</v>
      </c>
      <c r="K926" s="68">
        <f t="shared" si="70"/>
        <v>72331.344657534239</v>
      </c>
      <c r="L926" s="68">
        <f t="shared" si="71"/>
        <v>0</v>
      </c>
      <c r="M926" s="45">
        <v>0.05</v>
      </c>
      <c r="N926" s="68">
        <f t="shared" si="72"/>
        <v>3556.8</v>
      </c>
    </row>
    <row r="927" spans="2:14" ht="30" x14ac:dyDescent="0.25">
      <c r="B927" s="46">
        <v>923</v>
      </c>
      <c r="C927" s="116" t="s">
        <v>1450</v>
      </c>
      <c r="D927" s="97">
        <v>42082</v>
      </c>
      <c r="E927" s="98">
        <v>44424</v>
      </c>
      <c r="F927" s="117">
        <f t="shared" si="73"/>
        <v>6.4164383561643836</v>
      </c>
      <c r="G927" s="46">
        <v>5</v>
      </c>
      <c r="H927" s="72">
        <v>0.05</v>
      </c>
      <c r="I927" s="91">
        <f t="shared" si="74"/>
        <v>0.19</v>
      </c>
      <c r="J927" s="94">
        <v>165870</v>
      </c>
      <c r="K927" s="68">
        <f t="shared" si="70"/>
        <v>202215.97972602741</v>
      </c>
      <c r="L927" s="68">
        <f t="shared" si="71"/>
        <v>0</v>
      </c>
      <c r="M927" s="45">
        <v>0.05</v>
      </c>
      <c r="N927" s="68">
        <f t="shared" si="72"/>
        <v>8293.5</v>
      </c>
    </row>
    <row r="928" spans="2:14" x14ac:dyDescent="0.25">
      <c r="B928" s="46">
        <v>924</v>
      </c>
      <c r="C928" s="116" t="s">
        <v>1422</v>
      </c>
      <c r="D928" s="97">
        <v>42092</v>
      </c>
      <c r="E928" s="98">
        <v>44424</v>
      </c>
      <c r="F928" s="117">
        <f t="shared" si="73"/>
        <v>6.3890410958904109</v>
      </c>
      <c r="G928" s="46">
        <v>8</v>
      </c>
      <c r="H928" s="72">
        <v>0.05</v>
      </c>
      <c r="I928" s="91">
        <f t="shared" si="74"/>
        <v>0.11874999999999999</v>
      </c>
      <c r="J928" s="94">
        <v>17748.16</v>
      </c>
      <c r="K928" s="68">
        <f t="shared" si="70"/>
        <v>13465.504679452055</v>
      </c>
      <c r="L928" s="68">
        <f t="shared" si="71"/>
        <v>4282.6553205479449</v>
      </c>
      <c r="M928" s="45">
        <v>0.05</v>
      </c>
      <c r="N928" s="68">
        <f t="shared" si="72"/>
        <v>4068.5225545205476</v>
      </c>
    </row>
    <row r="929" spans="2:14" x14ac:dyDescent="0.25">
      <c r="B929" s="46">
        <v>925</v>
      </c>
      <c r="C929" s="116" t="s">
        <v>1710</v>
      </c>
      <c r="D929" s="97">
        <v>42094</v>
      </c>
      <c r="E929" s="98">
        <v>44424</v>
      </c>
      <c r="F929" s="117">
        <f t="shared" si="73"/>
        <v>6.3835616438356162</v>
      </c>
      <c r="G929" s="46">
        <v>5</v>
      </c>
      <c r="H929" s="72">
        <v>0.05</v>
      </c>
      <c r="I929" s="91">
        <f t="shared" si="74"/>
        <v>0.19</v>
      </c>
      <c r="J929" s="94">
        <v>88500</v>
      </c>
      <c r="K929" s="68">
        <f t="shared" si="70"/>
        <v>107339.58904109588</v>
      </c>
      <c r="L929" s="68">
        <f t="shared" si="71"/>
        <v>0</v>
      </c>
      <c r="M929" s="45">
        <v>0.05</v>
      </c>
      <c r="N929" s="68">
        <f t="shared" si="72"/>
        <v>4425</v>
      </c>
    </row>
    <row r="930" spans="2:14" x14ac:dyDescent="0.25">
      <c r="B930" s="46">
        <v>926</v>
      </c>
      <c r="C930" s="116" t="s">
        <v>1711</v>
      </c>
      <c r="D930" s="97">
        <v>42094</v>
      </c>
      <c r="E930" s="98">
        <v>44424</v>
      </c>
      <c r="F930" s="117">
        <f t="shared" si="73"/>
        <v>6.3835616438356162</v>
      </c>
      <c r="G930" s="46">
        <v>8</v>
      </c>
      <c r="H930" s="72">
        <v>0.05</v>
      </c>
      <c r="I930" s="91">
        <f t="shared" si="74"/>
        <v>0.11874999999999999</v>
      </c>
      <c r="J930" s="94">
        <v>36640</v>
      </c>
      <c r="K930" s="68">
        <f t="shared" si="70"/>
        <v>27774.876712328765</v>
      </c>
      <c r="L930" s="68">
        <f t="shared" si="71"/>
        <v>8865.1232876712347</v>
      </c>
      <c r="M930" s="45">
        <v>0.05</v>
      </c>
      <c r="N930" s="68">
        <f t="shared" si="72"/>
        <v>8421.8671232876732</v>
      </c>
    </row>
    <row r="931" spans="2:14" x14ac:dyDescent="0.25">
      <c r="B931" s="46">
        <v>927</v>
      </c>
      <c r="C931" s="116" t="s">
        <v>1712</v>
      </c>
      <c r="D931" s="97">
        <v>42094</v>
      </c>
      <c r="E931" s="98">
        <v>44424</v>
      </c>
      <c r="F931" s="117">
        <f t="shared" si="73"/>
        <v>6.3835616438356162</v>
      </c>
      <c r="G931" s="46">
        <v>5</v>
      </c>
      <c r="H931" s="72">
        <v>0.05</v>
      </c>
      <c r="I931" s="91">
        <f t="shared" si="74"/>
        <v>0.19</v>
      </c>
      <c r="J931" s="94">
        <v>27194</v>
      </c>
      <c r="K931" s="68">
        <f t="shared" si="70"/>
        <v>32982.969315068491</v>
      </c>
      <c r="L931" s="68">
        <f t="shared" si="71"/>
        <v>0</v>
      </c>
      <c r="M931" s="45">
        <v>0.05</v>
      </c>
      <c r="N931" s="68">
        <f t="shared" si="72"/>
        <v>1359.7</v>
      </c>
    </row>
    <row r="932" spans="2:14" x14ac:dyDescent="0.25">
      <c r="B932" s="46">
        <v>928</v>
      </c>
      <c r="C932" s="116" t="s">
        <v>1713</v>
      </c>
      <c r="D932" s="97">
        <v>42094</v>
      </c>
      <c r="E932" s="98">
        <v>44424</v>
      </c>
      <c r="F932" s="117">
        <f t="shared" si="73"/>
        <v>6.3835616438356162</v>
      </c>
      <c r="G932" s="46">
        <v>6</v>
      </c>
      <c r="H932" s="72">
        <v>0.05</v>
      </c>
      <c r="I932" s="91">
        <f t="shared" si="74"/>
        <v>0.15833333333333333</v>
      </c>
      <c r="J932" s="94">
        <v>30001</v>
      </c>
      <c r="K932" s="68">
        <f t="shared" si="70"/>
        <v>30322.928538812783</v>
      </c>
      <c r="L932" s="68">
        <f t="shared" si="71"/>
        <v>0</v>
      </c>
      <c r="M932" s="45">
        <v>0.05</v>
      </c>
      <c r="N932" s="68">
        <f t="shared" si="72"/>
        <v>1500.0500000000002</v>
      </c>
    </row>
    <row r="933" spans="2:14" x14ac:dyDescent="0.25">
      <c r="B933" s="46">
        <v>929</v>
      </c>
      <c r="C933" s="116" t="s">
        <v>1714</v>
      </c>
      <c r="D933" s="97">
        <v>42094</v>
      </c>
      <c r="E933" s="98">
        <v>44424</v>
      </c>
      <c r="F933" s="117">
        <f t="shared" si="73"/>
        <v>6.3835616438356162</v>
      </c>
      <c r="G933" s="46">
        <v>5</v>
      </c>
      <c r="H933" s="72">
        <v>0.05</v>
      </c>
      <c r="I933" s="91">
        <f t="shared" si="74"/>
        <v>0.19</v>
      </c>
      <c r="J933" s="94">
        <v>23715</v>
      </c>
      <c r="K933" s="68">
        <f t="shared" si="70"/>
        <v>28763.371232876714</v>
      </c>
      <c r="L933" s="68">
        <f t="shared" si="71"/>
        <v>0</v>
      </c>
      <c r="M933" s="45">
        <v>0.05</v>
      </c>
      <c r="N933" s="68">
        <f t="shared" si="72"/>
        <v>1185.75</v>
      </c>
    </row>
    <row r="934" spans="2:14" x14ac:dyDescent="0.25">
      <c r="B934" s="46">
        <v>930</v>
      </c>
      <c r="C934" s="116" t="s">
        <v>1715</v>
      </c>
      <c r="D934" s="97">
        <v>42094</v>
      </c>
      <c r="E934" s="98">
        <v>44424</v>
      </c>
      <c r="F934" s="117">
        <f t="shared" si="73"/>
        <v>6.3835616438356162</v>
      </c>
      <c r="G934" s="46">
        <v>5</v>
      </c>
      <c r="H934" s="72">
        <v>0.05</v>
      </c>
      <c r="I934" s="91">
        <f t="shared" si="74"/>
        <v>0.19</v>
      </c>
      <c r="J934" s="94">
        <v>19134</v>
      </c>
      <c r="K934" s="68">
        <f t="shared" si="70"/>
        <v>23207.183013698628</v>
      </c>
      <c r="L934" s="68">
        <f t="shared" si="71"/>
        <v>0</v>
      </c>
      <c r="M934" s="45">
        <v>0.05</v>
      </c>
      <c r="N934" s="68">
        <f t="shared" si="72"/>
        <v>956.7</v>
      </c>
    </row>
    <row r="935" spans="2:14" x14ac:dyDescent="0.25">
      <c r="B935" s="46">
        <v>931</v>
      </c>
      <c r="C935" s="116" t="s">
        <v>1716</v>
      </c>
      <c r="D935" s="97">
        <v>42094</v>
      </c>
      <c r="E935" s="98">
        <v>44424</v>
      </c>
      <c r="F935" s="117">
        <f t="shared" si="73"/>
        <v>6.3835616438356162</v>
      </c>
      <c r="G935" s="46">
        <v>5</v>
      </c>
      <c r="H935" s="72">
        <v>0.05</v>
      </c>
      <c r="I935" s="91">
        <f t="shared" si="74"/>
        <v>0.19</v>
      </c>
      <c r="J935" s="94">
        <v>22156</v>
      </c>
      <c r="K935" s="68">
        <f t="shared" si="70"/>
        <v>26872.496438356164</v>
      </c>
      <c r="L935" s="68">
        <f t="shared" si="71"/>
        <v>0</v>
      </c>
      <c r="M935" s="45">
        <v>0.05</v>
      </c>
      <c r="N935" s="68">
        <f t="shared" si="72"/>
        <v>1107.8</v>
      </c>
    </row>
    <row r="936" spans="2:14" x14ac:dyDescent="0.25">
      <c r="B936" s="46">
        <v>932</v>
      </c>
      <c r="C936" s="116" t="s">
        <v>1717</v>
      </c>
      <c r="D936" s="97">
        <v>42094</v>
      </c>
      <c r="E936" s="98">
        <v>44424</v>
      </c>
      <c r="F936" s="117">
        <f t="shared" si="73"/>
        <v>6.3835616438356162</v>
      </c>
      <c r="G936" s="46">
        <v>5</v>
      </c>
      <c r="H936" s="72">
        <v>0.05</v>
      </c>
      <c r="I936" s="91">
        <f t="shared" si="74"/>
        <v>0.19</v>
      </c>
      <c r="J936" s="94">
        <v>14293</v>
      </c>
      <c r="K936" s="68">
        <f t="shared" si="70"/>
        <v>17335.646849315068</v>
      </c>
      <c r="L936" s="68">
        <f t="shared" si="71"/>
        <v>0</v>
      </c>
      <c r="M936" s="45">
        <v>0.05</v>
      </c>
      <c r="N936" s="68">
        <f t="shared" si="72"/>
        <v>714.65000000000009</v>
      </c>
    </row>
    <row r="937" spans="2:14" x14ac:dyDescent="0.25">
      <c r="B937" s="46">
        <v>933</v>
      </c>
      <c r="C937" s="116" t="s">
        <v>1718</v>
      </c>
      <c r="D937" s="97">
        <v>42094</v>
      </c>
      <c r="E937" s="98">
        <v>44424</v>
      </c>
      <c r="F937" s="117">
        <f t="shared" si="73"/>
        <v>6.3835616438356162</v>
      </c>
      <c r="G937" s="46">
        <v>8</v>
      </c>
      <c r="H937" s="72">
        <v>0.05</v>
      </c>
      <c r="I937" s="91">
        <f t="shared" si="74"/>
        <v>0.11874999999999999</v>
      </c>
      <c r="J937" s="94">
        <v>14038</v>
      </c>
      <c r="K937" s="68">
        <f t="shared" si="70"/>
        <v>10641.477054794519</v>
      </c>
      <c r="L937" s="68">
        <f t="shared" si="71"/>
        <v>3396.5229452054809</v>
      </c>
      <c r="M937" s="45">
        <v>0.05</v>
      </c>
      <c r="N937" s="68">
        <f t="shared" si="72"/>
        <v>3226.6967979452065</v>
      </c>
    </row>
    <row r="938" spans="2:14" x14ac:dyDescent="0.25">
      <c r="B938" s="46">
        <v>934</v>
      </c>
      <c r="C938" s="116" t="s">
        <v>1719</v>
      </c>
      <c r="D938" s="97">
        <v>42018</v>
      </c>
      <c r="E938" s="98">
        <v>44424</v>
      </c>
      <c r="F938" s="117">
        <f t="shared" si="73"/>
        <v>6.5917808219178085</v>
      </c>
      <c r="G938" s="46">
        <v>6</v>
      </c>
      <c r="H938" s="72">
        <v>0.05</v>
      </c>
      <c r="I938" s="91">
        <f t="shared" si="74"/>
        <v>0.15833333333333333</v>
      </c>
      <c r="J938" s="94">
        <v>4562</v>
      </c>
      <c r="K938" s="68">
        <f t="shared" si="70"/>
        <v>4761.3531506849313</v>
      </c>
      <c r="L938" s="68">
        <f t="shared" si="71"/>
        <v>0</v>
      </c>
      <c r="M938" s="45">
        <v>0.05</v>
      </c>
      <c r="N938" s="68">
        <f t="shared" si="72"/>
        <v>228.10000000000002</v>
      </c>
    </row>
    <row r="939" spans="2:14" x14ac:dyDescent="0.25">
      <c r="B939" s="46">
        <v>935</v>
      </c>
      <c r="C939" s="116" t="s">
        <v>1714</v>
      </c>
      <c r="D939" s="97">
        <v>42150</v>
      </c>
      <c r="E939" s="98">
        <v>44424</v>
      </c>
      <c r="F939" s="117">
        <f t="shared" si="73"/>
        <v>6.2301369863013702</v>
      </c>
      <c r="G939" s="46">
        <v>5</v>
      </c>
      <c r="H939" s="72">
        <v>0.05</v>
      </c>
      <c r="I939" s="91">
        <f t="shared" si="74"/>
        <v>0.19</v>
      </c>
      <c r="J939" s="124">
        <v>12853</v>
      </c>
      <c r="K939" s="68">
        <f t="shared" si="70"/>
        <v>15214.430630136989</v>
      </c>
      <c r="L939" s="68">
        <f t="shared" si="71"/>
        <v>0</v>
      </c>
      <c r="M939" s="45">
        <v>0.05</v>
      </c>
      <c r="N939" s="68">
        <f t="shared" si="72"/>
        <v>642.65000000000009</v>
      </c>
    </row>
    <row r="940" spans="2:14" x14ac:dyDescent="0.25">
      <c r="B940" s="46">
        <v>936</v>
      </c>
      <c r="C940" s="116" t="s">
        <v>1716</v>
      </c>
      <c r="D940" s="97">
        <v>42175</v>
      </c>
      <c r="E940" s="98">
        <v>44424</v>
      </c>
      <c r="F940" s="117">
        <f t="shared" si="73"/>
        <v>6.161643835616438</v>
      </c>
      <c r="G940" s="46">
        <v>5</v>
      </c>
      <c r="H940" s="72">
        <v>0.05</v>
      </c>
      <c r="I940" s="91">
        <f t="shared" si="74"/>
        <v>0.19</v>
      </c>
      <c r="J940" s="94">
        <v>7786</v>
      </c>
      <c r="K940" s="68">
        <f t="shared" si="70"/>
        <v>9115.1661917808215</v>
      </c>
      <c r="L940" s="68">
        <f t="shared" si="71"/>
        <v>0</v>
      </c>
      <c r="M940" s="45">
        <v>0.05</v>
      </c>
      <c r="N940" s="68">
        <f t="shared" si="72"/>
        <v>389.3</v>
      </c>
    </row>
    <row r="941" spans="2:14" x14ac:dyDescent="0.25">
      <c r="B941" s="46">
        <v>937</v>
      </c>
      <c r="C941" s="116" t="s">
        <v>1720</v>
      </c>
      <c r="D941" s="97">
        <v>42164</v>
      </c>
      <c r="E941" s="98">
        <v>44424</v>
      </c>
      <c r="F941" s="117">
        <f t="shared" si="73"/>
        <v>6.1917808219178081</v>
      </c>
      <c r="G941" s="46">
        <v>6</v>
      </c>
      <c r="H941" s="72">
        <v>0.05</v>
      </c>
      <c r="I941" s="91">
        <f t="shared" si="74"/>
        <v>0.15833333333333333</v>
      </c>
      <c r="J941" s="94">
        <v>65265</v>
      </c>
      <c r="K941" s="68">
        <f t="shared" si="70"/>
        <v>63983.54109589041</v>
      </c>
      <c r="L941" s="68">
        <f t="shared" si="71"/>
        <v>1281.4589041095896</v>
      </c>
      <c r="M941" s="45">
        <v>0.05</v>
      </c>
      <c r="N941" s="68">
        <f t="shared" si="72"/>
        <v>3263.25</v>
      </c>
    </row>
    <row r="942" spans="2:14" x14ac:dyDescent="0.25">
      <c r="B942" s="46">
        <v>938</v>
      </c>
      <c r="C942" s="143" t="s">
        <v>1721</v>
      </c>
      <c r="D942" s="97">
        <v>42172</v>
      </c>
      <c r="E942" s="98">
        <v>44424</v>
      </c>
      <c r="F942" s="117">
        <f t="shared" si="73"/>
        <v>6.1698630136986301</v>
      </c>
      <c r="G942" s="46">
        <v>5</v>
      </c>
      <c r="H942" s="72">
        <v>0.05</v>
      </c>
      <c r="I942" s="91">
        <f t="shared" si="74"/>
        <v>0.19</v>
      </c>
      <c r="J942" s="94">
        <v>209535</v>
      </c>
      <c r="K942" s="68">
        <f t="shared" si="70"/>
        <v>245632.42684931509</v>
      </c>
      <c r="L942" s="68">
        <f t="shared" si="71"/>
        <v>0</v>
      </c>
      <c r="M942" s="45">
        <v>0.05</v>
      </c>
      <c r="N942" s="68">
        <f t="shared" si="72"/>
        <v>10476.75</v>
      </c>
    </row>
    <row r="943" spans="2:14" x14ac:dyDescent="0.25">
      <c r="B943" s="46">
        <v>939</v>
      </c>
      <c r="C943" s="116" t="s">
        <v>1722</v>
      </c>
      <c r="D943" s="97">
        <v>42178</v>
      </c>
      <c r="E943" s="98">
        <v>44424</v>
      </c>
      <c r="F943" s="117">
        <f t="shared" si="73"/>
        <v>6.1534246575342468</v>
      </c>
      <c r="G943" s="46">
        <v>5</v>
      </c>
      <c r="H943" s="72">
        <v>0.05</v>
      </c>
      <c r="I943" s="91">
        <f t="shared" si="74"/>
        <v>0.19</v>
      </c>
      <c r="J943" s="94">
        <v>10878</v>
      </c>
      <c r="K943" s="68">
        <f t="shared" si="70"/>
        <v>12718.021150684934</v>
      </c>
      <c r="L943" s="68">
        <f t="shared" si="71"/>
        <v>0</v>
      </c>
      <c r="M943" s="45">
        <v>0.05</v>
      </c>
      <c r="N943" s="68">
        <f t="shared" si="72"/>
        <v>543.9</v>
      </c>
    </row>
    <row r="944" spans="2:14" x14ac:dyDescent="0.25">
      <c r="B944" s="46">
        <v>940</v>
      </c>
      <c r="C944" s="116" t="s">
        <v>1723</v>
      </c>
      <c r="D944" s="97">
        <v>42178</v>
      </c>
      <c r="E944" s="98">
        <v>44424</v>
      </c>
      <c r="F944" s="117">
        <f t="shared" si="73"/>
        <v>6.1534246575342468</v>
      </c>
      <c r="G944" s="46">
        <v>8</v>
      </c>
      <c r="H944" s="72">
        <v>0.05</v>
      </c>
      <c r="I944" s="91">
        <f t="shared" si="74"/>
        <v>0.11874999999999999</v>
      </c>
      <c r="J944" s="94">
        <v>7300</v>
      </c>
      <c r="K944" s="68">
        <f t="shared" si="70"/>
        <v>5334.25</v>
      </c>
      <c r="L944" s="68">
        <f t="shared" si="71"/>
        <v>1965.75</v>
      </c>
      <c r="M944" s="45">
        <v>0.05</v>
      </c>
      <c r="N944" s="68">
        <f t="shared" si="72"/>
        <v>1867.4624999999999</v>
      </c>
    </row>
    <row r="945" spans="2:14" x14ac:dyDescent="0.25">
      <c r="B945" s="46">
        <v>941</v>
      </c>
      <c r="C945" s="116" t="s">
        <v>1723</v>
      </c>
      <c r="D945" s="97">
        <v>42181</v>
      </c>
      <c r="E945" s="98">
        <v>44424</v>
      </c>
      <c r="F945" s="117">
        <f t="shared" si="73"/>
        <v>6.1452054794520548</v>
      </c>
      <c r="G945" s="46">
        <v>8</v>
      </c>
      <c r="H945" s="72">
        <v>0.05</v>
      </c>
      <c r="I945" s="91">
        <f t="shared" si="74"/>
        <v>0.11874999999999999</v>
      </c>
      <c r="J945" s="94">
        <v>1059</v>
      </c>
      <c r="K945" s="68">
        <f t="shared" si="70"/>
        <v>772.79799657534238</v>
      </c>
      <c r="L945" s="68">
        <f t="shared" si="71"/>
        <v>286.20200342465762</v>
      </c>
      <c r="M945" s="45">
        <v>0.05</v>
      </c>
      <c r="N945" s="68">
        <f t="shared" si="72"/>
        <v>271.89190325342474</v>
      </c>
    </row>
    <row r="946" spans="2:14" x14ac:dyDescent="0.25">
      <c r="B946" s="46">
        <v>942</v>
      </c>
      <c r="C946" s="116" t="s">
        <v>1724</v>
      </c>
      <c r="D946" s="97">
        <v>42178</v>
      </c>
      <c r="E946" s="98">
        <v>44424</v>
      </c>
      <c r="F946" s="117">
        <f t="shared" si="73"/>
        <v>6.1534246575342468</v>
      </c>
      <c r="G946" s="46">
        <v>5</v>
      </c>
      <c r="H946" s="72">
        <v>0.05</v>
      </c>
      <c r="I946" s="91">
        <f t="shared" si="74"/>
        <v>0.19</v>
      </c>
      <c r="J946" s="94">
        <v>1210382</v>
      </c>
      <c r="K946" s="68">
        <f t="shared" si="70"/>
        <v>1415118.9443287672</v>
      </c>
      <c r="L946" s="68">
        <f t="shared" si="71"/>
        <v>0</v>
      </c>
      <c r="M946" s="45">
        <v>0.05</v>
      </c>
      <c r="N946" s="68">
        <f t="shared" si="72"/>
        <v>60519.100000000006</v>
      </c>
    </row>
    <row r="947" spans="2:14" x14ac:dyDescent="0.25">
      <c r="B947" s="46">
        <v>943</v>
      </c>
      <c r="C947" s="116" t="s">
        <v>1725</v>
      </c>
      <c r="D947" s="97">
        <v>42184</v>
      </c>
      <c r="E947" s="98">
        <v>44424</v>
      </c>
      <c r="F947" s="117">
        <f t="shared" si="73"/>
        <v>6.1369863013698627</v>
      </c>
      <c r="G947" s="46">
        <v>5</v>
      </c>
      <c r="H947" s="72">
        <v>0.05</v>
      </c>
      <c r="I947" s="91">
        <f t="shared" si="74"/>
        <v>0.19</v>
      </c>
      <c r="J947" s="94">
        <v>15457.18</v>
      </c>
      <c r="K947" s="68">
        <f t="shared" si="70"/>
        <v>18023.495364383562</v>
      </c>
      <c r="L947" s="68">
        <f t="shared" si="71"/>
        <v>0</v>
      </c>
      <c r="M947" s="45">
        <v>0.05</v>
      </c>
      <c r="N947" s="68">
        <f t="shared" si="72"/>
        <v>772.85900000000004</v>
      </c>
    </row>
    <row r="948" spans="2:14" x14ac:dyDescent="0.25">
      <c r="B948" s="46">
        <v>944</v>
      </c>
      <c r="C948" s="116" t="s">
        <v>1726</v>
      </c>
      <c r="D948" s="97">
        <v>42184</v>
      </c>
      <c r="E948" s="98">
        <v>44424</v>
      </c>
      <c r="F948" s="117">
        <f t="shared" si="73"/>
        <v>6.1369863013698627</v>
      </c>
      <c r="G948" s="46">
        <v>8</v>
      </c>
      <c r="H948" s="72">
        <v>0.05</v>
      </c>
      <c r="I948" s="91">
        <f t="shared" si="74"/>
        <v>0.11874999999999999</v>
      </c>
      <c r="J948" s="94">
        <v>3291.875</v>
      </c>
      <c r="K948" s="68">
        <f t="shared" si="70"/>
        <v>2399.0102739726026</v>
      </c>
      <c r="L948" s="68">
        <f t="shared" si="71"/>
        <v>892.86472602739741</v>
      </c>
      <c r="M948" s="45">
        <v>0.05</v>
      </c>
      <c r="N948" s="68">
        <f t="shared" si="72"/>
        <v>848.22148972602747</v>
      </c>
    </row>
    <row r="949" spans="2:14" x14ac:dyDescent="0.25">
      <c r="B949" s="46">
        <v>945</v>
      </c>
      <c r="C949" s="116" t="s">
        <v>1727</v>
      </c>
      <c r="D949" s="97">
        <v>42184</v>
      </c>
      <c r="E949" s="98">
        <v>44424</v>
      </c>
      <c r="F949" s="117">
        <f t="shared" si="73"/>
        <v>6.1369863013698627</v>
      </c>
      <c r="G949" s="46">
        <v>5</v>
      </c>
      <c r="H949" s="72">
        <v>0.05</v>
      </c>
      <c r="I949" s="91">
        <f t="shared" si="74"/>
        <v>0.19</v>
      </c>
      <c r="J949" s="94">
        <v>7179</v>
      </c>
      <c r="K949" s="68">
        <f t="shared" si="70"/>
        <v>8370.9106849315067</v>
      </c>
      <c r="L949" s="68">
        <f t="shared" si="71"/>
        <v>0</v>
      </c>
      <c r="M949" s="45">
        <v>0.05</v>
      </c>
      <c r="N949" s="68">
        <f t="shared" si="72"/>
        <v>358.95000000000005</v>
      </c>
    </row>
    <row r="950" spans="2:14" x14ac:dyDescent="0.25">
      <c r="B950" s="46">
        <v>946</v>
      </c>
      <c r="C950" s="116" t="s">
        <v>1728</v>
      </c>
      <c r="D950" s="97">
        <v>42185</v>
      </c>
      <c r="E950" s="98">
        <v>44424</v>
      </c>
      <c r="F950" s="117">
        <f t="shared" si="73"/>
        <v>6.1342465753424653</v>
      </c>
      <c r="G950" s="46">
        <v>5</v>
      </c>
      <c r="H950" s="72">
        <v>0.05</v>
      </c>
      <c r="I950" s="91">
        <f t="shared" si="74"/>
        <v>0.19</v>
      </c>
      <c r="J950" s="94">
        <v>18400</v>
      </c>
      <c r="K950" s="68">
        <f t="shared" si="70"/>
        <v>21445.326027397259</v>
      </c>
      <c r="L950" s="68">
        <f t="shared" si="71"/>
        <v>0</v>
      </c>
      <c r="M950" s="45">
        <v>0.05</v>
      </c>
      <c r="N950" s="68">
        <f t="shared" si="72"/>
        <v>920</v>
      </c>
    </row>
    <row r="951" spans="2:14" x14ac:dyDescent="0.25">
      <c r="B951" s="46">
        <v>947</v>
      </c>
      <c r="C951" s="116" t="s">
        <v>1729</v>
      </c>
      <c r="D951" s="97">
        <v>42185</v>
      </c>
      <c r="E951" s="98">
        <v>44424</v>
      </c>
      <c r="F951" s="117">
        <f t="shared" si="73"/>
        <v>6.1342465753424653</v>
      </c>
      <c r="G951" s="46">
        <v>8</v>
      </c>
      <c r="H951" s="72">
        <v>0.05</v>
      </c>
      <c r="I951" s="91">
        <f t="shared" si="74"/>
        <v>0.11874999999999999</v>
      </c>
      <c r="J951" s="94">
        <v>18320</v>
      </c>
      <c r="K951" s="68">
        <f t="shared" si="70"/>
        <v>13345.053424657533</v>
      </c>
      <c r="L951" s="68">
        <f t="shared" si="71"/>
        <v>4974.9465753424665</v>
      </c>
      <c r="M951" s="45">
        <v>0.05</v>
      </c>
      <c r="N951" s="68">
        <f t="shared" si="72"/>
        <v>4726.1992465753428</v>
      </c>
    </row>
    <row r="952" spans="2:14" x14ac:dyDescent="0.25">
      <c r="B952" s="46">
        <v>948</v>
      </c>
      <c r="C952" s="116" t="s">
        <v>1730</v>
      </c>
      <c r="D952" s="97">
        <v>42199</v>
      </c>
      <c r="E952" s="98">
        <v>44424</v>
      </c>
      <c r="F952" s="117">
        <f t="shared" si="73"/>
        <v>6.095890410958904</v>
      </c>
      <c r="G952" s="46">
        <v>6</v>
      </c>
      <c r="H952" s="72">
        <v>0.05</v>
      </c>
      <c r="I952" s="91">
        <f t="shared" si="74"/>
        <v>0.15833333333333333</v>
      </c>
      <c r="J952" s="94">
        <v>155348</v>
      </c>
      <c r="K952" s="68">
        <f t="shared" si="70"/>
        <v>149939.19406392693</v>
      </c>
      <c r="L952" s="68">
        <f t="shared" si="71"/>
        <v>5408.8059360730695</v>
      </c>
      <c r="M952" s="45">
        <v>0.05</v>
      </c>
      <c r="N952" s="68">
        <f t="shared" si="72"/>
        <v>7767.4000000000005</v>
      </c>
    </row>
    <row r="953" spans="2:14" x14ac:dyDescent="0.25">
      <c r="B953" s="46">
        <v>949</v>
      </c>
      <c r="C953" s="116" t="s">
        <v>1731</v>
      </c>
      <c r="D953" s="97">
        <v>42203</v>
      </c>
      <c r="E953" s="98">
        <v>44424</v>
      </c>
      <c r="F953" s="117">
        <f t="shared" si="73"/>
        <v>6.0849315068493155</v>
      </c>
      <c r="G953" s="46">
        <v>8</v>
      </c>
      <c r="H953" s="72">
        <v>0.05</v>
      </c>
      <c r="I953" s="91">
        <f t="shared" si="74"/>
        <v>0.11874999999999999</v>
      </c>
      <c r="J953" s="94">
        <v>7786</v>
      </c>
      <c r="K953" s="68">
        <f t="shared" si="70"/>
        <v>5626.0516095890416</v>
      </c>
      <c r="L953" s="68">
        <f t="shared" si="71"/>
        <v>2159.9483904109584</v>
      </c>
      <c r="M953" s="45">
        <v>0.05</v>
      </c>
      <c r="N953" s="68">
        <f t="shared" si="72"/>
        <v>2051.9509708904102</v>
      </c>
    </row>
    <row r="954" spans="2:14" x14ac:dyDescent="0.25">
      <c r="B954" s="46">
        <v>950</v>
      </c>
      <c r="C954" s="116" t="s">
        <v>1731</v>
      </c>
      <c r="D954" s="97">
        <v>42203</v>
      </c>
      <c r="E954" s="98">
        <v>44424</v>
      </c>
      <c r="F954" s="117">
        <f t="shared" si="73"/>
        <v>6.0849315068493155</v>
      </c>
      <c r="G954" s="46">
        <v>8</v>
      </c>
      <c r="H954" s="72">
        <v>0.05</v>
      </c>
      <c r="I954" s="91">
        <f t="shared" si="74"/>
        <v>0.11874999999999999</v>
      </c>
      <c r="J954" s="94">
        <v>7786</v>
      </c>
      <c r="K954" s="68">
        <f t="shared" si="70"/>
        <v>5626.0516095890416</v>
      </c>
      <c r="L954" s="68">
        <f t="shared" si="71"/>
        <v>2159.9483904109584</v>
      </c>
      <c r="M954" s="45">
        <v>0.05</v>
      </c>
      <c r="N954" s="68">
        <f t="shared" si="72"/>
        <v>2051.9509708904102</v>
      </c>
    </row>
    <row r="955" spans="2:14" x14ac:dyDescent="0.25">
      <c r="B955" s="46">
        <v>951</v>
      </c>
      <c r="C955" s="116" t="s">
        <v>1731</v>
      </c>
      <c r="D955" s="97">
        <v>42205</v>
      </c>
      <c r="E955" s="98">
        <v>44424</v>
      </c>
      <c r="F955" s="117">
        <f t="shared" si="73"/>
        <v>6.0794520547945208</v>
      </c>
      <c r="G955" s="46">
        <v>8</v>
      </c>
      <c r="H955" s="72">
        <v>0.05</v>
      </c>
      <c r="I955" s="91">
        <f t="shared" si="74"/>
        <v>0.11874999999999999</v>
      </c>
      <c r="J955" s="94">
        <v>7786</v>
      </c>
      <c r="K955" s="68">
        <f t="shared" si="70"/>
        <v>5620.9853767123286</v>
      </c>
      <c r="L955" s="68">
        <f t="shared" si="71"/>
        <v>2165.0146232876714</v>
      </c>
      <c r="M955" s="45">
        <v>0.05</v>
      </c>
      <c r="N955" s="68">
        <f t="shared" si="72"/>
        <v>2056.7638921232879</v>
      </c>
    </row>
    <row r="956" spans="2:14" x14ac:dyDescent="0.25">
      <c r="B956" s="46">
        <v>952</v>
      </c>
      <c r="C956" s="116" t="s">
        <v>1731</v>
      </c>
      <c r="D956" s="97">
        <v>42210</v>
      </c>
      <c r="E956" s="98">
        <v>44424</v>
      </c>
      <c r="F956" s="117">
        <f t="shared" si="73"/>
        <v>6.065753424657534</v>
      </c>
      <c r="G956" s="46">
        <v>8</v>
      </c>
      <c r="H956" s="72">
        <v>0.05</v>
      </c>
      <c r="I956" s="91">
        <f t="shared" si="74"/>
        <v>0.11874999999999999</v>
      </c>
      <c r="J956" s="94">
        <v>16259</v>
      </c>
      <c r="K956" s="68">
        <f t="shared" si="70"/>
        <v>11711.491335616438</v>
      </c>
      <c r="L956" s="68">
        <f t="shared" si="71"/>
        <v>4547.5086643835621</v>
      </c>
      <c r="M956" s="45">
        <v>0.05</v>
      </c>
      <c r="N956" s="68">
        <f t="shared" si="72"/>
        <v>4320.1332311643837</v>
      </c>
    </row>
    <row r="957" spans="2:14" x14ac:dyDescent="0.25">
      <c r="B957" s="46">
        <v>953</v>
      </c>
      <c r="C957" s="116" t="s">
        <v>1732</v>
      </c>
      <c r="D957" s="97">
        <v>42210</v>
      </c>
      <c r="E957" s="98">
        <v>44424</v>
      </c>
      <c r="F957" s="117">
        <f t="shared" si="73"/>
        <v>6.065753424657534</v>
      </c>
      <c r="G957" s="46">
        <v>6</v>
      </c>
      <c r="H957" s="72">
        <v>0.05</v>
      </c>
      <c r="I957" s="91">
        <f t="shared" si="74"/>
        <v>0.15833333333333333</v>
      </c>
      <c r="J957" s="94">
        <v>21754.48</v>
      </c>
      <c r="K957" s="68">
        <f t="shared" si="70"/>
        <v>20893.240997260273</v>
      </c>
      <c r="L957" s="68">
        <f t="shared" si="71"/>
        <v>861.23900273972686</v>
      </c>
      <c r="M957" s="45">
        <v>0.05</v>
      </c>
      <c r="N957" s="68">
        <f t="shared" si="72"/>
        <v>1087.7239999999999</v>
      </c>
    </row>
    <row r="958" spans="2:14" x14ac:dyDescent="0.25">
      <c r="B958" s="46">
        <v>954</v>
      </c>
      <c r="C958" s="116" t="s">
        <v>1733</v>
      </c>
      <c r="D958" s="97">
        <v>42210</v>
      </c>
      <c r="E958" s="98">
        <v>44424</v>
      </c>
      <c r="F958" s="117">
        <f t="shared" si="73"/>
        <v>6.065753424657534</v>
      </c>
      <c r="G958" s="46">
        <v>6</v>
      </c>
      <c r="H958" s="72">
        <v>0.05</v>
      </c>
      <c r="I958" s="91">
        <f t="shared" si="74"/>
        <v>0.15833333333333333</v>
      </c>
      <c r="J958" s="94">
        <v>20037.52</v>
      </c>
      <c r="K958" s="68">
        <f t="shared" si="70"/>
        <v>19244.253797260273</v>
      </c>
      <c r="L958" s="68">
        <f t="shared" si="71"/>
        <v>793.26620273972731</v>
      </c>
      <c r="M958" s="45">
        <v>0.05</v>
      </c>
      <c r="N958" s="68">
        <f t="shared" si="72"/>
        <v>1001.8760000000001</v>
      </c>
    </row>
    <row r="959" spans="2:14" x14ac:dyDescent="0.25">
      <c r="B959" s="46">
        <v>955</v>
      </c>
      <c r="C959" s="116" t="s">
        <v>1734</v>
      </c>
      <c r="D959" s="97">
        <v>42201</v>
      </c>
      <c r="E959" s="98">
        <v>44424</v>
      </c>
      <c r="F959" s="117">
        <f t="shared" si="73"/>
        <v>6.0904109589041093</v>
      </c>
      <c r="G959" s="46">
        <v>8</v>
      </c>
      <c r="H959" s="72">
        <v>0.05</v>
      </c>
      <c r="I959" s="91">
        <f t="shared" si="74"/>
        <v>0.11874999999999999</v>
      </c>
      <c r="J959" s="94">
        <v>18320</v>
      </c>
      <c r="K959" s="68">
        <f t="shared" si="70"/>
        <v>13249.689041095889</v>
      </c>
      <c r="L959" s="68">
        <f t="shared" si="71"/>
        <v>5070.3109589041105</v>
      </c>
      <c r="M959" s="45">
        <v>0.05</v>
      </c>
      <c r="N959" s="68">
        <f t="shared" si="72"/>
        <v>4816.7954109589045</v>
      </c>
    </row>
    <row r="960" spans="2:14" x14ac:dyDescent="0.25">
      <c r="B960" s="46">
        <v>956</v>
      </c>
      <c r="C960" s="116" t="s">
        <v>1735</v>
      </c>
      <c r="D960" s="97">
        <v>42201</v>
      </c>
      <c r="E960" s="98">
        <v>44424</v>
      </c>
      <c r="F960" s="117">
        <f t="shared" si="73"/>
        <v>6.0904109589041093</v>
      </c>
      <c r="G960" s="46">
        <v>8</v>
      </c>
      <c r="H960" s="72">
        <v>0.05</v>
      </c>
      <c r="I960" s="91">
        <f t="shared" si="74"/>
        <v>0.11874999999999999</v>
      </c>
      <c r="J960" s="94">
        <v>10000</v>
      </c>
      <c r="K960" s="68">
        <f t="shared" si="70"/>
        <v>7232.3630136986294</v>
      </c>
      <c r="L960" s="68">
        <f t="shared" si="71"/>
        <v>2767.6369863013706</v>
      </c>
      <c r="M960" s="45">
        <v>0.05</v>
      </c>
      <c r="N960" s="68">
        <f t="shared" si="72"/>
        <v>2629.2551369863017</v>
      </c>
    </row>
    <row r="961" spans="2:14" x14ac:dyDescent="0.25">
      <c r="B961" s="46">
        <v>957</v>
      </c>
      <c r="C961" s="116" t="s">
        <v>1191</v>
      </c>
      <c r="D961" s="97">
        <v>42227</v>
      </c>
      <c r="E961" s="98">
        <v>44424</v>
      </c>
      <c r="F961" s="117">
        <f t="shared" si="73"/>
        <v>6.0191780821917806</v>
      </c>
      <c r="G961" s="46">
        <v>5</v>
      </c>
      <c r="H961" s="72">
        <v>0.05</v>
      </c>
      <c r="I961" s="91">
        <f t="shared" si="74"/>
        <v>0.19</v>
      </c>
      <c r="J961" s="94">
        <v>19751</v>
      </c>
      <c r="K961" s="68">
        <f t="shared" si="70"/>
        <v>22588.109397260272</v>
      </c>
      <c r="L961" s="68">
        <f t="shared" si="71"/>
        <v>0</v>
      </c>
      <c r="M961" s="45">
        <v>0.05</v>
      </c>
      <c r="N961" s="68">
        <f t="shared" si="72"/>
        <v>987.55000000000007</v>
      </c>
    </row>
    <row r="962" spans="2:14" x14ac:dyDescent="0.25">
      <c r="B962" s="46">
        <v>958</v>
      </c>
      <c r="C962" s="116" t="s">
        <v>1736</v>
      </c>
      <c r="D962" s="97">
        <v>42228</v>
      </c>
      <c r="E962" s="98">
        <v>44424</v>
      </c>
      <c r="F962" s="117">
        <f t="shared" si="73"/>
        <v>6.0164383561643833</v>
      </c>
      <c r="G962" s="46">
        <v>5</v>
      </c>
      <c r="H962" s="72">
        <v>0.05</v>
      </c>
      <c r="I962" s="91">
        <f t="shared" si="74"/>
        <v>0.19</v>
      </c>
      <c r="J962" s="94">
        <v>14706</v>
      </c>
      <c r="K962" s="68">
        <f t="shared" si="70"/>
        <v>16810.771068493148</v>
      </c>
      <c r="L962" s="68">
        <f t="shared" si="71"/>
        <v>0</v>
      </c>
      <c r="M962" s="45">
        <v>0.05</v>
      </c>
      <c r="N962" s="68">
        <f t="shared" si="72"/>
        <v>735.30000000000007</v>
      </c>
    </row>
    <row r="963" spans="2:14" x14ac:dyDescent="0.25">
      <c r="B963" s="46">
        <v>959</v>
      </c>
      <c r="C963" s="116" t="s">
        <v>1737</v>
      </c>
      <c r="D963" s="97">
        <v>42228</v>
      </c>
      <c r="E963" s="98">
        <v>44424</v>
      </c>
      <c r="F963" s="117">
        <f t="shared" si="73"/>
        <v>6.0164383561643833</v>
      </c>
      <c r="G963" s="46">
        <v>8</v>
      </c>
      <c r="H963" s="72">
        <v>0.05</v>
      </c>
      <c r="I963" s="91">
        <f t="shared" si="74"/>
        <v>0.11874999999999999</v>
      </c>
      <c r="J963" s="94">
        <v>25033</v>
      </c>
      <c r="K963" s="68">
        <f t="shared" si="70"/>
        <v>17884.878287671232</v>
      </c>
      <c r="L963" s="68">
        <f t="shared" si="71"/>
        <v>7148.1217123287679</v>
      </c>
      <c r="M963" s="45">
        <v>0.05</v>
      </c>
      <c r="N963" s="68">
        <f t="shared" si="72"/>
        <v>6790.7156267123291</v>
      </c>
    </row>
    <row r="964" spans="2:14" x14ac:dyDescent="0.25">
      <c r="B964" s="46">
        <v>960</v>
      </c>
      <c r="C964" s="116" t="s">
        <v>1729</v>
      </c>
      <c r="D964" s="97">
        <v>42216</v>
      </c>
      <c r="E964" s="98">
        <v>44424</v>
      </c>
      <c r="F964" s="117">
        <f t="shared" si="73"/>
        <v>6.0493150684931507</v>
      </c>
      <c r="G964" s="46">
        <v>8</v>
      </c>
      <c r="H964" s="72">
        <v>0.05</v>
      </c>
      <c r="I964" s="91">
        <f t="shared" si="74"/>
        <v>0.11874999999999999</v>
      </c>
      <c r="J964" s="94">
        <v>18320</v>
      </c>
      <c r="K964" s="68">
        <f t="shared" si="70"/>
        <v>13160.284931506849</v>
      </c>
      <c r="L964" s="68">
        <f t="shared" si="71"/>
        <v>5159.7150684931512</v>
      </c>
      <c r="M964" s="45">
        <v>0.05</v>
      </c>
      <c r="N964" s="68">
        <f t="shared" si="72"/>
        <v>4901.7293150684936</v>
      </c>
    </row>
    <row r="965" spans="2:14" x14ac:dyDescent="0.25">
      <c r="B965" s="46">
        <v>961</v>
      </c>
      <c r="C965" s="116" t="s">
        <v>1729</v>
      </c>
      <c r="D965" s="97">
        <v>42216</v>
      </c>
      <c r="E965" s="98">
        <v>44424</v>
      </c>
      <c r="F965" s="117">
        <f t="shared" si="73"/>
        <v>6.0493150684931507</v>
      </c>
      <c r="G965" s="46">
        <v>8</v>
      </c>
      <c r="H965" s="72">
        <v>0.05</v>
      </c>
      <c r="I965" s="91">
        <f t="shared" si="74"/>
        <v>0.11874999999999999</v>
      </c>
      <c r="J965" s="94">
        <v>18320</v>
      </c>
      <c r="K965" s="68">
        <f t="shared" ref="K965:K1028" si="75">J965*I965*F965</f>
        <v>13160.284931506849</v>
      </c>
      <c r="L965" s="68">
        <f t="shared" ref="L965:L1028" si="76">MAX(J965-K965,0)</f>
        <v>5159.7150684931512</v>
      </c>
      <c r="M965" s="45">
        <v>0.05</v>
      </c>
      <c r="N965" s="68">
        <f t="shared" ref="N965:N1028" si="77">IF(J965&lt;=0,0,IF(L965&lt;=H965*J965,H965*J965,L965*(1-M965)))</f>
        <v>4901.7293150684936</v>
      </c>
    </row>
    <row r="966" spans="2:14" x14ac:dyDescent="0.25">
      <c r="B966" s="46">
        <v>962</v>
      </c>
      <c r="C966" s="116" t="s">
        <v>1738</v>
      </c>
      <c r="D966" s="97">
        <v>42216</v>
      </c>
      <c r="E966" s="98">
        <v>44424</v>
      </c>
      <c r="F966" s="117">
        <f t="shared" ref="F966:F1029" si="78">(E966-D966)/365</f>
        <v>6.0493150684931507</v>
      </c>
      <c r="G966" s="46">
        <v>6</v>
      </c>
      <c r="H966" s="72">
        <v>0.05</v>
      </c>
      <c r="I966" s="91">
        <f t="shared" ref="I966:I1029" si="79">(1-H966)/G966</f>
        <v>0.15833333333333333</v>
      </c>
      <c r="J966" s="94">
        <v>32060</v>
      </c>
      <c r="K966" s="68">
        <f t="shared" si="75"/>
        <v>30707.33150684931</v>
      </c>
      <c r="L966" s="68">
        <f t="shared" si="76"/>
        <v>1352.6684931506898</v>
      </c>
      <c r="M966" s="45">
        <v>0.05</v>
      </c>
      <c r="N966" s="68">
        <f t="shared" si="77"/>
        <v>1603</v>
      </c>
    </row>
    <row r="967" spans="2:14" x14ac:dyDescent="0.25">
      <c r="B967" s="46">
        <v>963</v>
      </c>
      <c r="C967" s="116" t="s">
        <v>1739</v>
      </c>
      <c r="D967" s="97">
        <v>42222</v>
      </c>
      <c r="E967" s="98">
        <v>44424</v>
      </c>
      <c r="F967" s="117">
        <f t="shared" si="78"/>
        <v>6.0328767123287674</v>
      </c>
      <c r="G967" s="46">
        <v>6</v>
      </c>
      <c r="H967" s="72">
        <v>0.05</v>
      </c>
      <c r="I967" s="91">
        <f t="shared" si="79"/>
        <v>0.15833333333333333</v>
      </c>
      <c r="J967" s="94">
        <v>19465</v>
      </c>
      <c r="K967" s="68">
        <f t="shared" si="75"/>
        <v>18593.074657534245</v>
      </c>
      <c r="L967" s="68">
        <f t="shared" si="76"/>
        <v>871.92534246575451</v>
      </c>
      <c r="M967" s="45">
        <v>0.05</v>
      </c>
      <c r="N967" s="68">
        <f t="shared" si="77"/>
        <v>973.25</v>
      </c>
    </row>
    <row r="968" spans="2:14" x14ac:dyDescent="0.25">
      <c r="B968" s="46">
        <v>964</v>
      </c>
      <c r="C968" s="116" t="s">
        <v>1740</v>
      </c>
      <c r="D968" s="97">
        <v>42222</v>
      </c>
      <c r="E968" s="98">
        <v>44424</v>
      </c>
      <c r="F968" s="117">
        <f t="shared" si="78"/>
        <v>6.0328767123287674</v>
      </c>
      <c r="G968" s="46">
        <v>6</v>
      </c>
      <c r="H968" s="72">
        <v>0.05</v>
      </c>
      <c r="I968" s="91">
        <f t="shared" si="79"/>
        <v>0.15833333333333333</v>
      </c>
      <c r="J968" s="94">
        <v>59540</v>
      </c>
      <c r="K968" s="68">
        <f t="shared" si="75"/>
        <v>56872.934246575343</v>
      </c>
      <c r="L968" s="68">
        <f t="shared" si="76"/>
        <v>2667.0657534246566</v>
      </c>
      <c r="M968" s="45">
        <v>0.05</v>
      </c>
      <c r="N968" s="68">
        <f t="shared" si="77"/>
        <v>2977</v>
      </c>
    </row>
    <row r="969" spans="2:14" x14ac:dyDescent="0.25">
      <c r="B969" s="46">
        <v>965</v>
      </c>
      <c r="C969" s="116" t="s">
        <v>1730</v>
      </c>
      <c r="D969" s="97">
        <v>42216</v>
      </c>
      <c r="E969" s="98">
        <v>44424</v>
      </c>
      <c r="F969" s="117">
        <f t="shared" si="78"/>
        <v>6.0493150684931507</v>
      </c>
      <c r="G969" s="46">
        <v>6</v>
      </c>
      <c r="H969" s="72">
        <v>0.05</v>
      </c>
      <c r="I969" s="91">
        <f t="shared" si="79"/>
        <v>0.15833333333333333</v>
      </c>
      <c r="J969" s="94">
        <v>34350</v>
      </c>
      <c r="K969" s="68">
        <f t="shared" si="75"/>
        <v>32900.71232876712</v>
      </c>
      <c r="L969" s="68">
        <f t="shared" si="76"/>
        <v>1449.2876712328798</v>
      </c>
      <c r="M969" s="45">
        <v>0.05</v>
      </c>
      <c r="N969" s="68">
        <f t="shared" si="77"/>
        <v>1717.5</v>
      </c>
    </row>
    <row r="970" spans="2:14" x14ac:dyDescent="0.25">
      <c r="B970" s="46">
        <v>966</v>
      </c>
      <c r="C970" s="116" t="s">
        <v>1741</v>
      </c>
      <c r="D970" s="97">
        <v>42216</v>
      </c>
      <c r="E970" s="98">
        <v>44424</v>
      </c>
      <c r="F970" s="117">
        <f t="shared" si="78"/>
        <v>6.0493150684931507</v>
      </c>
      <c r="G970" s="46">
        <v>6</v>
      </c>
      <c r="H970" s="72">
        <v>0.05</v>
      </c>
      <c r="I970" s="91">
        <f t="shared" si="79"/>
        <v>0.15833333333333333</v>
      </c>
      <c r="J970" s="94">
        <v>27480</v>
      </c>
      <c r="K970" s="68">
        <f t="shared" si="75"/>
        <v>26320.569863013698</v>
      </c>
      <c r="L970" s="68">
        <f t="shared" si="76"/>
        <v>1159.4301369863024</v>
      </c>
      <c r="M970" s="45">
        <v>0.05</v>
      </c>
      <c r="N970" s="68">
        <f t="shared" si="77"/>
        <v>1374</v>
      </c>
    </row>
    <row r="971" spans="2:14" x14ac:dyDescent="0.25">
      <c r="B971" s="46">
        <v>967</v>
      </c>
      <c r="C971" s="116" t="s">
        <v>1742</v>
      </c>
      <c r="D971" s="97">
        <v>42216</v>
      </c>
      <c r="E971" s="98">
        <v>44424</v>
      </c>
      <c r="F971" s="117">
        <f t="shared" si="78"/>
        <v>6.0493150684931507</v>
      </c>
      <c r="G971" s="46">
        <v>8</v>
      </c>
      <c r="H971" s="72">
        <v>0.05</v>
      </c>
      <c r="I971" s="91">
        <f t="shared" si="79"/>
        <v>0.11874999999999999</v>
      </c>
      <c r="J971" s="94">
        <v>45493</v>
      </c>
      <c r="K971" s="68">
        <f t="shared" si="75"/>
        <v>32680.176986301369</v>
      </c>
      <c r="L971" s="68">
        <f t="shared" si="76"/>
        <v>12812.823013698631</v>
      </c>
      <c r="M971" s="45">
        <v>0.05</v>
      </c>
      <c r="N971" s="68">
        <f t="shared" si="77"/>
        <v>12172.181863013699</v>
      </c>
    </row>
    <row r="972" spans="2:14" x14ac:dyDescent="0.25">
      <c r="B972" s="46">
        <v>968</v>
      </c>
      <c r="C972" s="116" t="s">
        <v>1741</v>
      </c>
      <c r="D972" s="97">
        <v>42216</v>
      </c>
      <c r="E972" s="98">
        <v>44424</v>
      </c>
      <c r="F972" s="117">
        <f t="shared" si="78"/>
        <v>6.0493150684931507</v>
      </c>
      <c r="G972" s="46">
        <v>6</v>
      </c>
      <c r="H972" s="72">
        <v>0.05</v>
      </c>
      <c r="I972" s="91">
        <f t="shared" si="79"/>
        <v>0.15833333333333333</v>
      </c>
      <c r="J972" s="94">
        <v>27480</v>
      </c>
      <c r="K972" s="68">
        <f t="shared" si="75"/>
        <v>26320.569863013698</v>
      </c>
      <c r="L972" s="68">
        <f t="shared" si="76"/>
        <v>1159.4301369863024</v>
      </c>
      <c r="M972" s="45">
        <v>0.05</v>
      </c>
      <c r="N972" s="68">
        <f t="shared" si="77"/>
        <v>1374</v>
      </c>
    </row>
    <row r="973" spans="2:14" x14ac:dyDescent="0.25">
      <c r="B973" s="46">
        <v>969</v>
      </c>
      <c r="C973" s="116" t="s">
        <v>1743</v>
      </c>
      <c r="D973" s="97">
        <v>42235</v>
      </c>
      <c r="E973" s="98">
        <v>44424</v>
      </c>
      <c r="F973" s="117">
        <f t="shared" si="78"/>
        <v>5.9972602739726026</v>
      </c>
      <c r="G973" s="46">
        <v>6</v>
      </c>
      <c r="H973" s="72">
        <v>0.05</v>
      </c>
      <c r="I973" s="91">
        <f t="shared" si="79"/>
        <v>0.15833333333333333</v>
      </c>
      <c r="J973" s="94">
        <v>131698</v>
      </c>
      <c r="K973" s="68">
        <f t="shared" si="75"/>
        <v>125055.97073059359</v>
      </c>
      <c r="L973" s="68">
        <f t="shared" si="76"/>
        <v>6642.0292694064119</v>
      </c>
      <c r="M973" s="45">
        <v>0.05</v>
      </c>
      <c r="N973" s="68">
        <f t="shared" si="77"/>
        <v>6309.9278059360913</v>
      </c>
    </row>
    <row r="974" spans="2:14" x14ac:dyDescent="0.25">
      <c r="B974" s="46">
        <v>970</v>
      </c>
      <c r="C974" s="116" t="s">
        <v>1744</v>
      </c>
      <c r="D974" s="97">
        <v>42235</v>
      </c>
      <c r="E974" s="98">
        <v>44424</v>
      </c>
      <c r="F974" s="117">
        <f t="shared" si="78"/>
        <v>5.9972602739726026</v>
      </c>
      <c r="G974" s="46">
        <v>6</v>
      </c>
      <c r="H974" s="72">
        <v>0.05</v>
      </c>
      <c r="I974" s="91">
        <f t="shared" si="79"/>
        <v>0.15833333333333333</v>
      </c>
      <c r="J974" s="94">
        <v>111294</v>
      </c>
      <c r="K974" s="68">
        <f t="shared" si="75"/>
        <v>105681.02178082192</v>
      </c>
      <c r="L974" s="68">
        <f t="shared" si="76"/>
        <v>5612.9782191780832</v>
      </c>
      <c r="M974" s="45">
        <v>0.05</v>
      </c>
      <c r="N974" s="68">
        <f t="shared" si="77"/>
        <v>5332.3293082191785</v>
      </c>
    </row>
    <row r="975" spans="2:14" x14ac:dyDescent="0.25">
      <c r="B975" s="46">
        <v>971</v>
      </c>
      <c r="C975" s="116" t="s">
        <v>1745</v>
      </c>
      <c r="D975" s="97">
        <v>42235</v>
      </c>
      <c r="E975" s="98">
        <v>44424</v>
      </c>
      <c r="F975" s="117">
        <f t="shared" si="78"/>
        <v>5.9972602739726026</v>
      </c>
      <c r="G975" s="46">
        <v>5</v>
      </c>
      <c r="H975" s="72">
        <v>0.05</v>
      </c>
      <c r="I975" s="91">
        <f t="shared" si="79"/>
        <v>0.19</v>
      </c>
      <c r="J975" s="94">
        <v>162304</v>
      </c>
      <c r="K975" s="68">
        <f t="shared" si="75"/>
        <v>184942.07298630138</v>
      </c>
      <c r="L975" s="68">
        <f t="shared" si="76"/>
        <v>0</v>
      </c>
      <c r="M975" s="45">
        <v>0.05</v>
      </c>
      <c r="N975" s="68">
        <f t="shared" si="77"/>
        <v>8115.2000000000007</v>
      </c>
    </row>
    <row r="976" spans="2:14" x14ac:dyDescent="0.25">
      <c r="B976" s="46">
        <v>972</v>
      </c>
      <c r="C976" s="116" t="s">
        <v>1746</v>
      </c>
      <c r="D976" s="97">
        <v>42235</v>
      </c>
      <c r="E976" s="98">
        <v>44424</v>
      </c>
      <c r="F976" s="117">
        <f t="shared" si="78"/>
        <v>5.9972602739726026</v>
      </c>
      <c r="G976" s="46">
        <v>6</v>
      </c>
      <c r="H976" s="72">
        <v>0.05</v>
      </c>
      <c r="I976" s="91">
        <f t="shared" si="79"/>
        <v>0.15833333333333333</v>
      </c>
      <c r="J976" s="94">
        <v>17389.5</v>
      </c>
      <c r="K976" s="68">
        <f t="shared" si="75"/>
        <v>16512.481609589042</v>
      </c>
      <c r="L976" s="68">
        <f t="shared" si="76"/>
        <v>877.01839041095809</v>
      </c>
      <c r="M976" s="45">
        <v>0.05</v>
      </c>
      <c r="N976" s="68">
        <f t="shared" si="77"/>
        <v>833.16747089041019</v>
      </c>
    </row>
    <row r="977" spans="2:14" x14ac:dyDescent="0.25">
      <c r="B977" s="46">
        <v>973</v>
      </c>
      <c r="C977" s="116" t="s">
        <v>1732</v>
      </c>
      <c r="D977" s="97">
        <v>42185</v>
      </c>
      <c r="E977" s="98">
        <v>44424</v>
      </c>
      <c r="F977" s="117">
        <f t="shared" si="78"/>
        <v>6.1342465753424653</v>
      </c>
      <c r="G977" s="46">
        <v>6</v>
      </c>
      <c r="H977" s="72">
        <v>0.05</v>
      </c>
      <c r="I977" s="91">
        <f t="shared" si="79"/>
        <v>0.15833333333333333</v>
      </c>
      <c r="J977" s="94">
        <v>21755</v>
      </c>
      <c r="K977" s="68">
        <f t="shared" si="75"/>
        <v>21129.667922374425</v>
      </c>
      <c r="L977" s="68">
        <f t="shared" si="76"/>
        <v>625.33207762557504</v>
      </c>
      <c r="M977" s="45">
        <v>0.05</v>
      </c>
      <c r="N977" s="68">
        <f t="shared" si="77"/>
        <v>1087.75</v>
      </c>
    </row>
    <row r="978" spans="2:14" x14ac:dyDescent="0.25">
      <c r="B978" s="46">
        <v>974</v>
      </c>
      <c r="C978" s="116" t="s">
        <v>1734</v>
      </c>
      <c r="D978" s="97">
        <v>42236</v>
      </c>
      <c r="E978" s="98">
        <v>44424</v>
      </c>
      <c r="F978" s="117">
        <f t="shared" si="78"/>
        <v>5.9945205479452053</v>
      </c>
      <c r="G978" s="46">
        <v>8</v>
      </c>
      <c r="H978" s="72">
        <v>0.05</v>
      </c>
      <c r="I978" s="91">
        <f t="shared" si="79"/>
        <v>0.11874999999999999</v>
      </c>
      <c r="J978" s="94">
        <v>183200</v>
      </c>
      <c r="K978" s="68">
        <f t="shared" si="75"/>
        <v>130410.79452054793</v>
      </c>
      <c r="L978" s="68">
        <f t="shared" si="76"/>
        <v>52789.205479452066</v>
      </c>
      <c r="M978" s="45">
        <v>0.05</v>
      </c>
      <c r="N978" s="68">
        <f t="shared" si="77"/>
        <v>50149.745205479463</v>
      </c>
    </row>
    <row r="979" spans="2:14" x14ac:dyDescent="0.25">
      <c r="B979" s="46">
        <v>975</v>
      </c>
      <c r="C979" s="116" t="s">
        <v>1734</v>
      </c>
      <c r="D979" s="97">
        <v>42240</v>
      </c>
      <c r="E979" s="98">
        <v>44424</v>
      </c>
      <c r="F979" s="117">
        <f t="shared" si="78"/>
        <v>5.9835616438356167</v>
      </c>
      <c r="G979" s="46">
        <v>8</v>
      </c>
      <c r="H979" s="72">
        <v>0.05</v>
      </c>
      <c r="I979" s="91">
        <f t="shared" si="79"/>
        <v>0.11874999999999999</v>
      </c>
      <c r="J979" s="94">
        <v>274800</v>
      </c>
      <c r="K979" s="68">
        <f t="shared" si="75"/>
        <v>195258.57534246577</v>
      </c>
      <c r="L979" s="68">
        <f t="shared" si="76"/>
        <v>79541.424657534226</v>
      </c>
      <c r="M979" s="45">
        <v>0.05</v>
      </c>
      <c r="N979" s="68">
        <f t="shared" si="77"/>
        <v>75564.353424657515</v>
      </c>
    </row>
    <row r="980" spans="2:14" x14ac:dyDescent="0.25">
      <c r="B980" s="46">
        <v>976</v>
      </c>
      <c r="C980" s="116" t="s">
        <v>1747</v>
      </c>
      <c r="D980" s="97">
        <v>42237</v>
      </c>
      <c r="E980" s="98">
        <v>44424</v>
      </c>
      <c r="F980" s="117">
        <f t="shared" si="78"/>
        <v>5.9917808219178079</v>
      </c>
      <c r="G980" s="46">
        <v>5</v>
      </c>
      <c r="H980" s="72">
        <v>0.05</v>
      </c>
      <c r="I980" s="91">
        <f t="shared" si="79"/>
        <v>0.19</v>
      </c>
      <c r="J980" s="94">
        <v>41396</v>
      </c>
      <c r="K980" s="68">
        <f t="shared" si="75"/>
        <v>47126.79419178082</v>
      </c>
      <c r="L980" s="68">
        <f t="shared" si="76"/>
        <v>0</v>
      </c>
      <c r="M980" s="45">
        <v>0.05</v>
      </c>
      <c r="N980" s="68">
        <f t="shared" si="77"/>
        <v>2069.8000000000002</v>
      </c>
    </row>
    <row r="981" spans="2:14" x14ac:dyDescent="0.25">
      <c r="B981" s="46">
        <v>977</v>
      </c>
      <c r="C981" s="116" t="s">
        <v>1748</v>
      </c>
      <c r="D981" s="97">
        <v>42236</v>
      </c>
      <c r="E981" s="98">
        <v>44424</v>
      </c>
      <c r="F981" s="117">
        <f t="shared" si="78"/>
        <v>5.9945205479452053</v>
      </c>
      <c r="G981" s="46">
        <v>6</v>
      </c>
      <c r="H981" s="72">
        <v>0.05</v>
      </c>
      <c r="I981" s="91">
        <f t="shared" si="79"/>
        <v>0.15833333333333333</v>
      </c>
      <c r="J981" s="94">
        <v>23816</v>
      </c>
      <c r="K981" s="68">
        <f t="shared" si="75"/>
        <v>22604.537716894974</v>
      </c>
      <c r="L981" s="68">
        <f t="shared" si="76"/>
        <v>1211.4622831050256</v>
      </c>
      <c r="M981" s="45">
        <v>0.05</v>
      </c>
      <c r="N981" s="68">
        <f t="shared" si="77"/>
        <v>1150.8891689497743</v>
      </c>
    </row>
    <row r="982" spans="2:14" x14ac:dyDescent="0.25">
      <c r="B982" s="46">
        <v>978</v>
      </c>
      <c r="C982" s="116" t="s">
        <v>1734</v>
      </c>
      <c r="D982" s="97">
        <v>42269</v>
      </c>
      <c r="E982" s="98">
        <v>44424</v>
      </c>
      <c r="F982" s="117">
        <f t="shared" si="78"/>
        <v>5.904109589041096</v>
      </c>
      <c r="G982" s="46">
        <v>8</v>
      </c>
      <c r="H982" s="72">
        <v>0.05</v>
      </c>
      <c r="I982" s="91">
        <f t="shared" si="79"/>
        <v>0.11874999999999999</v>
      </c>
      <c r="J982" s="94">
        <v>73280</v>
      </c>
      <c r="K982" s="68">
        <f t="shared" si="75"/>
        <v>51377.561643835616</v>
      </c>
      <c r="L982" s="68">
        <f t="shared" si="76"/>
        <v>21902.438356164384</v>
      </c>
      <c r="M982" s="45">
        <v>0.05</v>
      </c>
      <c r="N982" s="68">
        <f t="shared" si="77"/>
        <v>20807.316438356163</v>
      </c>
    </row>
    <row r="983" spans="2:14" x14ac:dyDescent="0.25">
      <c r="B983" s="46">
        <v>979</v>
      </c>
      <c r="C983" s="116" t="s">
        <v>1742</v>
      </c>
      <c r="D983" s="97">
        <v>42269</v>
      </c>
      <c r="E983" s="98">
        <v>44424</v>
      </c>
      <c r="F983" s="117">
        <f t="shared" si="78"/>
        <v>5.904109589041096</v>
      </c>
      <c r="G983" s="46">
        <v>8</v>
      </c>
      <c r="H983" s="72">
        <v>0.05</v>
      </c>
      <c r="I983" s="91">
        <f t="shared" si="79"/>
        <v>0.11874999999999999</v>
      </c>
      <c r="J983" s="94">
        <v>90986</v>
      </c>
      <c r="K983" s="68">
        <f t="shared" si="75"/>
        <v>63791.468664383559</v>
      </c>
      <c r="L983" s="68">
        <f t="shared" si="76"/>
        <v>27194.531335616441</v>
      </c>
      <c r="M983" s="45">
        <v>0.05</v>
      </c>
      <c r="N983" s="68">
        <f t="shared" si="77"/>
        <v>25834.804768835616</v>
      </c>
    </row>
    <row r="984" spans="2:14" x14ac:dyDescent="0.25">
      <c r="B984" s="46">
        <v>980</v>
      </c>
      <c r="C984" s="116" t="s">
        <v>1193</v>
      </c>
      <c r="D984" s="97">
        <v>42261</v>
      </c>
      <c r="E984" s="98">
        <v>44424</v>
      </c>
      <c r="F984" s="117">
        <f t="shared" si="78"/>
        <v>5.9260273972602739</v>
      </c>
      <c r="G984" s="46">
        <v>5</v>
      </c>
      <c r="H984" s="72">
        <v>0.05</v>
      </c>
      <c r="I984" s="91">
        <f t="shared" si="79"/>
        <v>0.19</v>
      </c>
      <c r="J984" s="94">
        <v>11622</v>
      </c>
      <c r="K984" s="68">
        <f t="shared" si="75"/>
        <v>13085.73517808219</v>
      </c>
      <c r="L984" s="68">
        <f t="shared" si="76"/>
        <v>0</v>
      </c>
      <c r="M984" s="45">
        <v>0.05</v>
      </c>
      <c r="N984" s="68">
        <f t="shared" si="77"/>
        <v>581.1</v>
      </c>
    </row>
    <row r="985" spans="2:14" x14ac:dyDescent="0.25">
      <c r="B985" s="46">
        <v>981</v>
      </c>
      <c r="C985" s="116" t="s">
        <v>1749</v>
      </c>
      <c r="D985" s="97">
        <v>42303</v>
      </c>
      <c r="E985" s="98">
        <v>44424</v>
      </c>
      <c r="F985" s="117">
        <f t="shared" si="78"/>
        <v>5.8109589041095893</v>
      </c>
      <c r="G985" s="46">
        <v>6</v>
      </c>
      <c r="H985" s="72">
        <v>0.05</v>
      </c>
      <c r="I985" s="91">
        <f t="shared" si="79"/>
        <v>0.15833333333333333</v>
      </c>
      <c r="J985" s="94">
        <v>8243.8700000000008</v>
      </c>
      <c r="K985" s="68">
        <f t="shared" si="75"/>
        <v>7584.925048630138</v>
      </c>
      <c r="L985" s="68">
        <f t="shared" si="76"/>
        <v>658.94495136986279</v>
      </c>
      <c r="M985" s="45">
        <v>0.05</v>
      </c>
      <c r="N985" s="68">
        <f t="shared" si="77"/>
        <v>625.99770380136965</v>
      </c>
    </row>
    <row r="986" spans="2:14" x14ac:dyDescent="0.25">
      <c r="B986" s="46">
        <v>982</v>
      </c>
      <c r="C986" s="116" t="s">
        <v>1739</v>
      </c>
      <c r="D986" s="97">
        <v>42303</v>
      </c>
      <c r="E986" s="98">
        <v>44424</v>
      </c>
      <c r="F986" s="117">
        <f t="shared" si="78"/>
        <v>5.8109589041095893</v>
      </c>
      <c r="G986" s="46">
        <v>6</v>
      </c>
      <c r="H986" s="72">
        <v>0.05</v>
      </c>
      <c r="I986" s="91">
        <f t="shared" si="79"/>
        <v>0.15833333333333333</v>
      </c>
      <c r="J986" s="94">
        <v>38929.4</v>
      </c>
      <c r="K986" s="68">
        <f t="shared" si="75"/>
        <v>35817.714397260279</v>
      </c>
      <c r="L986" s="68">
        <f t="shared" si="76"/>
        <v>3111.6856027397225</v>
      </c>
      <c r="M986" s="45">
        <v>0.05</v>
      </c>
      <c r="N986" s="68">
        <f t="shared" si="77"/>
        <v>2956.1013226027362</v>
      </c>
    </row>
    <row r="987" spans="2:14" x14ac:dyDescent="0.25">
      <c r="B987" s="46">
        <v>983</v>
      </c>
      <c r="C987" s="116" t="s">
        <v>1750</v>
      </c>
      <c r="D987" s="97">
        <v>42303</v>
      </c>
      <c r="E987" s="98">
        <v>44424</v>
      </c>
      <c r="F987" s="117">
        <f t="shared" si="78"/>
        <v>5.8109589041095893</v>
      </c>
      <c r="G987" s="46">
        <v>6</v>
      </c>
      <c r="H987" s="72">
        <v>0.05</v>
      </c>
      <c r="I987" s="91">
        <f t="shared" si="79"/>
        <v>0.15833333333333333</v>
      </c>
      <c r="J987" s="94">
        <v>17747.73</v>
      </c>
      <c r="K987" s="68">
        <f t="shared" si="75"/>
        <v>16329.127197945205</v>
      </c>
      <c r="L987" s="68">
        <f t="shared" si="76"/>
        <v>1418.6028020547947</v>
      </c>
      <c r="M987" s="45">
        <v>0.05</v>
      </c>
      <c r="N987" s="68">
        <f t="shared" si="77"/>
        <v>1347.6726619520548</v>
      </c>
    </row>
    <row r="988" spans="2:14" x14ac:dyDescent="0.25">
      <c r="B988" s="46">
        <v>984</v>
      </c>
      <c r="C988" s="116" t="s">
        <v>1739</v>
      </c>
      <c r="D988" s="97">
        <v>42293</v>
      </c>
      <c r="E988" s="98">
        <v>44424</v>
      </c>
      <c r="F988" s="117">
        <f t="shared" si="78"/>
        <v>5.838356164383562</v>
      </c>
      <c r="G988" s="46">
        <v>6</v>
      </c>
      <c r="H988" s="72">
        <v>0.05</v>
      </c>
      <c r="I988" s="91">
        <f t="shared" si="79"/>
        <v>0.15833333333333333</v>
      </c>
      <c r="J988" s="94">
        <v>107687.25</v>
      </c>
      <c r="K988" s="68">
        <f t="shared" si="75"/>
        <v>99546.782311643852</v>
      </c>
      <c r="L988" s="68">
        <f t="shared" si="76"/>
        <v>8140.4676883561478</v>
      </c>
      <c r="M988" s="45">
        <v>0.05</v>
      </c>
      <c r="N988" s="68">
        <f t="shared" si="77"/>
        <v>7733.4443039383405</v>
      </c>
    </row>
    <row r="989" spans="2:14" x14ac:dyDescent="0.25">
      <c r="B989" s="46">
        <v>985</v>
      </c>
      <c r="C989" s="116" t="s">
        <v>1751</v>
      </c>
      <c r="D989" s="97">
        <v>42293</v>
      </c>
      <c r="E989" s="98">
        <v>44424</v>
      </c>
      <c r="F989" s="117">
        <f t="shared" si="78"/>
        <v>5.838356164383562</v>
      </c>
      <c r="G989" s="46">
        <v>5</v>
      </c>
      <c r="H989" s="72">
        <v>0.05</v>
      </c>
      <c r="I989" s="91">
        <f t="shared" si="79"/>
        <v>0.19</v>
      </c>
      <c r="J989" s="94">
        <v>29586.799999999999</v>
      </c>
      <c r="K989" s="68">
        <f t="shared" si="75"/>
        <v>32820.272471232878</v>
      </c>
      <c r="L989" s="68">
        <f t="shared" si="76"/>
        <v>0</v>
      </c>
      <c r="M989" s="45">
        <v>0.05</v>
      </c>
      <c r="N989" s="68">
        <f t="shared" si="77"/>
        <v>1479.3400000000001</v>
      </c>
    </row>
    <row r="990" spans="2:14" x14ac:dyDescent="0.25">
      <c r="B990" s="46">
        <v>986</v>
      </c>
      <c r="C990" s="116" t="s">
        <v>1752</v>
      </c>
      <c r="D990" s="97">
        <v>42277</v>
      </c>
      <c r="E990" s="98">
        <v>44424</v>
      </c>
      <c r="F990" s="117">
        <f t="shared" si="78"/>
        <v>5.882191780821918</v>
      </c>
      <c r="G990" s="46">
        <v>6</v>
      </c>
      <c r="H990" s="72">
        <v>0.05</v>
      </c>
      <c r="I990" s="91">
        <f t="shared" si="79"/>
        <v>0.15833333333333333</v>
      </c>
      <c r="J990" s="94">
        <v>51525</v>
      </c>
      <c r="K990" s="68">
        <f t="shared" si="75"/>
        <v>47987.655821917811</v>
      </c>
      <c r="L990" s="68">
        <f t="shared" si="76"/>
        <v>3537.3441780821886</v>
      </c>
      <c r="M990" s="45">
        <v>0.05</v>
      </c>
      <c r="N990" s="68">
        <f t="shared" si="77"/>
        <v>3360.4769691780789</v>
      </c>
    </row>
    <row r="991" spans="2:14" x14ac:dyDescent="0.25">
      <c r="B991" s="46">
        <v>987</v>
      </c>
      <c r="C991" s="116" t="s">
        <v>1741</v>
      </c>
      <c r="D991" s="97">
        <v>42277</v>
      </c>
      <c r="E991" s="98">
        <v>44424</v>
      </c>
      <c r="F991" s="117">
        <f t="shared" si="78"/>
        <v>5.882191780821918</v>
      </c>
      <c r="G991" s="46">
        <v>6</v>
      </c>
      <c r="H991" s="72">
        <v>0.05</v>
      </c>
      <c r="I991" s="91">
        <f t="shared" si="79"/>
        <v>0.15833333333333333</v>
      </c>
      <c r="J991" s="94">
        <v>54960</v>
      </c>
      <c r="K991" s="68">
        <f t="shared" si="75"/>
        <v>51186.832876712331</v>
      </c>
      <c r="L991" s="68">
        <f t="shared" si="76"/>
        <v>3773.1671232876688</v>
      </c>
      <c r="M991" s="45">
        <v>0.05</v>
      </c>
      <c r="N991" s="68">
        <f t="shared" si="77"/>
        <v>3584.508767123285</v>
      </c>
    </row>
    <row r="992" spans="2:14" x14ac:dyDescent="0.25">
      <c r="B992" s="46">
        <v>988</v>
      </c>
      <c r="C992" s="116" t="s">
        <v>1753</v>
      </c>
      <c r="D992" s="97">
        <v>42284</v>
      </c>
      <c r="E992" s="98">
        <v>44424</v>
      </c>
      <c r="F992" s="117">
        <f t="shared" si="78"/>
        <v>5.8630136986301373</v>
      </c>
      <c r="G992" s="46">
        <v>8</v>
      </c>
      <c r="H992" s="72">
        <v>0.05</v>
      </c>
      <c r="I992" s="91">
        <f t="shared" si="79"/>
        <v>0.11874999999999999</v>
      </c>
      <c r="J992" s="94">
        <v>12022.5</v>
      </c>
      <c r="K992" s="68">
        <f t="shared" si="75"/>
        <v>8370.4597602739723</v>
      </c>
      <c r="L992" s="68">
        <f t="shared" si="76"/>
        <v>3652.0402397260277</v>
      </c>
      <c r="M992" s="45">
        <v>0.05</v>
      </c>
      <c r="N992" s="68">
        <f t="shared" si="77"/>
        <v>3469.4382277397262</v>
      </c>
    </row>
    <row r="993" spans="2:14" x14ac:dyDescent="0.25">
      <c r="B993" s="46">
        <v>989</v>
      </c>
      <c r="C993" s="116" t="s">
        <v>1727</v>
      </c>
      <c r="D993" s="97">
        <v>42284</v>
      </c>
      <c r="E993" s="98">
        <v>44424</v>
      </c>
      <c r="F993" s="117">
        <f t="shared" si="78"/>
        <v>5.8630136986301373</v>
      </c>
      <c r="G993" s="46">
        <v>5</v>
      </c>
      <c r="H993" s="72">
        <v>0.05</v>
      </c>
      <c r="I993" s="91">
        <f t="shared" si="79"/>
        <v>0.19</v>
      </c>
      <c r="J993" s="94">
        <v>7179.15</v>
      </c>
      <c r="K993" s="68">
        <f t="shared" si="75"/>
        <v>7997.3764109589038</v>
      </c>
      <c r="L993" s="68">
        <f t="shared" si="76"/>
        <v>0</v>
      </c>
      <c r="M993" s="45">
        <v>0.05</v>
      </c>
      <c r="N993" s="68">
        <f t="shared" si="77"/>
        <v>358.95749999999998</v>
      </c>
    </row>
    <row r="994" spans="2:14" x14ac:dyDescent="0.25">
      <c r="B994" s="46">
        <v>990</v>
      </c>
      <c r="C994" s="116" t="s">
        <v>1754</v>
      </c>
      <c r="D994" s="97">
        <v>42276</v>
      </c>
      <c r="E994" s="98">
        <v>44424</v>
      </c>
      <c r="F994" s="117">
        <f t="shared" si="78"/>
        <v>5.8849315068493153</v>
      </c>
      <c r="G994" s="46">
        <v>8</v>
      </c>
      <c r="H994" s="72">
        <v>0.05</v>
      </c>
      <c r="I994" s="91">
        <f t="shared" si="79"/>
        <v>0.11874999999999999</v>
      </c>
      <c r="J994" s="94">
        <v>51202.11</v>
      </c>
      <c r="K994" s="68">
        <f t="shared" si="75"/>
        <v>35781.858104794519</v>
      </c>
      <c r="L994" s="68">
        <f t="shared" si="76"/>
        <v>15420.251895205482</v>
      </c>
      <c r="M994" s="45">
        <v>0.05</v>
      </c>
      <c r="N994" s="68">
        <f t="shared" si="77"/>
        <v>14649.239300445206</v>
      </c>
    </row>
    <row r="995" spans="2:14" x14ac:dyDescent="0.25">
      <c r="B995" s="46">
        <v>991</v>
      </c>
      <c r="C995" s="116" t="s">
        <v>1755</v>
      </c>
      <c r="D995" s="97">
        <v>42276</v>
      </c>
      <c r="E995" s="98">
        <v>44424</v>
      </c>
      <c r="F995" s="117">
        <f t="shared" si="78"/>
        <v>5.8849315068493153</v>
      </c>
      <c r="G995" s="46">
        <v>5</v>
      </c>
      <c r="H995" s="72">
        <v>0.05</v>
      </c>
      <c r="I995" s="91">
        <f t="shared" si="79"/>
        <v>0.19</v>
      </c>
      <c r="J995" s="94">
        <v>28754.384999999998</v>
      </c>
      <c r="K995" s="68">
        <f t="shared" si="75"/>
        <v>32151.341386849312</v>
      </c>
      <c r="L995" s="68">
        <f t="shared" si="76"/>
        <v>0</v>
      </c>
      <c r="M995" s="45">
        <v>0.05</v>
      </c>
      <c r="N995" s="68">
        <f t="shared" si="77"/>
        <v>1437.7192500000001</v>
      </c>
    </row>
    <row r="996" spans="2:14" x14ac:dyDescent="0.25">
      <c r="B996" s="46">
        <v>992</v>
      </c>
      <c r="C996" s="116" t="s">
        <v>1749</v>
      </c>
      <c r="D996" s="97">
        <v>42256</v>
      </c>
      <c r="E996" s="98">
        <v>44424</v>
      </c>
      <c r="F996" s="117">
        <f t="shared" si="78"/>
        <v>5.9397260273972599</v>
      </c>
      <c r="G996" s="46">
        <v>6</v>
      </c>
      <c r="H996" s="72">
        <v>0.05</v>
      </c>
      <c r="I996" s="91">
        <f t="shared" si="79"/>
        <v>0.15833333333333333</v>
      </c>
      <c r="J996" s="94">
        <v>16488</v>
      </c>
      <c r="K996" s="68">
        <f t="shared" si="75"/>
        <v>15506.248767123287</v>
      </c>
      <c r="L996" s="68">
        <f t="shared" si="76"/>
        <v>981.7512328767134</v>
      </c>
      <c r="M996" s="45">
        <v>0.05</v>
      </c>
      <c r="N996" s="68">
        <f t="shared" si="77"/>
        <v>932.66367123287773</v>
      </c>
    </row>
    <row r="997" spans="2:14" x14ac:dyDescent="0.25">
      <c r="B997" s="46">
        <v>993</v>
      </c>
      <c r="C997" s="116" t="s">
        <v>1750</v>
      </c>
      <c r="D997" s="97">
        <v>42308</v>
      </c>
      <c r="E997" s="98">
        <v>44424</v>
      </c>
      <c r="F997" s="117">
        <f t="shared" si="78"/>
        <v>5.7972602739726025</v>
      </c>
      <c r="G997" s="46">
        <v>6</v>
      </c>
      <c r="H997" s="72">
        <v>0.05</v>
      </c>
      <c r="I997" s="91">
        <f t="shared" si="79"/>
        <v>0.15833333333333333</v>
      </c>
      <c r="J997" s="94">
        <v>8873.75</v>
      </c>
      <c r="K997" s="68">
        <f t="shared" si="75"/>
        <v>8145.2110730593595</v>
      </c>
      <c r="L997" s="68">
        <f t="shared" si="76"/>
        <v>728.53892694064052</v>
      </c>
      <c r="M997" s="45">
        <v>0.05</v>
      </c>
      <c r="N997" s="68">
        <f t="shared" si="77"/>
        <v>692.11198059360845</v>
      </c>
    </row>
    <row r="998" spans="2:14" x14ac:dyDescent="0.25">
      <c r="B998" s="46">
        <v>994</v>
      </c>
      <c r="C998" s="116" t="s">
        <v>1739</v>
      </c>
      <c r="D998" s="97">
        <v>42308</v>
      </c>
      <c r="E998" s="98">
        <v>44424</v>
      </c>
      <c r="F998" s="117">
        <f t="shared" si="78"/>
        <v>5.7972602739726025</v>
      </c>
      <c r="G998" s="46">
        <v>6</v>
      </c>
      <c r="H998" s="72">
        <v>0.05</v>
      </c>
      <c r="I998" s="91">
        <f t="shared" si="79"/>
        <v>0.15833333333333333</v>
      </c>
      <c r="J998" s="94">
        <v>38930</v>
      </c>
      <c r="K998" s="68">
        <f t="shared" si="75"/>
        <v>35733.829223744287</v>
      </c>
      <c r="L998" s="68">
        <f t="shared" si="76"/>
        <v>3196.1707762557126</v>
      </c>
      <c r="M998" s="45">
        <v>0.05</v>
      </c>
      <c r="N998" s="68">
        <f t="shared" si="77"/>
        <v>3036.3622374429269</v>
      </c>
    </row>
    <row r="999" spans="2:14" x14ac:dyDescent="0.25">
      <c r="B999" s="46">
        <v>995</v>
      </c>
      <c r="C999" s="116" t="s">
        <v>1756</v>
      </c>
      <c r="D999" s="97">
        <v>42325</v>
      </c>
      <c r="E999" s="98">
        <v>44424</v>
      </c>
      <c r="F999" s="117">
        <f t="shared" si="78"/>
        <v>5.7506849315068491</v>
      </c>
      <c r="G999" s="46">
        <v>8</v>
      </c>
      <c r="H999" s="72">
        <v>0.05</v>
      </c>
      <c r="I999" s="91">
        <f t="shared" si="79"/>
        <v>0.11874999999999999</v>
      </c>
      <c r="J999" s="94">
        <v>58000</v>
      </c>
      <c r="K999" s="68">
        <f t="shared" si="75"/>
        <v>39607.84246575342</v>
      </c>
      <c r="L999" s="68">
        <f t="shared" si="76"/>
        <v>18392.15753424658</v>
      </c>
      <c r="M999" s="45">
        <v>0.05</v>
      </c>
      <c r="N999" s="68">
        <f t="shared" si="77"/>
        <v>17472.549657534251</v>
      </c>
    </row>
    <row r="1000" spans="2:14" x14ac:dyDescent="0.25">
      <c r="B1000" s="46">
        <v>996</v>
      </c>
      <c r="C1000" s="116" t="s">
        <v>1757</v>
      </c>
      <c r="D1000" s="97">
        <v>42325</v>
      </c>
      <c r="E1000" s="98">
        <v>44424</v>
      </c>
      <c r="F1000" s="117">
        <f t="shared" si="78"/>
        <v>5.7506849315068491</v>
      </c>
      <c r="G1000" s="46">
        <v>8</v>
      </c>
      <c r="H1000" s="72">
        <v>0.05</v>
      </c>
      <c r="I1000" s="91">
        <f t="shared" si="79"/>
        <v>0.11874999999999999</v>
      </c>
      <c r="J1000" s="94">
        <v>107172</v>
      </c>
      <c r="K1000" s="68">
        <f t="shared" si="75"/>
        <v>73187.09815068492</v>
      </c>
      <c r="L1000" s="68">
        <f t="shared" si="76"/>
        <v>33984.90184931508</v>
      </c>
      <c r="M1000" s="45">
        <v>0.05</v>
      </c>
      <c r="N1000" s="68">
        <f t="shared" si="77"/>
        <v>32285.656756849323</v>
      </c>
    </row>
    <row r="1001" spans="2:14" x14ac:dyDescent="0.25">
      <c r="B1001" s="46">
        <v>997</v>
      </c>
      <c r="C1001" s="116" t="s">
        <v>1729</v>
      </c>
      <c r="D1001" s="97">
        <v>42338</v>
      </c>
      <c r="E1001" s="98">
        <v>44424</v>
      </c>
      <c r="F1001" s="117">
        <f t="shared" si="78"/>
        <v>5.7150684931506852</v>
      </c>
      <c r="G1001" s="46">
        <v>8</v>
      </c>
      <c r="H1001" s="72">
        <v>0.05</v>
      </c>
      <c r="I1001" s="91">
        <f t="shared" si="79"/>
        <v>0.11874999999999999</v>
      </c>
      <c r="J1001" s="94">
        <v>8816.5</v>
      </c>
      <c r="K1001" s="68">
        <f t="shared" si="75"/>
        <v>5983.4445376712329</v>
      </c>
      <c r="L1001" s="68">
        <f t="shared" si="76"/>
        <v>2833.0554623287671</v>
      </c>
      <c r="M1001" s="45">
        <v>0.05</v>
      </c>
      <c r="N1001" s="68">
        <f t="shared" si="77"/>
        <v>2691.4026892123288</v>
      </c>
    </row>
    <row r="1002" spans="2:14" x14ac:dyDescent="0.25">
      <c r="B1002" s="46">
        <v>998</v>
      </c>
      <c r="C1002" s="116" t="s">
        <v>1758</v>
      </c>
      <c r="D1002" s="97">
        <v>42338</v>
      </c>
      <c r="E1002" s="98">
        <v>44424</v>
      </c>
      <c r="F1002" s="117">
        <f t="shared" si="78"/>
        <v>5.7150684931506852</v>
      </c>
      <c r="G1002" s="46">
        <v>8</v>
      </c>
      <c r="H1002" s="72">
        <v>0.05</v>
      </c>
      <c r="I1002" s="91">
        <f t="shared" si="79"/>
        <v>0.11874999999999999</v>
      </c>
      <c r="J1002" s="94">
        <v>47632</v>
      </c>
      <c r="K1002" s="68">
        <f t="shared" si="75"/>
        <v>32326.141917808221</v>
      </c>
      <c r="L1002" s="68">
        <f t="shared" si="76"/>
        <v>15305.858082191779</v>
      </c>
      <c r="M1002" s="45">
        <v>0.05</v>
      </c>
      <c r="N1002" s="68">
        <f t="shared" si="77"/>
        <v>14540.565178082188</v>
      </c>
    </row>
    <row r="1003" spans="2:14" x14ac:dyDescent="0.25">
      <c r="B1003" s="46">
        <v>999</v>
      </c>
      <c r="C1003" s="116" t="s">
        <v>1756</v>
      </c>
      <c r="D1003" s="97">
        <v>42338</v>
      </c>
      <c r="E1003" s="98">
        <v>44424</v>
      </c>
      <c r="F1003" s="117">
        <f t="shared" si="78"/>
        <v>5.7150684931506852</v>
      </c>
      <c r="G1003" s="46">
        <v>8</v>
      </c>
      <c r="H1003" s="72">
        <v>0.05</v>
      </c>
      <c r="I1003" s="91">
        <f t="shared" si="79"/>
        <v>0.11874999999999999</v>
      </c>
      <c r="J1003" s="94">
        <v>139461</v>
      </c>
      <c r="K1003" s="68">
        <f t="shared" si="75"/>
        <v>94647.213595890396</v>
      </c>
      <c r="L1003" s="68">
        <f t="shared" si="76"/>
        <v>44813.786404109604</v>
      </c>
      <c r="M1003" s="45">
        <v>0.05</v>
      </c>
      <c r="N1003" s="68">
        <f t="shared" si="77"/>
        <v>42573.097083904118</v>
      </c>
    </row>
    <row r="1004" spans="2:14" x14ac:dyDescent="0.25">
      <c r="B1004" s="46">
        <v>1000</v>
      </c>
      <c r="C1004" s="116" t="s">
        <v>1759</v>
      </c>
      <c r="D1004" s="97">
        <v>42338</v>
      </c>
      <c r="E1004" s="98">
        <v>44424</v>
      </c>
      <c r="F1004" s="117">
        <f t="shared" si="78"/>
        <v>5.7150684931506852</v>
      </c>
      <c r="G1004" s="46">
        <v>6</v>
      </c>
      <c r="H1004" s="72">
        <v>0.05</v>
      </c>
      <c r="I1004" s="91">
        <f t="shared" si="79"/>
        <v>0.15833333333333333</v>
      </c>
      <c r="J1004" s="94">
        <v>7328</v>
      </c>
      <c r="K1004" s="68">
        <f t="shared" si="75"/>
        <v>6631.0034703196352</v>
      </c>
      <c r="L1004" s="68">
        <f t="shared" si="76"/>
        <v>696.9965296803648</v>
      </c>
      <c r="M1004" s="45">
        <v>0.05</v>
      </c>
      <c r="N1004" s="68">
        <f t="shared" si="77"/>
        <v>662.14670319634649</v>
      </c>
    </row>
    <row r="1005" spans="2:14" x14ac:dyDescent="0.25">
      <c r="B1005" s="46">
        <v>1001</v>
      </c>
      <c r="C1005" s="116" t="s">
        <v>1731</v>
      </c>
      <c r="D1005" s="97">
        <v>42335</v>
      </c>
      <c r="E1005" s="98">
        <v>44424</v>
      </c>
      <c r="F1005" s="117">
        <f t="shared" si="78"/>
        <v>5.7232876712328764</v>
      </c>
      <c r="G1005" s="46">
        <v>8</v>
      </c>
      <c r="H1005" s="72">
        <v>0.05</v>
      </c>
      <c r="I1005" s="91">
        <f t="shared" si="79"/>
        <v>0.11874999999999999</v>
      </c>
      <c r="J1005" s="94">
        <v>7786</v>
      </c>
      <c r="K1005" s="68">
        <f t="shared" si="75"/>
        <v>5291.6802397260271</v>
      </c>
      <c r="L1005" s="68">
        <f t="shared" si="76"/>
        <v>2494.3197602739729</v>
      </c>
      <c r="M1005" s="45">
        <v>0.05</v>
      </c>
      <c r="N1005" s="68">
        <f t="shared" si="77"/>
        <v>2369.6037722602741</v>
      </c>
    </row>
    <row r="1006" spans="2:14" x14ac:dyDescent="0.25">
      <c r="B1006" s="46">
        <v>1002</v>
      </c>
      <c r="C1006" s="116" t="s">
        <v>1731</v>
      </c>
      <c r="D1006" s="97">
        <v>42335</v>
      </c>
      <c r="E1006" s="98">
        <v>44424</v>
      </c>
      <c r="F1006" s="117">
        <f t="shared" si="78"/>
        <v>5.7232876712328764</v>
      </c>
      <c r="G1006" s="46">
        <v>8</v>
      </c>
      <c r="H1006" s="72">
        <v>0.05</v>
      </c>
      <c r="I1006" s="91">
        <f t="shared" si="79"/>
        <v>0.11874999999999999</v>
      </c>
      <c r="J1006" s="94">
        <v>7786</v>
      </c>
      <c r="K1006" s="68">
        <f t="shared" si="75"/>
        <v>5291.6802397260271</v>
      </c>
      <c r="L1006" s="68">
        <f t="shared" si="76"/>
        <v>2494.3197602739729</v>
      </c>
      <c r="M1006" s="45">
        <v>0.05</v>
      </c>
      <c r="N1006" s="68">
        <f t="shared" si="77"/>
        <v>2369.6037722602741</v>
      </c>
    </row>
    <row r="1007" spans="2:14" x14ac:dyDescent="0.25">
      <c r="B1007" s="46">
        <v>1003</v>
      </c>
      <c r="C1007" s="116" t="s">
        <v>1757</v>
      </c>
      <c r="D1007" s="97">
        <v>42346</v>
      </c>
      <c r="E1007" s="98">
        <v>44424</v>
      </c>
      <c r="F1007" s="117">
        <f t="shared" si="78"/>
        <v>5.6931506849315072</v>
      </c>
      <c r="G1007" s="46">
        <v>8</v>
      </c>
      <c r="H1007" s="72">
        <v>0.05</v>
      </c>
      <c r="I1007" s="91">
        <f t="shared" si="79"/>
        <v>0.11874999999999999</v>
      </c>
      <c r="J1007" s="94">
        <v>160758</v>
      </c>
      <c r="K1007" s="68">
        <f t="shared" si="75"/>
        <v>108682.31773972604</v>
      </c>
      <c r="L1007" s="68">
        <f t="shared" si="76"/>
        <v>52075.682260273956</v>
      </c>
      <c r="M1007" s="45">
        <v>0.05</v>
      </c>
      <c r="N1007" s="68">
        <f t="shared" si="77"/>
        <v>49471.898147260254</v>
      </c>
    </row>
    <row r="1008" spans="2:14" x14ac:dyDescent="0.25">
      <c r="B1008" s="46">
        <v>1004</v>
      </c>
      <c r="C1008" s="116" t="s">
        <v>1759</v>
      </c>
      <c r="D1008" s="97">
        <v>42346</v>
      </c>
      <c r="E1008" s="98">
        <v>44424</v>
      </c>
      <c r="F1008" s="117">
        <f t="shared" si="78"/>
        <v>5.6931506849315072</v>
      </c>
      <c r="G1008" s="46">
        <v>6</v>
      </c>
      <c r="H1008" s="72">
        <v>0.05</v>
      </c>
      <c r="I1008" s="91">
        <f t="shared" si="79"/>
        <v>0.15833333333333333</v>
      </c>
      <c r="J1008" s="94">
        <v>29312</v>
      </c>
      <c r="K1008" s="68">
        <f t="shared" si="75"/>
        <v>26422.291872146121</v>
      </c>
      <c r="L1008" s="68">
        <f t="shared" si="76"/>
        <v>2889.708127853879</v>
      </c>
      <c r="M1008" s="45">
        <v>0.05</v>
      </c>
      <c r="N1008" s="68">
        <f t="shared" si="77"/>
        <v>2745.2227214611848</v>
      </c>
    </row>
    <row r="1009" spans="2:14" x14ac:dyDescent="0.25">
      <c r="B1009" s="46">
        <v>1005</v>
      </c>
      <c r="C1009" s="116" t="s">
        <v>1759</v>
      </c>
      <c r="D1009" s="97">
        <v>42362</v>
      </c>
      <c r="E1009" s="98">
        <v>44424</v>
      </c>
      <c r="F1009" s="117">
        <f t="shared" si="78"/>
        <v>5.6493150684931503</v>
      </c>
      <c r="G1009" s="46">
        <v>6</v>
      </c>
      <c r="H1009" s="72">
        <v>0.05</v>
      </c>
      <c r="I1009" s="91">
        <f t="shared" si="79"/>
        <v>0.15833333333333333</v>
      </c>
      <c r="J1009" s="94">
        <v>21984</v>
      </c>
      <c r="K1009" s="68">
        <f t="shared" si="75"/>
        <v>19664.135890410955</v>
      </c>
      <c r="L1009" s="68">
        <f t="shared" si="76"/>
        <v>2319.8641095890453</v>
      </c>
      <c r="M1009" s="45">
        <v>0.05</v>
      </c>
      <c r="N1009" s="68">
        <f t="shared" si="77"/>
        <v>2203.8709041095931</v>
      </c>
    </row>
    <row r="1010" spans="2:14" x14ac:dyDescent="0.25">
      <c r="B1010" s="46">
        <v>1006</v>
      </c>
      <c r="C1010" s="116" t="s">
        <v>1730</v>
      </c>
      <c r="D1010" s="97">
        <v>42346</v>
      </c>
      <c r="E1010" s="98">
        <v>44424</v>
      </c>
      <c r="F1010" s="117">
        <f t="shared" si="78"/>
        <v>5.6931506849315072</v>
      </c>
      <c r="G1010" s="46">
        <v>6</v>
      </c>
      <c r="H1010" s="72">
        <v>0.05</v>
      </c>
      <c r="I1010" s="91">
        <f t="shared" si="79"/>
        <v>0.15833333333333333</v>
      </c>
      <c r="J1010" s="94">
        <v>264495</v>
      </c>
      <c r="K1010" s="68">
        <f t="shared" si="75"/>
        <v>238419.8993150685</v>
      </c>
      <c r="L1010" s="68">
        <f t="shared" si="76"/>
        <v>26075.100684931502</v>
      </c>
      <c r="M1010" s="45">
        <v>0.05</v>
      </c>
      <c r="N1010" s="68">
        <f t="shared" si="77"/>
        <v>24771.345650684925</v>
      </c>
    </row>
    <row r="1011" spans="2:14" x14ac:dyDescent="0.25">
      <c r="B1011" s="46">
        <v>1007</v>
      </c>
      <c r="C1011" s="116" t="s">
        <v>1741</v>
      </c>
      <c r="D1011" s="97">
        <v>42346</v>
      </c>
      <c r="E1011" s="98">
        <v>44424</v>
      </c>
      <c r="F1011" s="117">
        <f t="shared" si="78"/>
        <v>5.6931506849315072</v>
      </c>
      <c r="G1011" s="46">
        <v>6</v>
      </c>
      <c r="H1011" s="72">
        <v>0.05</v>
      </c>
      <c r="I1011" s="91">
        <f t="shared" si="79"/>
        <v>0.15833333333333333</v>
      </c>
      <c r="J1011" s="94">
        <v>29770</v>
      </c>
      <c r="K1011" s="68">
        <f t="shared" si="75"/>
        <v>26835.140182648403</v>
      </c>
      <c r="L1011" s="68">
        <f t="shared" si="76"/>
        <v>2934.8598173515966</v>
      </c>
      <c r="M1011" s="45">
        <v>0.05</v>
      </c>
      <c r="N1011" s="68">
        <f t="shared" si="77"/>
        <v>2788.1168264840167</v>
      </c>
    </row>
    <row r="1012" spans="2:14" x14ac:dyDescent="0.25">
      <c r="B1012" s="46">
        <v>1008</v>
      </c>
      <c r="C1012" s="116" t="s">
        <v>1739</v>
      </c>
      <c r="D1012" s="97">
        <v>42346</v>
      </c>
      <c r="E1012" s="98">
        <v>44424</v>
      </c>
      <c r="F1012" s="117">
        <f t="shared" si="78"/>
        <v>5.6931506849315072</v>
      </c>
      <c r="G1012" s="46">
        <v>6</v>
      </c>
      <c r="H1012" s="72">
        <v>0.05</v>
      </c>
      <c r="I1012" s="91">
        <f t="shared" si="79"/>
        <v>0.15833333333333333</v>
      </c>
      <c r="J1012" s="94">
        <v>136255</v>
      </c>
      <c r="K1012" s="68">
        <f t="shared" si="75"/>
        <v>122822.37237442922</v>
      </c>
      <c r="L1012" s="68">
        <f t="shared" si="76"/>
        <v>13432.627625570778</v>
      </c>
      <c r="M1012" s="45">
        <v>0.05</v>
      </c>
      <c r="N1012" s="68">
        <f t="shared" si="77"/>
        <v>12760.996244292239</v>
      </c>
    </row>
    <row r="1013" spans="2:14" x14ac:dyDescent="0.25">
      <c r="B1013" s="46">
        <v>1009</v>
      </c>
      <c r="C1013" s="116" t="s">
        <v>1739</v>
      </c>
      <c r="D1013" s="97">
        <v>42362</v>
      </c>
      <c r="E1013" s="98">
        <v>44424</v>
      </c>
      <c r="F1013" s="117">
        <f t="shared" si="78"/>
        <v>5.6493150684931503</v>
      </c>
      <c r="G1013" s="46">
        <v>6</v>
      </c>
      <c r="H1013" s="72">
        <v>0.05</v>
      </c>
      <c r="I1013" s="91">
        <f t="shared" si="79"/>
        <v>0.15833333333333333</v>
      </c>
      <c r="J1013" s="94">
        <v>97325</v>
      </c>
      <c r="K1013" s="68">
        <f t="shared" si="75"/>
        <v>87054.768264840168</v>
      </c>
      <c r="L1013" s="68">
        <f t="shared" si="76"/>
        <v>10270.231735159832</v>
      </c>
      <c r="M1013" s="45">
        <v>0.05</v>
      </c>
      <c r="N1013" s="68">
        <f t="shared" si="77"/>
        <v>9756.7201484018406</v>
      </c>
    </row>
    <row r="1014" spans="2:14" x14ac:dyDescent="0.25">
      <c r="B1014" s="46">
        <v>1010</v>
      </c>
      <c r="C1014" s="116" t="s">
        <v>1760</v>
      </c>
      <c r="D1014" s="97">
        <v>42352</v>
      </c>
      <c r="E1014" s="98">
        <v>44424</v>
      </c>
      <c r="F1014" s="117">
        <f t="shared" si="78"/>
        <v>5.6767123287671231</v>
      </c>
      <c r="G1014" s="46">
        <v>6</v>
      </c>
      <c r="H1014" s="72">
        <v>0.05</v>
      </c>
      <c r="I1014" s="91">
        <f t="shared" si="79"/>
        <v>0.15833333333333333</v>
      </c>
      <c r="J1014" s="94">
        <v>20610</v>
      </c>
      <c r="K1014" s="68">
        <f t="shared" si="75"/>
        <v>18524.531506849315</v>
      </c>
      <c r="L1014" s="68">
        <f t="shared" si="76"/>
        <v>2085.4684931506854</v>
      </c>
      <c r="M1014" s="45">
        <v>0.05</v>
      </c>
      <c r="N1014" s="68">
        <f t="shared" si="77"/>
        <v>1981.195068493151</v>
      </c>
    </row>
    <row r="1015" spans="2:14" x14ac:dyDescent="0.25">
      <c r="B1015" s="46">
        <v>1011</v>
      </c>
      <c r="C1015" s="116" t="s">
        <v>1761</v>
      </c>
      <c r="D1015" s="97">
        <v>42352</v>
      </c>
      <c r="E1015" s="98">
        <v>44424</v>
      </c>
      <c r="F1015" s="117">
        <f t="shared" si="78"/>
        <v>5.6767123287671231</v>
      </c>
      <c r="G1015" s="46">
        <v>6</v>
      </c>
      <c r="H1015" s="72">
        <v>0.05</v>
      </c>
      <c r="I1015" s="91">
        <f t="shared" si="79"/>
        <v>0.15833333333333333</v>
      </c>
      <c r="J1015" s="94">
        <v>41396</v>
      </c>
      <c r="K1015" s="68">
        <f t="shared" si="75"/>
        <v>37207.254063926943</v>
      </c>
      <c r="L1015" s="68">
        <f t="shared" si="76"/>
        <v>4188.7459360730572</v>
      </c>
      <c r="M1015" s="45">
        <v>0.05</v>
      </c>
      <c r="N1015" s="68">
        <f t="shared" si="77"/>
        <v>3979.308639269404</v>
      </c>
    </row>
    <row r="1016" spans="2:14" x14ac:dyDescent="0.25">
      <c r="B1016" s="46">
        <v>1012</v>
      </c>
      <c r="C1016" s="116" t="s">
        <v>1417</v>
      </c>
      <c r="D1016" s="97">
        <v>42362</v>
      </c>
      <c r="E1016" s="98">
        <v>44424</v>
      </c>
      <c r="F1016" s="117">
        <f t="shared" si="78"/>
        <v>5.6493150684931503</v>
      </c>
      <c r="G1016" s="46">
        <v>5</v>
      </c>
      <c r="H1016" s="72">
        <v>0.05</v>
      </c>
      <c r="I1016" s="91">
        <f t="shared" si="79"/>
        <v>0.19</v>
      </c>
      <c r="J1016" s="94">
        <v>12824</v>
      </c>
      <c r="K1016" s="68">
        <f t="shared" si="75"/>
        <v>13764.89512328767</v>
      </c>
      <c r="L1016" s="68">
        <f t="shared" si="76"/>
        <v>0</v>
      </c>
      <c r="M1016" s="45">
        <v>0.05</v>
      </c>
      <c r="N1016" s="68">
        <f t="shared" si="77"/>
        <v>641.20000000000005</v>
      </c>
    </row>
    <row r="1017" spans="2:14" x14ac:dyDescent="0.25">
      <c r="B1017" s="46">
        <v>1013</v>
      </c>
      <c r="C1017" s="116" t="s">
        <v>1742</v>
      </c>
      <c r="D1017" s="97">
        <v>42362</v>
      </c>
      <c r="E1017" s="98">
        <v>44424</v>
      </c>
      <c r="F1017" s="117">
        <f t="shared" si="78"/>
        <v>5.6493150684931503</v>
      </c>
      <c r="G1017" s="46">
        <v>8</v>
      </c>
      <c r="H1017" s="72">
        <v>0.05</v>
      </c>
      <c r="I1017" s="91">
        <f t="shared" si="79"/>
        <v>0.11874999999999999</v>
      </c>
      <c r="J1017" s="94">
        <v>192360</v>
      </c>
      <c r="K1017" s="68">
        <f t="shared" si="75"/>
        <v>129045.89178082191</v>
      </c>
      <c r="L1017" s="68">
        <f t="shared" si="76"/>
        <v>63314.108219178088</v>
      </c>
      <c r="M1017" s="45">
        <v>0.05</v>
      </c>
      <c r="N1017" s="68">
        <f t="shared" si="77"/>
        <v>60148.40280821918</v>
      </c>
    </row>
    <row r="1018" spans="2:14" x14ac:dyDescent="0.25">
      <c r="B1018" s="46">
        <v>1014</v>
      </c>
      <c r="C1018" s="116" t="s">
        <v>1727</v>
      </c>
      <c r="D1018" s="97">
        <v>42360</v>
      </c>
      <c r="E1018" s="98">
        <v>44424</v>
      </c>
      <c r="F1018" s="117">
        <f t="shared" si="78"/>
        <v>5.6547945205479451</v>
      </c>
      <c r="G1018" s="46">
        <v>5</v>
      </c>
      <c r="H1018" s="72">
        <v>0.05</v>
      </c>
      <c r="I1018" s="91">
        <f t="shared" si="79"/>
        <v>0.19</v>
      </c>
      <c r="J1018" s="94">
        <v>14358</v>
      </c>
      <c r="K1018" s="68">
        <f t="shared" si="75"/>
        <v>15426.392547945205</v>
      </c>
      <c r="L1018" s="68">
        <f t="shared" si="76"/>
        <v>0</v>
      </c>
      <c r="M1018" s="45">
        <v>0.05</v>
      </c>
      <c r="N1018" s="68">
        <f t="shared" si="77"/>
        <v>717.90000000000009</v>
      </c>
    </row>
    <row r="1019" spans="2:14" x14ac:dyDescent="0.25">
      <c r="B1019" s="46">
        <v>1015</v>
      </c>
      <c r="C1019" s="116" t="s">
        <v>1753</v>
      </c>
      <c r="D1019" s="97">
        <v>42360</v>
      </c>
      <c r="E1019" s="98">
        <v>44424</v>
      </c>
      <c r="F1019" s="117">
        <f t="shared" si="78"/>
        <v>5.6547945205479451</v>
      </c>
      <c r="G1019" s="46">
        <v>8</v>
      </c>
      <c r="H1019" s="72">
        <v>0.05</v>
      </c>
      <c r="I1019" s="91">
        <f t="shared" si="79"/>
        <v>0.11874999999999999</v>
      </c>
      <c r="J1019" s="94">
        <v>12022</v>
      </c>
      <c r="K1019" s="68">
        <f t="shared" si="75"/>
        <v>8072.855342465753</v>
      </c>
      <c r="L1019" s="68">
        <f t="shared" si="76"/>
        <v>3949.144657534247</v>
      </c>
      <c r="M1019" s="45">
        <v>0.05</v>
      </c>
      <c r="N1019" s="68">
        <f t="shared" si="77"/>
        <v>3751.6874246575344</v>
      </c>
    </row>
    <row r="1020" spans="2:14" x14ac:dyDescent="0.25">
      <c r="B1020" s="46">
        <v>1016</v>
      </c>
      <c r="C1020" s="116" t="s">
        <v>1762</v>
      </c>
      <c r="D1020" s="97">
        <v>42369</v>
      </c>
      <c r="E1020" s="98">
        <v>44424</v>
      </c>
      <c r="F1020" s="117">
        <f t="shared" si="78"/>
        <v>5.6301369863013697</v>
      </c>
      <c r="G1020" s="46">
        <v>5</v>
      </c>
      <c r="H1020" s="72">
        <v>0.05</v>
      </c>
      <c r="I1020" s="91">
        <f t="shared" si="79"/>
        <v>0.19</v>
      </c>
      <c r="J1020" s="94">
        <v>23030</v>
      </c>
      <c r="K1020" s="68">
        <f t="shared" si="75"/>
        <v>24635.790410958904</v>
      </c>
      <c r="L1020" s="68">
        <f t="shared" si="76"/>
        <v>0</v>
      </c>
      <c r="M1020" s="45">
        <v>0.05</v>
      </c>
      <c r="N1020" s="68">
        <f t="shared" si="77"/>
        <v>1151.5</v>
      </c>
    </row>
    <row r="1021" spans="2:14" x14ac:dyDescent="0.25">
      <c r="B1021" s="46">
        <v>1017</v>
      </c>
      <c r="C1021" s="116" t="s">
        <v>1750</v>
      </c>
      <c r="D1021" s="97">
        <v>42392</v>
      </c>
      <c r="E1021" s="98">
        <v>44424</v>
      </c>
      <c r="F1021" s="117">
        <f t="shared" si="78"/>
        <v>5.5671232876712331</v>
      </c>
      <c r="G1021" s="46">
        <v>6</v>
      </c>
      <c r="H1021" s="72">
        <v>0.05</v>
      </c>
      <c r="I1021" s="91">
        <f t="shared" si="79"/>
        <v>0.15833333333333333</v>
      </c>
      <c r="J1021" s="94">
        <v>105000</v>
      </c>
      <c r="K1021" s="68">
        <f t="shared" si="75"/>
        <v>92553.424657534255</v>
      </c>
      <c r="L1021" s="68">
        <f t="shared" si="76"/>
        <v>12446.575342465745</v>
      </c>
      <c r="M1021" s="45">
        <v>0.05</v>
      </c>
      <c r="N1021" s="68">
        <f t="shared" si="77"/>
        <v>11824.246575342457</v>
      </c>
    </row>
    <row r="1022" spans="2:14" x14ac:dyDescent="0.25">
      <c r="B1022" s="46">
        <v>1018</v>
      </c>
      <c r="C1022" s="116" t="s">
        <v>1749</v>
      </c>
      <c r="D1022" s="97">
        <v>42392</v>
      </c>
      <c r="E1022" s="98">
        <v>44424</v>
      </c>
      <c r="F1022" s="117">
        <f t="shared" si="78"/>
        <v>5.5671232876712331</v>
      </c>
      <c r="G1022" s="46">
        <v>6</v>
      </c>
      <c r="H1022" s="72">
        <v>0.05</v>
      </c>
      <c r="I1022" s="91">
        <f t="shared" si="79"/>
        <v>0.15833333333333333</v>
      </c>
      <c r="J1022" s="94">
        <v>40300</v>
      </c>
      <c r="K1022" s="68">
        <f t="shared" si="75"/>
        <v>35522.88584474886</v>
      </c>
      <c r="L1022" s="68">
        <f t="shared" si="76"/>
        <v>4777.1141552511399</v>
      </c>
      <c r="M1022" s="45">
        <v>0.05</v>
      </c>
      <c r="N1022" s="68">
        <f t="shared" si="77"/>
        <v>4538.2584474885825</v>
      </c>
    </row>
    <row r="1023" spans="2:14" x14ac:dyDescent="0.25">
      <c r="B1023" s="46">
        <v>1019</v>
      </c>
      <c r="C1023" s="116" t="s">
        <v>1742</v>
      </c>
      <c r="D1023" s="97">
        <v>42397</v>
      </c>
      <c r="E1023" s="98">
        <v>44424</v>
      </c>
      <c r="F1023" s="117">
        <f t="shared" si="78"/>
        <v>5.5534246575342463</v>
      </c>
      <c r="G1023" s="46">
        <v>8</v>
      </c>
      <c r="H1023" s="72">
        <v>0.05</v>
      </c>
      <c r="I1023" s="91">
        <f t="shared" si="79"/>
        <v>0.11874999999999999</v>
      </c>
      <c r="J1023" s="94">
        <v>240450</v>
      </c>
      <c r="K1023" s="68">
        <f t="shared" si="75"/>
        <v>158569.36386986301</v>
      </c>
      <c r="L1023" s="68">
        <f t="shared" si="76"/>
        <v>81880.636130136991</v>
      </c>
      <c r="M1023" s="45">
        <v>0.05</v>
      </c>
      <c r="N1023" s="68">
        <f t="shared" si="77"/>
        <v>77786.604323630134</v>
      </c>
    </row>
    <row r="1024" spans="2:14" x14ac:dyDescent="0.25">
      <c r="B1024" s="46">
        <v>1020</v>
      </c>
      <c r="C1024" s="116" t="s">
        <v>1763</v>
      </c>
      <c r="D1024" s="97">
        <v>42383</v>
      </c>
      <c r="E1024" s="98">
        <v>44424</v>
      </c>
      <c r="F1024" s="117">
        <f t="shared" si="78"/>
        <v>5.5917808219178085</v>
      </c>
      <c r="G1024" s="46">
        <v>5</v>
      </c>
      <c r="H1024" s="72">
        <v>0.05</v>
      </c>
      <c r="I1024" s="91">
        <f t="shared" si="79"/>
        <v>0.19</v>
      </c>
      <c r="J1024" s="94">
        <v>125953.435</v>
      </c>
      <c r="K1024" s="68">
        <f t="shared" si="75"/>
        <v>133817.76043465754</v>
      </c>
      <c r="L1024" s="68">
        <f t="shared" si="76"/>
        <v>0</v>
      </c>
      <c r="M1024" s="45">
        <v>0.05</v>
      </c>
      <c r="N1024" s="68">
        <f t="shared" si="77"/>
        <v>6297.6717500000004</v>
      </c>
    </row>
    <row r="1025" spans="2:14" x14ac:dyDescent="0.25">
      <c r="B1025" s="46">
        <v>1021</v>
      </c>
      <c r="C1025" s="116" t="s">
        <v>1764</v>
      </c>
      <c r="D1025" s="97">
        <v>42418</v>
      </c>
      <c r="E1025" s="98">
        <v>44424</v>
      </c>
      <c r="F1025" s="117">
        <f t="shared" si="78"/>
        <v>5.4958904109589044</v>
      </c>
      <c r="G1025" s="46">
        <v>5</v>
      </c>
      <c r="H1025" s="72">
        <v>0.05</v>
      </c>
      <c r="I1025" s="91">
        <f t="shared" si="79"/>
        <v>0.19</v>
      </c>
      <c r="J1025" s="94">
        <v>182341</v>
      </c>
      <c r="K1025" s="68">
        <f t="shared" si="75"/>
        <v>190403.96915068495</v>
      </c>
      <c r="L1025" s="68">
        <f t="shared" si="76"/>
        <v>0</v>
      </c>
      <c r="M1025" s="45">
        <v>0.05</v>
      </c>
      <c r="N1025" s="68">
        <f t="shared" si="77"/>
        <v>9117.0500000000011</v>
      </c>
    </row>
    <row r="1026" spans="2:14" x14ac:dyDescent="0.25">
      <c r="B1026" s="46">
        <v>1022</v>
      </c>
      <c r="C1026" s="116" t="s">
        <v>1734</v>
      </c>
      <c r="D1026" s="97">
        <v>42429</v>
      </c>
      <c r="E1026" s="98">
        <v>44424</v>
      </c>
      <c r="F1026" s="117">
        <f t="shared" si="78"/>
        <v>5.4657534246575343</v>
      </c>
      <c r="G1026" s="46">
        <v>8</v>
      </c>
      <c r="H1026" s="72">
        <v>0.05</v>
      </c>
      <c r="I1026" s="91">
        <f t="shared" si="79"/>
        <v>0.11874999999999999</v>
      </c>
      <c r="J1026" s="94">
        <v>137400</v>
      </c>
      <c r="K1026" s="68">
        <f t="shared" si="75"/>
        <v>89180.599315068495</v>
      </c>
      <c r="L1026" s="68">
        <f t="shared" si="76"/>
        <v>48219.400684931505</v>
      </c>
      <c r="M1026" s="45">
        <v>0.05</v>
      </c>
      <c r="N1026" s="68">
        <f t="shared" si="77"/>
        <v>45808.430650684924</v>
      </c>
    </row>
    <row r="1027" spans="2:14" x14ac:dyDescent="0.25">
      <c r="B1027" s="46">
        <v>1023</v>
      </c>
      <c r="C1027" s="116" t="s">
        <v>1512</v>
      </c>
      <c r="D1027" s="97">
        <v>42424</v>
      </c>
      <c r="E1027" s="98">
        <v>44424</v>
      </c>
      <c r="F1027" s="117">
        <f t="shared" si="78"/>
        <v>5.4794520547945202</v>
      </c>
      <c r="G1027" s="46">
        <v>8</v>
      </c>
      <c r="H1027" s="72">
        <v>0.05</v>
      </c>
      <c r="I1027" s="91">
        <f t="shared" si="79"/>
        <v>0.11874999999999999</v>
      </c>
      <c r="J1027" s="94">
        <v>6755.5</v>
      </c>
      <c r="K1027" s="68">
        <f t="shared" si="75"/>
        <v>4395.7020547945203</v>
      </c>
      <c r="L1027" s="68">
        <f t="shared" si="76"/>
        <v>2359.7979452054797</v>
      </c>
      <c r="M1027" s="45">
        <v>0.05</v>
      </c>
      <c r="N1027" s="68">
        <f t="shared" si="77"/>
        <v>2241.8080479452055</v>
      </c>
    </row>
    <row r="1028" spans="2:14" x14ac:dyDescent="0.25">
      <c r="B1028" s="46">
        <v>1024</v>
      </c>
      <c r="C1028" s="116" t="s">
        <v>1759</v>
      </c>
      <c r="D1028" s="97">
        <v>42460</v>
      </c>
      <c r="E1028" s="98">
        <v>44424</v>
      </c>
      <c r="F1028" s="117">
        <f t="shared" si="78"/>
        <v>5.3808219178082188</v>
      </c>
      <c r="G1028" s="46">
        <v>6</v>
      </c>
      <c r="H1028" s="72">
        <v>0.05</v>
      </c>
      <c r="I1028" s="91">
        <f t="shared" si="79"/>
        <v>0.15833333333333333</v>
      </c>
      <c r="J1028" s="94">
        <v>7328</v>
      </c>
      <c r="K1028" s="68">
        <f t="shared" si="75"/>
        <v>6243.1883105022825</v>
      </c>
      <c r="L1028" s="68">
        <f t="shared" si="76"/>
        <v>1084.8116894977175</v>
      </c>
      <c r="M1028" s="45">
        <v>0.05</v>
      </c>
      <c r="N1028" s="68">
        <f t="shared" si="77"/>
        <v>1030.5711050228315</v>
      </c>
    </row>
    <row r="1029" spans="2:14" x14ac:dyDescent="0.25">
      <c r="B1029" s="46">
        <v>1025</v>
      </c>
      <c r="C1029" s="116" t="s">
        <v>1765</v>
      </c>
      <c r="D1029" s="97">
        <v>42437</v>
      </c>
      <c r="E1029" s="98">
        <v>44424</v>
      </c>
      <c r="F1029" s="117">
        <f t="shared" si="78"/>
        <v>5.4438356164383563</v>
      </c>
      <c r="G1029" s="46">
        <v>5</v>
      </c>
      <c r="H1029" s="72">
        <v>0.05</v>
      </c>
      <c r="I1029" s="91">
        <f t="shared" si="79"/>
        <v>0.19</v>
      </c>
      <c r="J1029" s="94">
        <v>184930</v>
      </c>
      <c r="K1029" s="68">
        <f t="shared" ref="K1029:K1092" si="80">J1029*I1029*F1029</f>
        <v>191278.41890410957</v>
      </c>
      <c r="L1029" s="68">
        <f t="shared" ref="L1029:L1092" si="81">MAX(J1029-K1029,0)</f>
        <v>0</v>
      </c>
      <c r="M1029" s="45">
        <v>0.05</v>
      </c>
      <c r="N1029" s="68">
        <f t="shared" ref="N1029:N1092" si="82">IF(J1029&lt;=0,0,IF(L1029&lt;=H1029*J1029,H1029*J1029,L1029*(1-M1029)))</f>
        <v>9246.5</v>
      </c>
    </row>
    <row r="1030" spans="2:14" x14ac:dyDescent="0.25">
      <c r="B1030" s="46">
        <v>1026</v>
      </c>
      <c r="C1030" s="116" t="s">
        <v>1756</v>
      </c>
      <c r="D1030" s="97">
        <v>42458</v>
      </c>
      <c r="E1030" s="98">
        <v>44424</v>
      </c>
      <c r="F1030" s="117">
        <f t="shared" ref="F1030:F1093" si="83">(E1030-D1030)/365</f>
        <v>5.3863013698630136</v>
      </c>
      <c r="G1030" s="46">
        <v>8</v>
      </c>
      <c r="H1030" s="72">
        <v>0.05</v>
      </c>
      <c r="I1030" s="91">
        <f t="shared" ref="I1030:I1093" si="84">(1-H1030)/G1030</f>
        <v>0.11874999999999999</v>
      </c>
      <c r="J1030" s="94">
        <v>127600</v>
      </c>
      <c r="K1030" s="68">
        <f t="shared" si="80"/>
        <v>81615.931506849316</v>
      </c>
      <c r="L1030" s="68">
        <f t="shared" si="81"/>
        <v>45984.068493150684</v>
      </c>
      <c r="M1030" s="45">
        <v>0.05</v>
      </c>
      <c r="N1030" s="68">
        <f t="shared" si="82"/>
        <v>43684.865068493149</v>
      </c>
    </row>
    <row r="1031" spans="2:14" x14ac:dyDescent="0.25">
      <c r="B1031" s="46">
        <v>1027</v>
      </c>
      <c r="C1031" s="116" t="s">
        <v>1742</v>
      </c>
      <c r="D1031" s="97">
        <v>42459</v>
      </c>
      <c r="E1031" s="98">
        <v>44424</v>
      </c>
      <c r="F1031" s="117">
        <f t="shared" si="83"/>
        <v>5.3835616438356162</v>
      </c>
      <c r="G1031" s="46">
        <v>8</v>
      </c>
      <c r="H1031" s="72">
        <v>0.05</v>
      </c>
      <c r="I1031" s="91">
        <f t="shared" si="84"/>
        <v>0.11874999999999999</v>
      </c>
      <c r="J1031" s="94">
        <v>72135</v>
      </c>
      <c r="K1031" s="68">
        <f t="shared" si="80"/>
        <v>46115.757277397257</v>
      </c>
      <c r="L1031" s="68">
        <f t="shared" si="81"/>
        <v>26019.242722602743</v>
      </c>
      <c r="M1031" s="45">
        <v>0.05</v>
      </c>
      <c r="N1031" s="68">
        <f t="shared" si="82"/>
        <v>24718.280586472603</v>
      </c>
    </row>
    <row r="1032" spans="2:14" x14ac:dyDescent="0.25">
      <c r="B1032" s="46">
        <v>1028</v>
      </c>
      <c r="C1032" s="116" t="s">
        <v>1191</v>
      </c>
      <c r="D1032" s="97">
        <v>42460</v>
      </c>
      <c r="E1032" s="98">
        <v>44424</v>
      </c>
      <c r="F1032" s="117">
        <f t="shared" si="83"/>
        <v>5.3808219178082188</v>
      </c>
      <c r="G1032" s="46">
        <v>5</v>
      </c>
      <c r="H1032" s="72">
        <v>0.05</v>
      </c>
      <c r="I1032" s="91">
        <f t="shared" si="84"/>
        <v>0.19</v>
      </c>
      <c r="J1032" s="94">
        <v>131675</v>
      </c>
      <c r="K1032" s="68">
        <f t="shared" si="80"/>
        <v>134618.74794520548</v>
      </c>
      <c r="L1032" s="68">
        <f t="shared" si="81"/>
        <v>0</v>
      </c>
      <c r="M1032" s="45">
        <v>0.05</v>
      </c>
      <c r="N1032" s="68">
        <f t="shared" si="82"/>
        <v>6583.75</v>
      </c>
    </row>
    <row r="1033" spans="2:14" x14ac:dyDescent="0.25">
      <c r="B1033" s="46">
        <v>1029</v>
      </c>
      <c r="C1033" s="116" t="s">
        <v>1766</v>
      </c>
      <c r="D1033" s="97">
        <v>42460</v>
      </c>
      <c r="E1033" s="98">
        <v>44424</v>
      </c>
      <c r="F1033" s="117">
        <f t="shared" si="83"/>
        <v>5.3808219178082188</v>
      </c>
      <c r="G1033" s="46">
        <v>5</v>
      </c>
      <c r="H1033" s="72">
        <v>0.05</v>
      </c>
      <c r="I1033" s="91">
        <f t="shared" si="84"/>
        <v>0.19</v>
      </c>
      <c r="J1033" s="94">
        <v>47575</v>
      </c>
      <c r="K1033" s="68">
        <f t="shared" si="80"/>
        <v>48638.594520547944</v>
      </c>
      <c r="L1033" s="68">
        <f t="shared" si="81"/>
        <v>0</v>
      </c>
      <c r="M1033" s="45">
        <v>0.05</v>
      </c>
      <c r="N1033" s="68">
        <f t="shared" si="82"/>
        <v>2378.75</v>
      </c>
    </row>
    <row r="1034" spans="2:14" x14ac:dyDescent="0.25">
      <c r="B1034" s="46">
        <v>1030</v>
      </c>
      <c r="C1034" s="116" t="s">
        <v>1757</v>
      </c>
      <c r="D1034" s="97">
        <v>42460</v>
      </c>
      <c r="E1034" s="98">
        <v>44424</v>
      </c>
      <c r="F1034" s="117">
        <f t="shared" si="83"/>
        <v>5.3808219178082188</v>
      </c>
      <c r="G1034" s="46">
        <v>8</v>
      </c>
      <c r="H1034" s="72">
        <v>0.05</v>
      </c>
      <c r="I1034" s="91">
        <f t="shared" si="84"/>
        <v>0.11874999999999999</v>
      </c>
      <c r="J1034" s="94">
        <v>321516</v>
      </c>
      <c r="K1034" s="68">
        <f t="shared" si="80"/>
        <v>205439.91534246574</v>
      </c>
      <c r="L1034" s="68">
        <f t="shared" si="81"/>
        <v>116076.08465753426</v>
      </c>
      <c r="M1034" s="45">
        <v>0.05</v>
      </c>
      <c r="N1034" s="68">
        <f t="shared" si="82"/>
        <v>110272.28042465754</v>
      </c>
    </row>
    <row r="1035" spans="2:14" x14ac:dyDescent="0.25">
      <c r="B1035" s="46">
        <v>1031</v>
      </c>
      <c r="C1035" s="116" t="s">
        <v>1730</v>
      </c>
      <c r="D1035" s="97">
        <v>42460</v>
      </c>
      <c r="E1035" s="98">
        <v>44424</v>
      </c>
      <c r="F1035" s="117">
        <f t="shared" si="83"/>
        <v>5.3808219178082188</v>
      </c>
      <c r="G1035" s="46">
        <v>6</v>
      </c>
      <c r="H1035" s="72">
        <v>0.05</v>
      </c>
      <c r="I1035" s="91">
        <f t="shared" si="84"/>
        <v>0.15833333333333333</v>
      </c>
      <c r="J1035" s="94">
        <v>453420</v>
      </c>
      <c r="K1035" s="68">
        <f t="shared" si="80"/>
        <v>386297.27671232872</v>
      </c>
      <c r="L1035" s="68">
        <f t="shared" si="81"/>
        <v>67122.723287671281</v>
      </c>
      <c r="M1035" s="45">
        <v>0.05</v>
      </c>
      <c r="N1035" s="68">
        <f t="shared" si="82"/>
        <v>63766.587123287711</v>
      </c>
    </row>
    <row r="1036" spans="2:14" x14ac:dyDescent="0.25">
      <c r="B1036" s="46">
        <v>1032</v>
      </c>
      <c r="C1036" s="116" t="s">
        <v>1739</v>
      </c>
      <c r="D1036" s="97">
        <v>42460</v>
      </c>
      <c r="E1036" s="98">
        <v>44424</v>
      </c>
      <c r="F1036" s="117">
        <f t="shared" si="83"/>
        <v>5.3808219178082188</v>
      </c>
      <c r="G1036" s="46">
        <v>6</v>
      </c>
      <c r="H1036" s="72">
        <v>0.05</v>
      </c>
      <c r="I1036" s="91">
        <f t="shared" si="84"/>
        <v>0.15833333333333333</v>
      </c>
      <c r="J1036" s="94">
        <v>365026</v>
      </c>
      <c r="K1036" s="68">
        <f t="shared" si="80"/>
        <v>310988.81771689496</v>
      </c>
      <c r="L1036" s="68">
        <f t="shared" si="81"/>
        <v>54037.182283105038</v>
      </c>
      <c r="M1036" s="45">
        <v>0.05</v>
      </c>
      <c r="N1036" s="68">
        <f t="shared" si="82"/>
        <v>51335.323168949784</v>
      </c>
    </row>
    <row r="1037" spans="2:14" x14ac:dyDescent="0.25">
      <c r="B1037" s="46">
        <v>1033</v>
      </c>
      <c r="C1037" s="116" t="s">
        <v>1453</v>
      </c>
      <c r="D1037" s="97">
        <v>42460</v>
      </c>
      <c r="E1037" s="98">
        <v>44424</v>
      </c>
      <c r="F1037" s="117">
        <f t="shared" si="83"/>
        <v>5.3808219178082188</v>
      </c>
      <c r="G1037" s="46">
        <v>6</v>
      </c>
      <c r="H1037" s="72">
        <v>0.05</v>
      </c>
      <c r="I1037" s="91">
        <f t="shared" si="84"/>
        <v>0.15833333333333333</v>
      </c>
      <c r="J1037" s="94">
        <v>151140</v>
      </c>
      <c r="K1037" s="68">
        <f t="shared" si="80"/>
        <v>128765.75890410958</v>
      </c>
      <c r="L1037" s="68">
        <f t="shared" si="81"/>
        <v>22374.241095890422</v>
      </c>
      <c r="M1037" s="45">
        <v>0.05</v>
      </c>
      <c r="N1037" s="68">
        <f t="shared" si="82"/>
        <v>21255.529041095899</v>
      </c>
    </row>
    <row r="1038" spans="2:14" x14ac:dyDescent="0.25">
      <c r="B1038" s="46">
        <v>1034</v>
      </c>
      <c r="C1038" s="116" t="s">
        <v>1767</v>
      </c>
      <c r="D1038" s="97">
        <v>42460</v>
      </c>
      <c r="E1038" s="98">
        <v>44424</v>
      </c>
      <c r="F1038" s="117">
        <f t="shared" si="83"/>
        <v>5.3808219178082188</v>
      </c>
      <c r="G1038" s="46">
        <v>6</v>
      </c>
      <c r="H1038" s="72">
        <v>0.05</v>
      </c>
      <c r="I1038" s="91">
        <f t="shared" si="84"/>
        <v>0.15833333333333333</v>
      </c>
      <c r="J1038" s="94">
        <v>81250</v>
      </c>
      <c r="K1038" s="68">
        <f t="shared" si="80"/>
        <v>69222.031963470305</v>
      </c>
      <c r="L1038" s="68">
        <f t="shared" si="81"/>
        <v>12027.968036529695</v>
      </c>
      <c r="M1038" s="45">
        <v>0.05</v>
      </c>
      <c r="N1038" s="68">
        <f t="shared" si="82"/>
        <v>11426.56963470321</v>
      </c>
    </row>
    <row r="1039" spans="2:14" x14ac:dyDescent="0.25">
      <c r="B1039" s="46">
        <v>1035</v>
      </c>
      <c r="C1039" s="116" t="s">
        <v>1734</v>
      </c>
      <c r="D1039" s="97">
        <v>42460</v>
      </c>
      <c r="E1039" s="98">
        <v>44424</v>
      </c>
      <c r="F1039" s="117">
        <f t="shared" si="83"/>
        <v>5.3808219178082188</v>
      </c>
      <c r="G1039" s="46">
        <v>8</v>
      </c>
      <c r="H1039" s="72">
        <v>0.05</v>
      </c>
      <c r="I1039" s="91">
        <f t="shared" si="84"/>
        <v>0.11874999999999999</v>
      </c>
      <c r="J1039" s="94">
        <v>326325</v>
      </c>
      <c r="K1039" s="68">
        <f t="shared" si="80"/>
        <v>208512.73458904109</v>
      </c>
      <c r="L1039" s="68">
        <f t="shared" si="81"/>
        <v>117812.26541095891</v>
      </c>
      <c r="M1039" s="45">
        <v>0.05</v>
      </c>
      <c r="N1039" s="68">
        <f t="shared" si="82"/>
        <v>111921.65214041095</v>
      </c>
    </row>
    <row r="1040" spans="2:14" x14ac:dyDescent="0.25">
      <c r="B1040" s="46">
        <v>1036</v>
      </c>
      <c r="C1040" s="116" t="s">
        <v>1768</v>
      </c>
      <c r="D1040" s="97">
        <v>42339</v>
      </c>
      <c r="E1040" s="98">
        <v>44424</v>
      </c>
      <c r="F1040" s="117">
        <f t="shared" si="83"/>
        <v>5.7123287671232879</v>
      </c>
      <c r="G1040" s="46">
        <v>6</v>
      </c>
      <c r="H1040" s="72">
        <v>0.05</v>
      </c>
      <c r="I1040" s="91">
        <f t="shared" si="84"/>
        <v>0.15833333333333333</v>
      </c>
      <c r="J1040" s="94">
        <v>174756</v>
      </c>
      <c r="K1040" s="68">
        <f t="shared" si="80"/>
        <v>158058.42328767123</v>
      </c>
      <c r="L1040" s="68">
        <f t="shared" si="81"/>
        <v>16697.576712328766</v>
      </c>
      <c r="M1040" s="45">
        <v>0.05</v>
      </c>
      <c r="N1040" s="68">
        <f t="shared" si="82"/>
        <v>15862.697876712327</v>
      </c>
    </row>
    <row r="1041" spans="2:14" x14ac:dyDescent="0.25">
      <c r="B1041" s="46">
        <v>1037</v>
      </c>
      <c r="C1041" s="116" t="s">
        <v>1769</v>
      </c>
      <c r="D1041" s="97">
        <v>42339</v>
      </c>
      <c r="E1041" s="98">
        <v>44424</v>
      </c>
      <c r="F1041" s="117">
        <f t="shared" si="83"/>
        <v>5.7123287671232879</v>
      </c>
      <c r="G1041" s="46">
        <v>6</v>
      </c>
      <c r="H1041" s="72">
        <v>0.05</v>
      </c>
      <c r="I1041" s="91">
        <f t="shared" si="84"/>
        <v>0.15833333333333333</v>
      </c>
      <c r="J1041" s="94">
        <v>317738</v>
      </c>
      <c r="K1041" s="68">
        <f t="shared" si="80"/>
        <v>287378.78698630136</v>
      </c>
      <c r="L1041" s="68">
        <f t="shared" si="81"/>
        <v>30359.213013698638</v>
      </c>
      <c r="M1041" s="45">
        <v>0.05</v>
      </c>
      <c r="N1041" s="68">
        <f t="shared" si="82"/>
        <v>28841.252363013704</v>
      </c>
    </row>
    <row r="1042" spans="2:14" x14ac:dyDescent="0.25">
      <c r="B1042" s="46">
        <v>1038</v>
      </c>
      <c r="C1042" s="116" t="s">
        <v>1770</v>
      </c>
      <c r="D1042" s="97">
        <v>42339</v>
      </c>
      <c r="E1042" s="98">
        <v>44424</v>
      </c>
      <c r="F1042" s="117">
        <f t="shared" si="83"/>
        <v>5.7123287671232879</v>
      </c>
      <c r="G1042" s="46">
        <v>5</v>
      </c>
      <c r="H1042" s="72">
        <v>0.05</v>
      </c>
      <c r="I1042" s="91">
        <f t="shared" si="84"/>
        <v>0.19</v>
      </c>
      <c r="J1042" s="94">
        <v>1091623</v>
      </c>
      <c r="K1042" s="68">
        <f t="shared" si="80"/>
        <v>1184784.7984931506</v>
      </c>
      <c r="L1042" s="68">
        <f t="shared" si="81"/>
        <v>0</v>
      </c>
      <c r="M1042" s="45">
        <v>0.05</v>
      </c>
      <c r="N1042" s="68">
        <f t="shared" si="82"/>
        <v>54581.15</v>
      </c>
    </row>
    <row r="1043" spans="2:14" x14ac:dyDescent="0.25">
      <c r="B1043" s="46">
        <v>1039</v>
      </c>
      <c r="C1043" s="116" t="s">
        <v>1771</v>
      </c>
      <c r="D1043" s="97">
        <v>42339</v>
      </c>
      <c r="E1043" s="98">
        <v>44424</v>
      </c>
      <c r="F1043" s="117">
        <f t="shared" si="83"/>
        <v>5.7123287671232879</v>
      </c>
      <c r="G1043" s="46">
        <v>8</v>
      </c>
      <c r="H1043" s="72">
        <v>0.05</v>
      </c>
      <c r="I1043" s="91">
        <f t="shared" si="84"/>
        <v>0.11874999999999999</v>
      </c>
      <c r="J1043" s="94">
        <v>1250937</v>
      </c>
      <c r="K1043" s="68">
        <f t="shared" si="80"/>
        <v>848559.4050513698</v>
      </c>
      <c r="L1043" s="68">
        <f t="shared" si="81"/>
        <v>402377.5949486302</v>
      </c>
      <c r="M1043" s="45">
        <v>0.05</v>
      </c>
      <c r="N1043" s="68">
        <f t="shared" si="82"/>
        <v>382258.71520119865</v>
      </c>
    </row>
    <row r="1044" spans="2:14" x14ac:dyDescent="0.25">
      <c r="B1044" s="46">
        <v>1040</v>
      </c>
      <c r="C1044" s="116" t="s">
        <v>1772</v>
      </c>
      <c r="D1044" s="97">
        <v>42154</v>
      </c>
      <c r="E1044" s="98">
        <v>44424</v>
      </c>
      <c r="F1044" s="117">
        <f t="shared" si="83"/>
        <v>6.2191780821917808</v>
      </c>
      <c r="G1044" s="46">
        <v>6</v>
      </c>
      <c r="H1044" s="72">
        <v>0.05</v>
      </c>
      <c r="I1044" s="91">
        <f t="shared" si="84"/>
        <v>0.15833333333333333</v>
      </c>
      <c r="J1044" s="94">
        <v>42600</v>
      </c>
      <c r="K1044" s="68">
        <f t="shared" si="80"/>
        <v>41948.356164383564</v>
      </c>
      <c r="L1044" s="68">
        <f t="shared" si="81"/>
        <v>651.64383561643626</v>
      </c>
      <c r="M1044" s="45">
        <v>0.05</v>
      </c>
      <c r="N1044" s="68">
        <f t="shared" si="82"/>
        <v>2130</v>
      </c>
    </row>
    <row r="1045" spans="2:14" x14ac:dyDescent="0.25">
      <c r="B1045" s="46">
        <v>1041</v>
      </c>
      <c r="C1045" s="116" t="s">
        <v>1773</v>
      </c>
      <c r="D1045" s="97">
        <v>42154</v>
      </c>
      <c r="E1045" s="98">
        <v>44424</v>
      </c>
      <c r="F1045" s="117">
        <f t="shared" si="83"/>
        <v>6.2191780821917808</v>
      </c>
      <c r="G1045" s="46">
        <v>5</v>
      </c>
      <c r="H1045" s="72">
        <v>0.05</v>
      </c>
      <c r="I1045" s="91">
        <f t="shared" si="84"/>
        <v>0.19</v>
      </c>
      <c r="J1045" s="94">
        <v>9800</v>
      </c>
      <c r="K1045" s="68">
        <f t="shared" si="80"/>
        <v>11580.109589041096</v>
      </c>
      <c r="L1045" s="68">
        <f t="shared" si="81"/>
        <v>0</v>
      </c>
      <c r="M1045" s="45">
        <v>0.05</v>
      </c>
      <c r="N1045" s="68">
        <f t="shared" si="82"/>
        <v>490</v>
      </c>
    </row>
    <row r="1046" spans="2:14" x14ac:dyDescent="0.25">
      <c r="B1046" s="46">
        <v>1042</v>
      </c>
      <c r="C1046" s="116" t="s">
        <v>1715</v>
      </c>
      <c r="D1046" s="97">
        <v>42153</v>
      </c>
      <c r="E1046" s="98">
        <v>44424</v>
      </c>
      <c r="F1046" s="117">
        <f t="shared" si="83"/>
        <v>6.2219178082191782</v>
      </c>
      <c r="G1046" s="46">
        <v>5</v>
      </c>
      <c r="H1046" s="72">
        <v>0.05</v>
      </c>
      <c r="I1046" s="91">
        <f t="shared" si="84"/>
        <v>0.19</v>
      </c>
      <c r="J1046" s="94">
        <v>8129</v>
      </c>
      <c r="K1046" s="68">
        <f t="shared" si="80"/>
        <v>9609.8142739726027</v>
      </c>
      <c r="L1046" s="68">
        <f t="shared" si="81"/>
        <v>0</v>
      </c>
      <c r="M1046" s="45">
        <v>0.05</v>
      </c>
      <c r="N1046" s="68">
        <f t="shared" si="82"/>
        <v>406.45000000000005</v>
      </c>
    </row>
    <row r="1047" spans="2:14" x14ac:dyDescent="0.25">
      <c r="B1047" s="46">
        <v>1043</v>
      </c>
      <c r="C1047" s="116" t="s">
        <v>1731</v>
      </c>
      <c r="D1047" s="97">
        <v>42185</v>
      </c>
      <c r="E1047" s="98">
        <v>44424</v>
      </c>
      <c r="F1047" s="117">
        <f t="shared" si="83"/>
        <v>6.1342465753424653</v>
      </c>
      <c r="G1047" s="46">
        <v>8</v>
      </c>
      <c r="H1047" s="72">
        <v>0.05</v>
      </c>
      <c r="I1047" s="91">
        <f t="shared" si="84"/>
        <v>0.11874999999999999</v>
      </c>
      <c r="J1047" s="94">
        <v>15572</v>
      </c>
      <c r="K1047" s="68">
        <f t="shared" si="80"/>
        <v>11343.295410958903</v>
      </c>
      <c r="L1047" s="68">
        <f t="shared" si="81"/>
        <v>4228.7045890410973</v>
      </c>
      <c r="M1047" s="45">
        <v>0.05</v>
      </c>
      <c r="N1047" s="68">
        <f t="shared" si="82"/>
        <v>4017.2693595890423</v>
      </c>
    </row>
    <row r="1048" spans="2:14" x14ac:dyDescent="0.25">
      <c r="B1048" s="46">
        <v>1044</v>
      </c>
      <c r="C1048" s="116" t="s">
        <v>1729</v>
      </c>
      <c r="D1048" s="97">
        <v>42185</v>
      </c>
      <c r="E1048" s="98">
        <v>44424</v>
      </c>
      <c r="F1048" s="117">
        <f t="shared" si="83"/>
        <v>6.1342465753424653</v>
      </c>
      <c r="G1048" s="46">
        <v>8</v>
      </c>
      <c r="H1048" s="72">
        <v>0.05</v>
      </c>
      <c r="I1048" s="91">
        <f t="shared" si="84"/>
        <v>0.11874999999999999</v>
      </c>
      <c r="J1048" s="94">
        <v>9160</v>
      </c>
      <c r="K1048" s="68">
        <f t="shared" si="80"/>
        <v>6672.5267123287667</v>
      </c>
      <c r="L1048" s="68">
        <f t="shared" si="81"/>
        <v>2487.4732876712333</v>
      </c>
      <c r="M1048" s="45">
        <v>0.05</v>
      </c>
      <c r="N1048" s="68">
        <f t="shared" si="82"/>
        <v>2363.0996232876714</v>
      </c>
    </row>
    <row r="1049" spans="2:14" x14ac:dyDescent="0.25">
      <c r="B1049" s="46">
        <v>1045</v>
      </c>
      <c r="C1049" s="116" t="s">
        <v>1733</v>
      </c>
      <c r="D1049" s="97">
        <v>42185</v>
      </c>
      <c r="E1049" s="98">
        <v>44424</v>
      </c>
      <c r="F1049" s="117">
        <f t="shared" si="83"/>
        <v>6.1342465753424653</v>
      </c>
      <c r="G1049" s="46">
        <v>6</v>
      </c>
      <c r="H1049" s="72">
        <v>0.05</v>
      </c>
      <c r="I1049" s="91">
        <f t="shared" si="84"/>
        <v>0.15833333333333333</v>
      </c>
      <c r="J1049" s="94">
        <v>80150</v>
      </c>
      <c r="K1049" s="68">
        <f t="shared" si="80"/>
        <v>77846.144977168937</v>
      </c>
      <c r="L1049" s="68">
        <f t="shared" si="81"/>
        <v>2303.8550228310633</v>
      </c>
      <c r="M1049" s="45">
        <v>0.05</v>
      </c>
      <c r="N1049" s="68">
        <f t="shared" si="82"/>
        <v>4007.5</v>
      </c>
    </row>
    <row r="1050" spans="2:14" x14ac:dyDescent="0.25">
      <c r="B1050" s="46">
        <v>1046</v>
      </c>
      <c r="C1050" s="116" t="s">
        <v>1191</v>
      </c>
      <c r="D1050" s="97">
        <v>42228</v>
      </c>
      <c r="E1050" s="98">
        <v>44424</v>
      </c>
      <c r="F1050" s="117">
        <f t="shared" si="83"/>
        <v>6.0164383561643833</v>
      </c>
      <c r="G1050" s="46">
        <v>5</v>
      </c>
      <c r="H1050" s="72">
        <v>0.05</v>
      </c>
      <c r="I1050" s="91">
        <f t="shared" si="84"/>
        <v>0.19</v>
      </c>
      <c r="J1050" s="94">
        <v>32919</v>
      </c>
      <c r="K1050" s="68">
        <f t="shared" si="80"/>
        <v>37630.47550684931</v>
      </c>
      <c r="L1050" s="68">
        <f t="shared" si="81"/>
        <v>0</v>
      </c>
      <c r="M1050" s="45">
        <v>0.05</v>
      </c>
      <c r="N1050" s="68">
        <f t="shared" si="82"/>
        <v>1645.95</v>
      </c>
    </row>
    <row r="1051" spans="2:14" x14ac:dyDescent="0.25">
      <c r="B1051" s="46">
        <v>1047</v>
      </c>
      <c r="C1051" s="116" t="s">
        <v>1774</v>
      </c>
      <c r="D1051" s="97">
        <v>42243</v>
      </c>
      <c r="E1051" s="98">
        <v>44424</v>
      </c>
      <c r="F1051" s="117">
        <f t="shared" si="83"/>
        <v>5.9753424657534246</v>
      </c>
      <c r="G1051" s="46">
        <v>8</v>
      </c>
      <c r="H1051" s="72">
        <v>0.05</v>
      </c>
      <c r="I1051" s="91">
        <f t="shared" si="84"/>
        <v>0.11874999999999999</v>
      </c>
      <c r="J1051" s="94">
        <v>1334595</v>
      </c>
      <c r="K1051" s="68">
        <f t="shared" si="80"/>
        <v>946991.13364726026</v>
      </c>
      <c r="L1051" s="68">
        <f t="shared" si="81"/>
        <v>387603.86635273974</v>
      </c>
      <c r="M1051" s="45">
        <v>0.05</v>
      </c>
      <c r="N1051" s="68">
        <f t="shared" si="82"/>
        <v>368223.67303510272</v>
      </c>
    </row>
    <row r="1052" spans="2:14" x14ac:dyDescent="0.25">
      <c r="B1052" s="46">
        <v>1048</v>
      </c>
      <c r="C1052" s="116" t="s">
        <v>1775</v>
      </c>
      <c r="D1052" s="97">
        <v>42298</v>
      </c>
      <c r="E1052" s="98">
        <v>44424</v>
      </c>
      <c r="F1052" s="117">
        <f t="shared" si="83"/>
        <v>5.8246575342465752</v>
      </c>
      <c r="G1052" s="46">
        <v>8</v>
      </c>
      <c r="H1052" s="72">
        <v>0.05</v>
      </c>
      <c r="I1052" s="91">
        <f t="shared" si="84"/>
        <v>0.11874999999999999</v>
      </c>
      <c r="J1052" s="94">
        <v>112000</v>
      </c>
      <c r="K1052" s="68">
        <f t="shared" si="80"/>
        <v>77467.945205479453</v>
      </c>
      <c r="L1052" s="68">
        <f t="shared" si="81"/>
        <v>34532.054794520547</v>
      </c>
      <c r="M1052" s="45">
        <v>0.05</v>
      </c>
      <c r="N1052" s="68">
        <f t="shared" si="82"/>
        <v>32805.452054794521</v>
      </c>
    </row>
    <row r="1053" spans="2:14" x14ac:dyDescent="0.25">
      <c r="B1053" s="46">
        <v>1049</v>
      </c>
      <c r="C1053" s="116" t="s">
        <v>1731</v>
      </c>
      <c r="D1053" s="97">
        <v>42296</v>
      </c>
      <c r="E1053" s="98">
        <v>44424</v>
      </c>
      <c r="F1053" s="117">
        <f t="shared" si="83"/>
        <v>5.8301369863013699</v>
      </c>
      <c r="G1053" s="46">
        <v>8</v>
      </c>
      <c r="H1053" s="72">
        <v>0.05</v>
      </c>
      <c r="I1053" s="91">
        <f t="shared" si="84"/>
        <v>0.11874999999999999</v>
      </c>
      <c r="J1053" s="94">
        <v>15572</v>
      </c>
      <c r="K1053" s="68">
        <f t="shared" si="80"/>
        <v>10780.943561643835</v>
      </c>
      <c r="L1053" s="68">
        <f t="shared" si="81"/>
        <v>4791.056438356165</v>
      </c>
      <c r="M1053" s="45">
        <v>0.05</v>
      </c>
      <c r="N1053" s="68">
        <f t="shared" si="82"/>
        <v>4551.5036164383564</v>
      </c>
    </row>
    <row r="1054" spans="2:14" x14ac:dyDescent="0.25">
      <c r="B1054" s="46">
        <v>1050</v>
      </c>
      <c r="C1054" s="116" t="s">
        <v>1731</v>
      </c>
      <c r="D1054" s="97">
        <v>42296</v>
      </c>
      <c r="E1054" s="98">
        <v>44424</v>
      </c>
      <c r="F1054" s="117">
        <f t="shared" si="83"/>
        <v>5.8301369863013699</v>
      </c>
      <c r="G1054" s="46">
        <v>8</v>
      </c>
      <c r="H1054" s="72">
        <v>0.05</v>
      </c>
      <c r="I1054" s="91">
        <f t="shared" si="84"/>
        <v>0.11874999999999999</v>
      </c>
      <c r="J1054" s="94">
        <v>15572</v>
      </c>
      <c r="K1054" s="68">
        <f t="shared" si="80"/>
        <v>10780.943561643835</v>
      </c>
      <c r="L1054" s="68">
        <f t="shared" si="81"/>
        <v>4791.056438356165</v>
      </c>
      <c r="M1054" s="45">
        <v>0.05</v>
      </c>
      <c r="N1054" s="68">
        <f t="shared" si="82"/>
        <v>4551.5036164383564</v>
      </c>
    </row>
    <row r="1055" spans="2:14" x14ac:dyDescent="0.25">
      <c r="B1055" s="46">
        <v>1051</v>
      </c>
      <c r="C1055" s="116" t="s">
        <v>1776</v>
      </c>
      <c r="D1055" s="97">
        <v>42287</v>
      </c>
      <c r="E1055" s="98">
        <v>44424</v>
      </c>
      <c r="F1055" s="117">
        <f t="shared" si="83"/>
        <v>5.8547945205479452</v>
      </c>
      <c r="G1055" s="46">
        <v>8</v>
      </c>
      <c r="H1055" s="72">
        <v>0.05</v>
      </c>
      <c r="I1055" s="91">
        <f t="shared" si="84"/>
        <v>0.11874999999999999</v>
      </c>
      <c r="J1055" s="94">
        <v>904278.56</v>
      </c>
      <c r="K1055" s="68">
        <f t="shared" si="80"/>
        <v>628705.86252876709</v>
      </c>
      <c r="L1055" s="68">
        <f t="shared" si="81"/>
        <v>275572.69747123297</v>
      </c>
      <c r="M1055" s="45">
        <v>0.05</v>
      </c>
      <c r="N1055" s="68">
        <f t="shared" si="82"/>
        <v>261794.06259767132</v>
      </c>
    </row>
    <row r="1056" spans="2:14" x14ac:dyDescent="0.25">
      <c r="B1056" s="46">
        <v>1052</v>
      </c>
      <c r="C1056" s="116" t="s">
        <v>1191</v>
      </c>
      <c r="D1056" s="97">
        <v>42308</v>
      </c>
      <c r="E1056" s="98">
        <v>44424</v>
      </c>
      <c r="F1056" s="117">
        <f t="shared" si="83"/>
        <v>5.7972602739726025</v>
      </c>
      <c r="G1056" s="46">
        <v>5</v>
      </c>
      <c r="H1056" s="72">
        <v>0.05</v>
      </c>
      <c r="I1056" s="91">
        <f t="shared" si="84"/>
        <v>0.19</v>
      </c>
      <c r="J1056" s="94">
        <v>55870</v>
      </c>
      <c r="K1056" s="68">
        <f t="shared" si="80"/>
        <v>61539.656986301365</v>
      </c>
      <c r="L1056" s="68">
        <f t="shared" si="81"/>
        <v>0</v>
      </c>
      <c r="M1056" s="45">
        <v>0.05</v>
      </c>
      <c r="N1056" s="68">
        <f t="shared" si="82"/>
        <v>2793.5</v>
      </c>
    </row>
    <row r="1057" spans="2:14" x14ac:dyDescent="0.25">
      <c r="B1057" s="46">
        <v>1053</v>
      </c>
      <c r="C1057" s="116" t="s">
        <v>1733</v>
      </c>
      <c r="D1057" s="97">
        <v>42313</v>
      </c>
      <c r="E1057" s="98">
        <v>44424</v>
      </c>
      <c r="F1057" s="117">
        <f t="shared" si="83"/>
        <v>5.7835616438356166</v>
      </c>
      <c r="G1057" s="46">
        <v>6</v>
      </c>
      <c r="H1057" s="72">
        <v>0.05</v>
      </c>
      <c r="I1057" s="91">
        <f t="shared" si="84"/>
        <v>0.15833333333333333</v>
      </c>
      <c r="J1057" s="94">
        <v>40075</v>
      </c>
      <c r="K1057" s="68">
        <f t="shared" si="80"/>
        <v>36697.903538812781</v>
      </c>
      <c r="L1057" s="68">
        <f t="shared" si="81"/>
        <v>3377.0964611872187</v>
      </c>
      <c r="M1057" s="45">
        <v>0.05</v>
      </c>
      <c r="N1057" s="68">
        <f t="shared" si="82"/>
        <v>3208.2416381278576</v>
      </c>
    </row>
    <row r="1058" spans="2:14" x14ac:dyDescent="0.25">
      <c r="B1058" s="46">
        <v>1054</v>
      </c>
      <c r="C1058" s="116" t="s">
        <v>1777</v>
      </c>
      <c r="D1058" s="97">
        <v>42313</v>
      </c>
      <c r="E1058" s="98">
        <v>44424</v>
      </c>
      <c r="F1058" s="117">
        <f t="shared" si="83"/>
        <v>5.7835616438356166</v>
      </c>
      <c r="G1058" s="46">
        <v>6</v>
      </c>
      <c r="H1058" s="72">
        <v>0.05</v>
      </c>
      <c r="I1058" s="91">
        <f t="shared" si="84"/>
        <v>0.15833333333333333</v>
      </c>
      <c r="J1058" s="94">
        <v>37785</v>
      </c>
      <c r="K1058" s="68">
        <f t="shared" si="80"/>
        <v>34600.880479452055</v>
      </c>
      <c r="L1058" s="68">
        <f t="shared" si="81"/>
        <v>3184.1195205479453</v>
      </c>
      <c r="M1058" s="45">
        <v>0.05</v>
      </c>
      <c r="N1058" s="68">
        <f t="shared" si="82"/>
        <v>3024.9135445205479</v>
      </c>
    </row>
    <row r="1059" spans="2:14" x14ac:dyDescent="0.25">
      <c r="B1059" s="46">
        <v>1055</v>
      </c>
      <c r="C1059" s="116" t="s">
        <v>1778</v>
      </c>
      <c r="D1059" s="97">
        <v>42333</v>
      </c>
      <c r="E1059" s="98">
        <v>44424</v>
      </c>
      <c r="F1059" s="117">
        <f t="shared" si="83"/>
        <v>5.7287671232876711</v>
      </c>
      <c r="G1059" s="46">
        <v>8</v>
      </c>
      <c r="H1059" s="72">
        <v>0.05</v>
      </c>
      <c r="I1059" s="91">
        <f t="shared" si="84"/>
        <v>0.11874999999999999</v>
      </c>
      <c r="J1059" s="94">
        <v>100302</v>
      </c>
      <c r="K1059" s="68">
        <f t="shared" si="80"/>
        <v>68234.557499999995</v>
      </c>
      <c r="L1059" s="68">
        <f t="shared" si="81"/>
        <v>32067.442500000005</v>
      </c>
      <c r="M1059" s="45">
        <v>0.05</v>
      </c>
      <c r="N1059" s="68">
        <f t="shared" si="82"/>
        <v>30464.070375000003</v>
      </c>
    </row>
    <row r="1060" spans="2:14" x14ac:dyDescent="0.25">
      <c r="B1060" s="46">
        <v>1056</v>
      </c>
      <c r="C1060" s="116" t="s">
        <v>1191</v>
      </c>
      <c r="D1060" s="97">
        <v>42360</v>
      </c>
      <c r="E1060" s="98">
        <v>44424</v>
      </c>
      <c r="F1060" s="117">
        <f t="shared" si="83"/>
        <v>5.6547945205479451</v>
      </c>
      <c r="G1060" s="46">
        <v>5</v>
      </c>
      <c r="H1060" s="72">
        <v>0.05</v>
      </c>
      <c r="I1060" s="91">
        <f t="shared" si="84"/>
        <v>0.19</v>
      </c>
      <c r="J1060" s="94">
        <v>36119</v>
      </c>
      <c r="K1060" s="68">
        <f t="shared" si="80"/>
        <v>38806.649424657531</v>
      </c>
      <c r="L1060" s="68">
        <f t="shared" si="81"/>
        <v>0</v>
      </c>
      <c r="M1060" s="45">
        <v>0.05</v>
      </c>
      <c r="N1060" s="68">
        <f t="shared" si="82"/>
        <v>1805.95</v>
      </c>
    </row>
    <row r="1061" spans="2:14" x14ac:dyDescent="0.25">
      <c r="B1061" s="46">
        <v>1057</v>
      </c>
      <c r="C1061" s="116" t="s">
        <v>1777</v>
      </c>
      <c r="D1061" s="97">
        <v>42360</v>
      </c>
      <c r="E1061" s="98">
        <v>44424</v>
      </c>
      <c r="F1061" s="117">
        <f t="shared" si="83"/>
        <v>5.6547945205479451</v>
      </c>
      <c r="G1061" s="46">
        <v>6</v>
      </c>
      <c r="H1061" s="72">
        <v>0.05</v>
      </c>
      <c r="I1061" s="91">
        <f t="shared" si="84"/>
        <v>0.15833333333333333</v>
      </c>
      <c r="J1061" s="94">
        <v>37785</v>
      </c>
      <c r="K1061" s="68">
        <f t="shared" si="80"/>
        <v>33830.51506849315</v>
      </c>
      <c r="L1061" s="68">
        <f t="shared" si="81"/>
        <v>3954.4849315068495</v>
      </c>
      <c r="M1061" s="45">
        <v>0.05</v>
      </c>
      <c r="N1061" s="68">
        <f t="shared" si="82"/>
        <v>3756.7606849315071</v>
      </c>
    </row>
    <row r="1062" spans="2:14" x14ac:dyDescent="0.25">
      <c r="B1062" s="46">
        <v>1058</v>
      </c>
      <c r="C1062" s="116" t="s">
        <v>1776</v>
      </c>
      <c r="D1062" s="97">
        <v>42446</v>
      </c>
      <c r="E1062" s="98">
        <v>44424</v>
      </c>
      <c r="F1062" s="117">
        <f t="shared" si="83"/>
        <v>5.419178082191781</v>
      </c>
      <c r="G1062" s="46">
        <v>8</v>
      </c>
      <c r="H1062" s="72">
        <v>0.05</v>
      </c>
      <c r="I1062" s="91">
        <f t="shared" si="84"/>
        <v>0.11874999999999999</v>
      </c>
      <c r="J1062" s="94">
        <v>633384</v>
      </c>
      <c r="K1062" s="68">
        <f t="shared" si="80"/>
        <v>407599.95698630135</v>
      </c>
      <c r="L1062" s="68">
        <f t="shared" si="81"/>
        <v>225784.04301369865</v>
      </c>
      <c r="M1062" s="45">
        <v>0.05</v>
      </c>
      <c r="N1062" s="68">
        <f t="shared" si="82"/>
        <v>214494.8408630137</v>
      </c>
    </row>
    <row r="1063" spans="2:14" x14ac:dyDescent="0.25">
      <c r="B1063" s="46">
        <v>1059</v>
      </c>
      <c r="C1063" s="116" t="s">
        <v>1762</v>
      </c>
      <c r="D1063" s="97">
        <v>42472</v>
      </c>
      <c r="E1063" s="98">
        <v>44424</v>
      </c>
      <c r="F1063" s="117">
        <f t="shared" si="83"/>
        <v>5.3479452054794523</v>
      </c>
      <c r="G1063" s="46">
        <v>5</v>
      </c>
      <c r="H1063" s="72">
        <v>0.05</v>
      </c>
      <c r="I1063" s="91">
        <f t="shared" si="84"/>
        <v>0.19</v>
      </c>
      <c r="J1063" s="94">
        <v>11760</v>
      </c>
      <c r="K1063" s="68">
        <f t="shared" si="80"/>
        <v>11949.448767123289</v>
      </c>
      <c r="L1063" s="68">
        <f t="shared" si="81"/>
        <v>0</v>
      </c>
      <c r="M1063" s="45">
        <v>0.05</v>
      </c>
      <c r="N1063" s="68">
        <f t="shared" si="82"/>
        <v>588</v>
      </c>
    </row>
    <row r="1064" spans="2:14" x14ac:dyDescent="0.25">
      <c r="B1064" s="46">
        <v>1060</v>
      </c>
      <c r="C1064" s="116" t="s">
        <v>1750</v>
      </c>
      <c r="D1064" s="97">
        <v>42481</v>
      </c>
      <c r="E1064" s="98">
        <v>44424</v>
      </c>
      <c r="F1064" s="117">
        <f t="shared" si="83"/>
        <v>5.3232876712328769</v>
      </c>
      <c r="G1064" s="46">
        <v>6</v>
      </c>
      <c r="H1064" s="72">
        <v>0.05</v>
      </c>
      <c r="I1064" s="91">
        <f t="shared" si="84"/>
        <v>0.15833333333333333</v>
      </c>
      <c r="J1064" s="94">
        <v>112000</v>
      </c>
      <c r="K1064" s="68">
        <f t="shared" si="80"/>
        <v>94399.634703196338</v>
      </c>
      <c r="L1064" s="68">
        <f t="shared" si="81"/>
        <v>17600.365296803662</v>
      </c>
      <c r="M1064" s="45">
        <v>0.05</v>
      </c>
      <c r="N1064" s="68">
        <f t="shared" si="82"/>
        <v>16720.34703196348</v>
      </c>
    </row>
    <row r="1065" spans="2:14" x14ac:dyDescent="0.25">
      <c r="B1065" s="46">
        <v>1061</v>
      </c>
      <c r="C1065" s="116" t="s">
        <v>1749</v>
      </c>
      <c r="D1065" s="97">
        <v>42481</v>
      </c>
      <c r="E1065" s="98">
        <v>44424</v>
      </c>
      <c r="F1065" s="117">
        <f t="shared" si="83"/>
        <v>5.3232876712328769</v>
      </c>
      <c r="G1065" s="46">
        <v>6</v>
      </c>
      <c r="H1065" s="72">
        <v>0.05</v>
      </c>
      <c r="I1065" s="91">
        <f t="shared" si="84"/>
        <v>0.15833333333333333</v>
      </c>
      <c r="J1065" s="94">
        <v>40300</v>
      </c>
      <c r="K1065" s="68">
        <f t="shared" si="80"/>
        <v>33967.011415525114</v>
      </c>
      <c r="L1065" s="68">
        <f t="shared" si="81"/>
        <v>6332.988584474886</v>
      </c>
      <c r="M1065" s="45">
        <v>0.05</v>
      </c>
      <c r="N1065" s="68">
        <f t="shared" si="82"/>
        <v>6016.3391552511412</v>
      </c>
    </row>
    <row r="1066" spans="2:14" x14ac:dyDescent="0.25">
      <c r="B1066" s="46">
        <v>1062</v>
      </c>
      <c r="C1066" s="116" t="s">
        <v>1779</v>
      </c>
      <c r="D1066" s="97">
        <v>42481</v>
      </c>
      <c r="E1066" s="98">
        <v>44424</v>
      </c>
      <c r="F1066" s="117">
        <f t="shared" si="83"/>
        <v>5.3232876712328769</v>
      </c>
      <c r="G1066" s="46">
        <v>6</v>
      </c>
      <c r="H1066" s="72">
        <v>0.05</v>
      </c>
      <c r="I1066" s="91">
        <f t="shared" si="84"/>
        <v>0.15833333333333333</v>
      </c>
      <c r="J1066" s="94">
        <v>78000</v>
      </c>
      <c r="K1066" s="68">
        <f t="shared" si="80"/>
        <v>65742.602739726033</v>
      </c>
      <c r="L1066" s="68">
        <f t="shared" si="81"/>
        <v>12257.397260273967</v>
      </c>
      <c r="M1066" s="45">
        <v>0.05</v>
      </c>
      <c r="N1066" s="68">
        <f t="shared" si="82"/>
        <v>11644.527397260268</v>
      </c>
    </row>
    <row r="1067" spans="2:14" x14ac:dyDescent="0.25">
      <c r="B1067" s="46">
        <v>1063</v>
      </c>
      <c r="C1067" s="116" t="s">
        <v>1731</v>
      </c>
      <c r="D1067" s="97">
        <v>42481</v>
      </c>
      <c r="E1067" s="98">
        <v>44424</v>
      </c>
      <c r="F1067" s="117">
        <f t="shared" si="83"/>
        <v>5.3232876712328769</v>
      </c>
      <c r="G1067" s="46">
        <v>8</v>
      </c>
      <c r="H1067" s="72">
        <v>0.05</v>
      </c>
      <c r="I1067" s="91">
        <f t="shared" si="84"/>
        <v>0.11874999999999999</v>
      </c>
      <c r="J1067" s="94">
        <v>15572</v>
      </c>
      <c r="K1067" s="68">
        <f t="shared" si="80"/>
        <v>9843.6904794520542</v>
      </c>
      <c r="L1067" s="68">
        <f t="shared" si="81"/>
        <v>5728.3095205479458</v>
      </c>
      <c r="M1067" s="45">
        <v>0.05</v>
      </c>
      <c r="N1067" s="68">
        <f t="shared" si="82"/>
        <v>5441.8940445205481</v>
      </c>
    </row>
    <row r="1068" spans="2:14" x14ac:dyDescent="0.25">
      <c r="B1068" s="46">
        <v>1064</v>
      </c>
      <c r="C1068" s="116" t="s">
        <v>1417</v>
      </c>
      <c r="D1068" s="97">
        <v>42501</v>
      </c>
      <c r="E1068" s="98">
        <v>44424</v>
      </c>
      <c r="F1068" s="117">
        <f t="shared" si="83"/>
        <v>5.2684931506849315</v>
      </c>
      <c r="G1068" s="46">
        <v>5</v>
      </c>
      <c r="H1068" s="72">
        <v>0.05</v>
      </c>
      <c r="I1068" s="91">
        <f t="shared" si="84"/>
        <v>0.19</v>
      </c>
      <c r="J1068" s="94">
        <v>12824</v>
      </c>
      <c r="K1068" s="68">
        <f t="shared" si="80"/>
        <v>12836.999671232876</v>
      </c>
      <c r="L1068" s="68">
        <f t="shared" si="81"/>
        <v>0</v>
      </c>
      <c r="M1068" s="45">
        <v>0.05</v>
      </c>
      <c r="N1068" s="68">
        <f t="shared" si="82"/>
        <v>641.20000000000005</v>
      </c>
    </row>
    <row r="1069" spans="2:14" x14ac:dyDescent="0.25">
      <c r="B1069" s="46">
        <v>1065</v>
      </c>
      <c r="C1069" s="116" t="s">
        <v>1721</v>
      </c>
      <c r="D1069" s="97">
        <v>42496</v>
      </c>
      <c r="E1069" s="98">
        <v>44424</v>
      </c>
      <c r="F1069" s="117">
        <f t="shared" si="83"/>
        <v>5.2821917808219174</v>
      </c>
      <c r="G1069" s="46">
        <v>5</v>
      </c>
      <c r="H1069" s="72">
        <v>0.05</v>
      </c>
      <c r="I1069" s="91">
        <f t="shared" si="84"/>
        <v>0.19</v>
      </c>
      <c r="J1069" s="94">
        <v>104768</v>
      </c>
      <c r="K1069" s="68">
        <f t="shared" si="80"/>
        <v>105146.88701369864</v>
      </c>
      <c r="L1069" s="68">
        <f t="shared" si="81"/>
        <v>0</v>
      </c>
      <c r="M1069" s="45">
        <v>0.05</v>
      </c>
      <c r="N1069" s="68">
        <f t="shared" si="82"/>
        <v>5238.4000000000005</v>
      </c>
    </row>
    <row r="1070" spans="2:14" x14ac:dyDescent="0.25">
      <c r="B1070" s="46">
        <v>1066</v>
      </c>
      <c r="C1070" s="116" t="s">
        <v>1742</v>
      </c>
      <c r="D1070" s="97">
        <v>42501</v>
      </c>
      <c r="E1070" s="98">
        <v>44424</v>
      </c>
      <c r="F1070" s="117">
        <f t="shared" si="83"/>
        <v>5.2684931506849315</v>
      </c>
      <c r="G1070" s="46">
        <v>8</v>
      </c>
      <c r="H1070" s="72">
        <v>0.05</v>
      </c>
      <c r="I1070" s="91">
        <f t="shared" si="84"/>
        <v>0.11874999999999999</v>
      </c>
      <c r="J1070" s="94">
        <v>89310</v>
      </c>
      <c r="K1070" s="68">
        <f t="shared" si="80"/>
        <v>55875.33339041096</v>
      </c>
      <c r="L1070" s="68">
        <f t="shared" si="81"/>
        <v>33434.66660958904</v>
      </c>
      <c r="M1070" s="45">
        <v>0.05</v>
      </c>
      <c r="N1070" s="68">
        <f t="shared" si="82"/>
        <v>31762.933279109588</v>
      </c>
    </row>
    <row r="1071" spans="2:14" x14ac:dyDescent="0.25">
      <c r="B1071" s="46">
        <v>1067</v>
      </c>
      <c r="C1071" s="116" t="s">
        <v>1780</v>
      </c>
      <c r="D1071" s="97">
        <v>42513</v>
      </c>
      <c r="E1071" s="98">
        <v>44424</v>
      </c>
      <c r="F1071" s="117">
        <f t="shared" si="83"/>
        <v>5.2356164383561641</v>
      </c>
      <c r="G1071" s="46">
        <v>8</v>
      </c>
      <c r="H1071" s="72">
        <v>0.05</v>
      </c>
      <c r="I1071" s="91">
        <f t="shared" si="84"/>
        <v>0.11874999999999999</v>
      </c>
      <c r="J1071" s="94">
        <v>2200</v>
      </c>
      <c r="K1071" s="68">
        <f t="shared" si="80"/>
        <v>1367.8047945205478</v>
      </c>
      <c r="L1071" s="68">
        <f t="shared" si="81"/>
        <v>832.19520547945217</v>
      </c>
      <c r="M1071" s="45">
        <v>0.05</v>
      </c>
      <c r="N1071" s="68">
        <f t="shared" si="82"/>
        <v>790.58544520547957</v>
      </c>
    </row>
    <row r="1072" spans="2:14" x14ac:dyDescent="0.25">
      <c r="B1072" s="46">
        <v>1068</v>
      </c>
      <c r="C1072" s="116" t="s">
        <v>1780</v>
      </c>
      <c r="D1072" s="97">
        <v>42513</v>
      </c>
      <c r="E1072" s="98">
        <v>44424</v>
      </c>
      <c r="F1072" s="117">
        <f t="shared" si="83"/>
        <v>5.2356164383561641</v>
      </c>
      <c r="G1072" s="46">
        <v>8</v>
      </c>
      <c r="H1072" s="72">
        <v>0.05</v>
      </c>
      <c r="I1072" s="91">
        <f t="shared" si="84"/>
        <v>0.11874999999999999</v>
      </c>
      <c r="J1072" s="94">
        <v>1300</v>
      </c>
      <c r="K1072" s="68">
        <f t="shared" si="80"/>
        <v>808.24828767123279</v>
      </c>
      <c r="L1072" s="68">
        <f t="shared" si="81"/>
        <v>491.75171232876721</v>
      </c>
      <c r="M1072" s="45">
        <v>0.05</v>
      </c>
      <c r="N1072" s="68">
        <f t="shared" si="82"/>
        <v>467.16412671232882</v>
      </c>
    </row>
    <row r="1073" spans="2:14" x14ac:dyDescent="0.25">
      <c r="B1073" s="46">
        <v>1069</v>
      </c>
      <c r="C1073" s="116" t="s">
        <v>1781</v>
      </c>
      <c r="D1073" s="97">
        <v>42527</v>
      </c>
      <c r="E1073" s="98">
        <v>44424</v>
      </c>
      <c r="F1073" s="117">
        <f t="shared" si="83"/>
        <v>5.1972602739726028</v>
      </c>
      <c r="G1073" s="46">
        <v>6</v>
      </c>
      <c r="H1073" s="72">
        <v>0.05</v>
      </c>
      <c r="I1073" s="91">
        <f t="shared" si="84"/>
        <v>0.15833333333333333</v>
      </c>
      <c r="J1073" s="94">
        <v>3320.5</v>
      </c>
      <c r="K1073" s="68">
        <f t="shared" si="80"/>
        <v>2732.4379337899541</v>
      </c>
      <c r="L1073" s="68">
        <f t="shared" si="81"/>
        <v>588.06206621004594</v>
      </c>
      <c r="M1073" s="45">
        <v>0.05</v>
      </c>
      <c r="N1073" s="68">
        <f t="shared" si="82"/>
        <v>558.65896289954367</v>
      </c>
    </row>
    <row r="1074" spans="2:14" x14ac:dyDescent="0.25">
      <c r="B1074" s="46">
        <v>1070</v>
      </c>
      <c r="C1074" s="116" t="s">
        <v>1757</v>
      </c>
      <c r="D1074" s="97">
        <v>42536</v>
      </c>
      <c r="E1074" s="98">
        <v>44424</v>
      </c>
      <c r="F1074" s="117">
        <f t="shared" si="83"/>
        <v>5.1726027397260275</v>
      </c>
      <c r="G1074" s="46">
        <v>8</v>
      </c>
      <c r="H1074" s="72">
        <v>0.05</v>
      </c>
      <c r="I1074" s="91">
        <f t="shared" si="84"/>
        <v>0.11874999999999999</v>
      </c>
      <c r="J1074" s="94">
        <v>288000</v>
      </c>
      <c r="K1074" s="68">
        <f t="shared" si="80"/>
        <v>176903.01369863015</v>
      </c>
      <c r="L1074" s="68">
        <f t="shared" si="81"/>
        <v>111096.98630136985</v>
      </c>
      <c r="M1074" s="45">
        <v>0.05</v>
      </c>
      <c r="N1074" s="68">
        <f t="shared" si="82"/>
        <v>105542.13698630135</v>
      </c>
    </row>
    <row r="1075" spans="2:14" x14ac:dyDescent="0.25">
      <c r="B1075" s="46">
        <v>1071</v>
      </c>
      <c r="C1075" s="116" t="s">
        <v>1782</v>
      </c>
      <c r="D1075" s="97">
        <v>42537</v>
      </c>
      <c r="E1075" s="98">
        <v>44424</v>
      </c>
      <c r="F1075" s="117">
        <f t="shared" si="83"/>
        <v>5.1698630136986301</v>
      </c>
      <c r="G1075" s="46">
        <v>8</v>
      </c>
      <c r="H1075" s="72">
        <v>0.05</v>
      </c>
      <c r="I1075" s="91">
        <f t="shared" si="84"/>
        <v>0.11874999999999999</v>
      </c>
      <c r="J1075" s="94">
        <v>9000</v>
      </c>
      <c r="K1075" s="68">
        <f t="shared" si="80"/>
        <v>5525.2910958904113</v>
      </c>
      <c r="L1075" s="68">
        <f t="shared" si="81"/>
        <v>3474.7089041095887</v>
      </c>
      <c r="M1075" s="45">
        <v>0.05</v>
      </c>
      <c r="N1075" s="68">
        <f t="shared" si="82"/>
        <v>3300.9734589041091</v>
      </c>
    </row>
    <row r="1076" spans="2:14" x14ac:dyDescent="0.25">
      <c r="B1076" s="46">
        <v>1072</v>
      </c>
      <c r="C1076" s="116" t="s">
        <v>1732</v>
      </c>
      <c r="D1076" s="97">
        <v>42537</v>
      </c>
      <c r="E1076" s="98">
        <v>44424</v>
      </c>
      <c r="F1076" s="117">
        <f t="shared" si="83"/>
        <v>5.1698630136986301</v>
      </c>
      <c r="G1076" s="46">
        <v>6</v>
      </c>
      <c r="H1076" s="72">
        <v>0.05</v>
      </c>
      <c r="I1076" s="91">
        <f t="shared" si="84"/>
        <v>0.15833333333333333</v>
      </c>
      <c r="J1076" s="94">
        <v>8500</v>
      </c>
      <c r="K1076" s="68">
        <f t="shared" si="80"/>
        <v>6957.7739726027394</v>
      </c>
      <c r="L1076" s="68">
        <f t="shared" si="81"/>
        <v>1542.2260273972606</v>
      </c>
      <c r="M1076" s="45">
        <v>0.05</v>
      </c>
      <c r="N1076" s="68">
        <f t="shared" si="82"/>
        <v>1465.1147260273974</v>
      </c>
    </row>
    <row r="1077" spans="2:14" x14ac:dyDescent="0.25">
      <c r="B1077" s="46">
        <v>1073</v>
      </c>
      <c r="C1077" s="116" t="s">
        <v>1783</v>
      </c>
      <c r="D1077" s="97">
        <v>42544</v>
      </c>
      <c r="E1077" s="98">
        <v>44424</v>
      </c>
      <c r="F1077" s="117">
        <f t="shared" si="83"/>
        <v>5.1506849315068495</v>
      </c>
      <c r="G1077" s="46">
        <v>6</v>
      </c>
      <c r="H1077" s="72">
        <v>0.05</v>
      </c>
      <c r="I1077" s="91">
        <f t="shared" si="84"/>
        <v>0.15833333333333333</v>
      </c>
      <c r="J1077" s="94">
        <v>245602</v>
      </c>
      <c r="K1077" s="68">
        <f t="shared" si="80"/>
        <v>200294.59908675798</v>
      </c>
      <c r="L1077" s="68">
        <f t="shared" si="81"/>
        <v>45307.400913242018</v>
      </c>
      <c r="M1077" s="45">
        <v>0.05</v>
      </c>
      <c r="N1077" s="68">
        <f t="shared" si="82"/>
        <v>43042.030867579917</v>
      </c>
    </row>
    <row r="1078" spans="2:14" x14ac:dyDescent="0.25">
      <c r="B1078" s="46">
        <v>1074</v>
      </c>
      <c r="C1078" s="116" t="s">
        <v>1784</v>
      </c>
      <c r="D1078" s="97">
        <v>42564</v>
      </c>
      <c r="E1078" s="98">
        <v>44424</v>
      </c>
      <c r="F1078" s="117">
        <f t="shared" si="83"/>
        <v>5.095890410958904</v>
      </c>
      <c r="G1078" s="46">
        <v>8</v>
      </c>
      <c r="H1078" s="72">
        <v>0.05</v>
      </c>
      <c r="I1078" s="91">
        <f t="shared" si="84"/>
        <v>0.11874999999999999</v>
      </c>
      <c r="J1078" s="94">
        <v>74883</v>
      </c>
      <c r="K1078" s="68">
        <f t="shared" si="80"/>
        <v>45314.472945205474</v>
      </c>
      <c r="L1078" s="68">
        <f t="shared" si="81"/>
        <v>29568.527054794526</v>
      </c>
      <c r="M1078" s="45">
        <v>0.05</v>
      </c>
      <c r="N1078" s="68">
        <f t="shared" si="82"/>
        <v>28090.100702054799</v>
      </c>
    </row>
    <row r="1079" spans="2:14" x14ac:dyDescent="0.25">
      <c r="B1079" s="46">
        <v>1075</v>
      </c>
      <c r="C1079" s="116" t="s">
        <v>1785</v>
      </c>
      <c r="D1079" s="97">
        <v>42564</v>
      </c>
      <c r="E1079" s="98">
        <v>44424</v>
      </c>
      <c r="F1079" s="117">
        <f t="shared" si="83"/>
        <v>5.095890410958904</v>
      </c>
      <c r="G1079" s="46">
        <v>5</v>
      </c>
      <c r="H1079" s="72">
        <v>0.05</v>
      </c>
      <c r="I1079" s="91">
        <f t="shared" si="84"/>
        <v>0.19</v>
      </c>
      <c r="J1079" s="94">
        <v>32918.75</v>
      </c>
      <c r="K1079" s="68">
        <f t="shared" si="80"/>
        <v>31872.56506849315</v>
      </c>
      <c r="L1079" s="68">
        <f t="shared" si="81"/>
        <v>1046.1849315068503</v>
      </c>
      <c r="M1079" s="45">
        <v>0.05</v>
      </c>
      <c r="N1079" s="68">
        <f t="shared" si="82"/>
        <v>1645.9375</v>
      </c>
    </row>
    <row r="1080" spans="2:14" x14ac:dyDescent="0.25">
      <c r="B1080" s="46">
        <v>1076</v>
      </c>
      <c r="C1080" s="116" t="s">
        <v>1778</v>
      </c>
      <c r="D1080" s="97">
        <v>42578</v>
      </c>
      <c r="E1080" s="98">
        <v>44424</v>
      </c>
      <c r="F1080" s="117">
        <f t="shared" si="83"/>
        <v>5.0575342465753428</v>
      </c>
      <c r="G1080" s="46">
        <v>8</v>
      </c>
      <c r="H1080" s="72">
        <v>0.05</v>
      </c>
      <c r="I1080" s="91">
        <f t="shared" si="84"/>
        <v>0.11874999999999999</v>
      </c>
      <c r="J1080" s="94">
        <v>71448</v>
      </c>
      <c r="K1080" s="68">
        <f t="shared" si="80"/>
        <v>42910.396438356162</v>
      </c>
      <c r="L1080" s="68">
        <f t="shared" si="81"/>
        <v>28537.603561643838</v>
      </c>
      <c r="M1080" s="45">
        <v>0.05</v>
      </c>
      <c r="N1080" s="68">
        <f t="shared" si="82"/>
        <v>27110.723383561646</v>
      </c>
    </row>
    <row r="1081" spans="2:14" x14ac:dyDescent="0.25">
      <c r="B1081" s="46">
        <v>1077</v>
      </c>
      <c r="C1081" s="116" t="s">
        <v>1777</v>
      </c>
      <c r="D1081" s="97">
        <v>42578</v>
      </c>
      <c r="E1081" s="98">
        <v>44424</v>
      </c>
      <c r="F1081" s="117">
        <f t="shared" si="83"/>
        <v>5.0575342465753428</v>
      </c>
      <c r="G1081" s="46">
        <v>6</v>
      </c>
      <c r="H1081" s="72">
        <v>0.05</v>
      </c>
      <c r="I1081" s="91">
        <f t="shared" si="84"/>
        <v>0.15833333333333333</v>
      </c>
      <c r="J1081" s="94">
        <v>18892.5</v>
      </c>
      <c r="K1081" s="68">
        <f t="shared" si="80"/>
        <v>15128.665410958905</v>
      </c>
      <c r="L1081" s="68">
        <f t="shared" si="81"/>
        <v>3763.8345890410947</v>
      </c>
      <c r="M1081" s="45">
        <v>0.05</v>
      </c>
      <c r="N1081" s="68">
        <f t="shared" si="82"/>
        <v>3575.6428595890397</v>
      </c>
    </row>
    <row r="1082" spans="2:14" x14ac:dyDescent="0.25">
      <c r="B1082" s="46">
        <v>1078</v>
      </c>
      <c r="C1082" s="116" t="s">
        <v>1777</v>
      </c>
      <c r="D1082" s="97">
        <v>42578</v>
      </c>
      <c r="E1082" s="98">
        <v>44424</v>
      </c>
      <c r="F1082" s="117">
        <f t="shared" si="83"/>
        <v>5.0575342465753428</v>
      </c>
      <c r="G1082" s="46">
        <v>6</v>
      </c>
      <c r="H1082" s="72">
        <v>0.05</v>
      </c>
      <c r="I1082" s="91">
        <f t="shared" si="84"/>
        <v>0.15833333333333333</v>
      </c>
      <c r="J1082" s="94">
        <v>18892.5</v>
      </c>
      <c r="K1082" s="68">
        <f t="shared" si="80"/>
        <v>15128.665410958905</v>
      </c>
      <c r="L1082" s="68">
        <f t="shared" si="81"/>
        <v>3763.8345890410947</v>
      </c>
      <c r="M1082" s="45">
        <v>0.05</v>
      </c>
      <c r="N1082" s="68">
        <f t="shared" si="82"/>
        <v>3575.6428595890397</v>
      </c>
    </row>
    <row r="1083" spans="2:14" x14ac:dyDescent="0.25">
      <c r="B1083" s="46">
        <v>1079</v>
      </c>
      <c r="C1083" s="116" t="s">
        <v>1778</v>
      </c>
      <c r="D1083" s="97">
        <v>42578</v>
      </c>
      <c r="E1083" s="98">
        <v>44424</v>
      </c>
      <c r="F1083" s="117">
        <f t="shared" si="83"/>
        <v>5.0575342465753428</v>
      </c>
      <c r="G1083" s="46">
        <v>8</v>
      </c>
      <c r="H1083" s="72">
        <v>0.05</v>
      </c>
      <c r="I1083" s="91">
        <f t="shared" si="84"/>
        <v>0.11874999999999999</v>
      </c>
      <c r="J1083" s="94">
        <v>35724</v>
      </c>
      <c r="K1083" s="68">
        <f t="shared" si="80"/>
        <v>21455.198219178081</v>
      </c>
      <c r="L1083" s="68">
        <f t="shared" si="81"/>
        <v>14268.801780821919</v>
      </c>
      <c r="M1083" s="45">
        <v>0.05</v>
      </c>
      <c r="N1083" s="68">
        <f t="shared" si="82"/>
        <v>13555.361691780823</v>
      </c>
    </row>
    <row r="1084" spans="2:14" x14ac:dyDescent="0.25">
      <c r="B1084" s="46">
        <v>1080</v>
      </c>
      <c r="C1084" s="116" t="s">
        <v>1776</v>
      </c>
      <c r="D1084" s="97">
        <v>42605</v>
      </c>
      <c r="E1084" s="98">
        <v>44424</v>
      </c>
      <c r="F1084" s="117">
        <f t="shared" si="83"/>
        <v>4.9835616438356167</v>
      </c>
      <c r="G1084" s="46">
        <v>8</v>
      </c>
      <c r="H1084" s="72">
        <v>0.05</v>
      </c>
      <c r="I1084" s="91">
        <f t="shared" si="84"/>
        <v>0.11874999999999999</v>
      </c>
      <c r="J1084" s="94">
        <v>93667.5</v>
      </c>
      <c r="K1084" s="68">
        <f t="shared" si="80"/>
        <v>55432.234032534252</v>
      </c>
      <c r="L1084" s="68">
        <f t="shared" si="81"/>
        <v>38235.265967465748</v>
      </c>
      <c r="M1084" s="45">
        <v>0.05</v>
      </c>
      <c r="N1084" s="68">
        <f t="shared" si="82"/>
        <v>36323.502669092457</v>
      </c>
    </row>
    <row r="1085" spans="2:14" x14ac:dyDescent="0.25">
      <c r="B1085" s="46">
        <v>1081</v>
      </c>
      <c r="C1085" s="116" t="s">
        <v>1731</v>
      </c>
      <c r="D1085" s="97">
        <v>42599</v>
      </c>
      <c r="E1085" s="98">
        <v>44424</v>
      </c>
      <c r="F1085" s="117">
        <f t="shared" si="83"/>
        <v>5</v>
      </c>
      <c r="G1085" s="46">
        <v>8</v>
      </c>
      <c r="H1085" s="72">
        <v>0.05</v>
      </c>
      <c r="I1085" s="91">
        <f t="shared" si="84"/>
        <v>0.11874999999999999</v>
      </c>
      <c r="J1085" s="94">
        <v>7786</v>
      </c>
      <c r="K1085" s="68">
        <f t="shared" si="80"/>
        <v>4622.9375</v>
      </c>
      <c r="L1085" s="68">
        <f t="shared" si="81"/>
        <v>3163.0625</v>
      </c>
      <c r="M1085" s="45">
        <v>0.05</v>
      </c>
      <c r="N1085" s="68">
        <f t="shared" si="82"/>
        <v>3004.9093749999997</v>
      </c>
    </row>
    <row r="1086" spans="2:14" x14ac:dyDescent="0.25">
      <c r="B1086" s="46">
        <v>1082</v>
      </c>
      <c r="C1086" s="116" t="s">
        <v>1731</v>
      </c>
      <c r="D1086" s="97">
        <v>42599</v>
      </c>
      <c r="E1086" s="98">
        <v>44424</v>
      </c>
      <c r="F1086" s="117">
        <f t="shared" si="83"/>
        <v>5</v>
      </c>
      <c r="G1086" s="46">
        <v>8</v>
      </c>
      <c r="H1086" s="72">
        <v>0.05</v>
      </c>
      <c r="I1086" s="91">
        <f t="shared" si="84"/>
        <v>0.11874999999999999</v>
      </c>
      <c r="J1086" s="94">
        <v>7786</v>
      </c>
      <c r="K1086" s="68">
        <f t="shared" si="80"/>
        <v>4622.9375</v>
      </c>
      <c r="L1086" s="68">
        <f t="shared" si="81"/>
        <v>3163.0625</v>
      </c>
      <c r="M1086" s="45">
        <v>0.05</v>
      </c>
      <c r="N1086" s="68">
        <f t="shared" si="82"/>
        <v>3004.9093749999997</v>
      </c>
    </row>
    <row r="1087" spans="2:14" x14ac:dyDescent="0.25">
      <c r="B1087" s="46">
        <v>1083</v>
      </c>
      <c r="C1087" s="116" t="s">
        <v>1786</v>
      </c>
      <c r="D1087" s="97">
        <v>42613</v>
      </c>
      <c r="E1087" s="98">
        <v>44424</v>
      </c>
      <c r="F1087" s="117">
        <f t="shared" si="83"/>
        <v>4.9616438356164387</v>
      </c>
      <c r="G1087" s="46">
        <v>5</v>
      </c>
      <c r="H1087" s="72">
        <v>0.05</v>
      </c>
      <c r="I1087" s="91">
        <f t="shared" si="84"/>
        <v>0.19</v>
      </c>
      <c r="J1087" s="94">
        <v>112455</v>
      </c>
      <c r="K1087" s="68">
        <f t="shared" si="80"/>
        <v>106012.71493150687</v>
      </c>
      <c r="L1087" s="68">
        <f t="shared" si="81"/>
        <v>6442.2850684931327</v>
      </c>
      <c r="M1087" s="45">
        <v>0.05</v>
      </c>
      <c r="N1087" s="68">
        <f t="shared" si="82"/>
        <v>6120.1708150684753</v>
      </c>
    </row>
    <row r="1088" spans="2:14" x14ac:dyDescent="0.25">
      <c r="B1088" s="46">
        <v>1084</v>
      </c>
      <c r="C1088" s="116" t="s">
        <v>1191</v>
      </c>
      <c r="D1088" s="97">
        <v>42613</v>
      </c>
      <c r="E1088" s="98">
        <v>44424</v>
      </c>
      <c r="F1088" s="117">
        <f t="shared" si="83"/>
        <v>4.9616438356164387</v>
      </c>
      <c r="G1088" s="46">
        <v>5</v>
      </c>
      <c r="H1088" s="72">
        <v>0.05</v>
      </c>
      <c r="I1088" s="91">
        <f t="shared" si="84"/>
        <v>0.19</v>
      </c>
      <c r="J1088" s="94">
        <v>24910.125</v>
      </c>
      <c r="K1088" s="68">
        <f t="shared" si="80"/>
        <v>23483.081948630137</v>
      </c>
      <c r="L1088" s="68">
        <f t="shared" si="81"/>
        <v>1427.043051369863</v>
      </c>
      <c r="M1088" s="45">
        <v>0.05</v>
      </c>
      <c r="N1088" s="68">
        <f t="shared" si="82"/>
        <v>1355.6908988013697</v>
      </c>
    </row>
    <row r="1089" spans="2:14" x14ac:dyDescent="0.25">
      <c r="B1089" s="46">
        <v>1085</v>
      </c>
      <c r="C1089" s="116" t="s">
        <v>1191</v>
      </c>
      <c r="D1089" s="97">
        <v>42613</v>
      </c>
      <c r="E1089" s="98">
        <v>44424</v>
      </c>
      <c r="F1089" s="117">
        <f t="shared" si="83"/>
        <v>4.9616438356164387</v>
      </c>
      <c r="G1089" s="46">
        <v>5</v>
      </c>
      <c r="H1089" s="72">
        <v>0.05</v>
      </c>
      <c r="I1089" s="91">
        <f t="shared" si="84"/>
        <v>0.19</v>
      </c>
      <c r="J1089" s="94">
        <v>17792.375</v>
      </c>
      <c r="K1089" s="68">
        <f t="shared" si="80"/>
        <v>16773.091270547946</v>
      </c>
      <c r="L1089" s="68">
        <f t="shared" si="81"/>
        <v>1019.2837294520541</v>
      </c>
      <c r="M1089" s="45">
        <v>0.05</v>
      </c>
      <c r="N1089" s="68">
        <f t="shared" si="82"/>
        <v>968.3195429794514</v>
      </c>
    </row>
    <row r="1090" spans="2:14" x14ac:dyDescent="0.25">
      <c r="B1090" s="46">
        <v>1086</v>
      </c>
      <c r="C1090" s="116" t="s">
        <v>1787</v>
      </c>
      <c r="D1090" s="97">
        <v>42615</v>
      </c>
      <c r="E1090" s="98">
        <v>44424</v>
      </c>
      <c r="F1090" s="117">
        <f t="shared" si="83"/>
        <v>4.956164383561644</v>
      </c>
      <c r="G1090" s="46">
        <v>5</v>
      </c>
      <c r="H1090" s="72">
        <v>0.05</v>
      </c>
      <c r="I1090" s="91">
        <f t="shared" si="84"/>
        <v>0.19</v>
      </c>
      <c r="J1090" s="94">
        <v>109920</v>
      </c>
      <c r="K1090" s="68">
        <f t="shared" si="80"/>
        <v>103508.50191780821</v>
      </c>
      <c r="L1090" s="68">
        <f t="shared" si="81"/>
        <v>6411.4980821917852</v>
      </c>
      <c r="M1090" s="45">
        <v>0.05</v>
      </c>
      <c r="N1090" s="68">
        <f t="shared" si="82"/>
        <v>6090.9231780821956</v>
      </c>
    </row>
    <row r="1091" spans="2:14" x14ac:dyDescent="0.25">
      <c r="B1091" s="46">
        <v>1087</v>
      </c>
      <c r="C1091" s="116" t="s">
        <v>1742</v>
      </c>
      <c r="D1091" s="97">
        <v>42615</v>
      </c>
      <c r="E1091" s="98">
        <v>44424</v>
      </c>
      <c r="F1091" s="117">
        <f t="shared" si="83"/>
        <v>4.956164383561644</v>
      </c>
      <c r="G1091" s="46">
        <v>8</v>
      </c>
      <c r="H1091" s="72">
        <v>0.05</v>
      </c>
      <c r="I1091" s="91">
        <f t="shared" si="84"/>
        <v>0.11874999999999999</v>
      </c>
      <c r="J1091" s="94">
        <v>223275</v>
      </c>
      <c r="K1091" s="68">
        <f t="shared" si="80"/>
        <v>131407.27782534246</v>
      </c>
      <c r="L1091" s="68">
        <f t="shared" si="81"/>
        <v>91867.722174657538</v>
      </c>
      <c r="M1091" s="45">
        <v>0.05</v>
      </c>
      <c r="N1091" s="68">
        <f t="shared" si="82"/>
        <v>87274.336065924654</v>
      </c>
    </row>
    <row r="1092" spans="2:14" x14ac:dyDescent="0.25">
      <c r="B1092" s="46">
        <v>1088</v>
      </c>
      <c r="C1092" s="116" t="s">
        <v>1759</v>
      </c>
      <c r="D1092" s="97">
        <v>42615</v>
      </c>
      <c r="E1092" s="98">
        <v>44424</v>
      </c>
      <c r="F1092" s="117">
        <f t="shared" si="83"/>
        <v>4.956164383561644</v>
      </c>
      <c r="G1092" s="46">
        <v>6</v>
      </c>
      <c r="H1092" s="72">
        <v>0.05</v>
      </c>
      <c r="I1092" s="91">
        <f t="shared" si="84"/>
        <v>0.15833333333333333</v>
      </c>
      <c r="J1092" s="94">
        <v>29312</v>
      </c>
      <c r="K1092" s="68">
        <f t="shared" si="80"/>
        <v>23001.889315068493</v>
      </c>
      <c r="L1092" s="68">
        <f t="shared" si="81"/>
        <v>6310.1106849315074</v>
      </c>
      <c r="M1092" s="45">
        <v>0.05</v>
      </c>
      <c r="N1092" s="68">
        <f t="shared" si="82"/>
        <v>5994.6051506849317</v>
      </c>
    </row>
    <row r="1093" spans="2:14" x14ac:dyDescent="0.25">
      <c r="B1093" s="46">
        <v>1089</v>
      </c>
      <c r="C1093" s="116" t="s">
        <v>1762</v>
      </c>
      <c r="D1093" s="97">
        <v>42635</v>
      </c>
      <c r="E1093" s="98">
        <v>44424</v>
      </c>
      <c r="F1093" s="117">
        <f t="shared" si="83"/>
        <v>4.9013698630136986</v>
      </c>
      <c r="G1093" s="46">
        <v>5</v>
      </c>
      <c r="H1093" s="72">
        <v>0.05</v>
      </c>
      <c r="I1093" s="91">
        <f t="shared" si="84"/>
        <v>0.19</v>
      </c>
      <c r="J1093" s="94">
        <v>24500</v>
      </c>
      <c r="K1093" s="68">
        <f t="shared" ref="K1093:K1156" si="85">J1093*I1093*F1093</f>
        <v>22815.876712328765</v>
      </c>
      <c r="L1093" s="68">
        <f t="shared" ref="L1093:L1156" si="86">MAX(J1093-K1093,0)</f>
        <v>1684.1232876712347</v>
      </c>
      <c r="M1093" s="45">
        <v>0.05</v>
      </c>
      <c r="N1093" s="68">
        <f t="shared" ref="N1093:N1156" si="87">IF(J1093&lt;=0,0,IF(L1093&lt;=H1093*J1093,H1093*J1093,L1093*(1-M1093)))</f>
        <v>1599.9171232876729</v>
      </c>
    </row>
    <row r="1094" spans="2:14" x14ac:dyDescent="0.25">
      <c r="B1094" s="46">
        <v>1090</v>
      </c>
      <c r="C1094" s="116" t="s">
        <v>1788</v>
      </c>
      <c r="D1094" s="97">
        <v>42642</v>
      </c>
      <c r="E1094" s="98">
        <v>44424</v>
      </c>
      <c r="F1094" s="117">
        <f t="shared" ref="F1094:F1157" si="88">(E1094-D1094)/365</f>
        <v>4.882191780821918</v>
      </c>
      <c r="G1094" s="46">
        <v>8</v>
      </c>
      <c r="H1094" s="72">
        <v>0.05</v>
      </c>
      <c r="I1094" s="91">
        <f t="shared" ref="I1094:I1157" si="89">(1-H1094)/G1094</f>
        <v>0.11874999999999999</v>
      </c>
      <c r="J1094" s="94">
        <v>50000</v>
      </c>
      <c r="K1094" s="68">
        <f t="shared" si="85"/>
        <v>28988.013698630137</v>
      </c>
      <c r="L1094" s="68">
        <f t="shared" si="86"/>
        <v>21011.986301369863</v>
      </c>
      <c r="M1094" s="45">
        <v>0.05</v>
      </c>
      <c r="N1094" s="68">
        <f t="shared" si="87"/>
        <v>19961.386986301368</v>
      </c>
    </row>
    <row r="1095" spans="2:14" x14ac:dyDescent="0.25">
      <c r="B1095" s="46">
        <v>1091</v>
      </c>
      <c r="C1095" s="116" t="s">
        <v>1739</v>
      </c>
      <c r="D1095" s="97">
        <v>42643</v>
      </c>
      <c r="E1095" s="98">
        <v>44424</v>
      </c>
      <c r="F1095" s="117">
        <f t="shared" si="88"/>
        <v>4.8794520547945206</v>
      </c>
      <c r="G1095" s="46">
        <v>6</v>
      </c>
      <c r="H1095" s="72">
        <v>0.05</v>
      </c>
      <c r="I1095" s="91">
        <f t="shared" si="89"/>
        <v>0.15833333333333333</v>
      </c>
      <c r="J1095" s="94">
        <v>185490</v>
      </c>
      <c r="K1095" s="68">
        <f t="shared" si="85"/>
        <v>143305.84726027396</v>
      </c>
      <c r="L1095" s="68">
        <f t="shared" si="86"/>
        <v>42184.152739726036</v>
      </c>
      <c r="M1095" s="45">
        <v>0.05</v>
      </c>
      <c r="N1095" s="68">
        <f t="shared" si="87"/>
        <v>40074.94510273973</v>
      </c>
    </row>
    <row r="1096" spans="2:14" x14ac:dyDescent="0.25">
      <c r="B1096" s="46">
        <v>1092</v>
      </c>
      <c r="C1096" s="116" t="s">
        <v>1730</v>
      </c>
      <c r="D1096" s="97">
        <v>42648</v>
      </c>
      <c r="E1096" s="98">
        <v>44424</v>
      </c>
      <c r="F1096" s="117">
        <f t="shared" si="88"/>
        <v>4.8657534246575347</v>
      </c>
      <c r="G1096" s="46">
        <v>6</v>
      </c>
      <c r="H1096" s="72">
        <v>0.05</v>
      </c>
      <c r="I1096" s="91">
        <f t="shared" si="89"/>
        <v>0.15833333333333333</v>
      </c>
      <c r="J1096" s="94">
        <v>113355</v>
      </c>
      <c r="K1096" s="68">
        <f t="shared" si="85"/>
        <v>87329.934246575343</v>
      </c>
      <c r="L1096" s="68">
        <f t="shared" si="86"/>
        <v>26025.065753424657</v>
      </c>
      <c r="M1096" s="45">
        <v>0.05</v>
      </c>
      <c r="N1096" s="68">
        <f t="shared" si="87"/>
        <v>24723.812465753421</v>
      </c>
    </row>
    <row r="1097" spans="2:14" x14ac:dyDescent="0.25">
      <c r="B1097" s="46">
        <v>1093</v>
      </c>
      <c r="C1097" s="116" t="s">
        <v>1417</v>
      </c>
      <c r="D1097" s="97">
        <v>42648</v>
      </c>
      <c r="E1097" s="98">
        <v>44424</v>
      </c>
      <c r="F1097" s="117">
        <f t="shared" si="88"/>
        <v>4.8657534246575347</v>
      </c>
      <c r="G1097" s="46">
        <v>5</v>
      </c>
      <c r="H1097" s="72">
        <v>0.05</v>
      </c>
      <c r="I1097" s="91">
        <f t="shared" si="89"/>
        <v>0.19</v>
      </c>
      <c r="J1097" s="94">
        <v>28854</v>
      </c>
      <c r="K1097" s="68">
        <f t="shared" si="85"/>
        <v>26675.325369863018</v>
      </c>
      <c r="L1097" s="68">
        <f t="shared" si="86"/>
        <v>2178.6746301369822</v>
      </c>
      <c r="M1097" s="45">
        <v>0.05</v>
      </c>
      <c r="N1097" s="68">
        <f t="shared" si="87"/>
        <v>2069.740898630133</v>
      </c>
    </row>
    <row r="1098" spans="2:14" x14ac:dyDescent="0.25">
      <c r="B1098" s="46">
        <v>1094</v>
      </c>
      <c r="C1098" s="116" t="s">
        <v>1757</v>
      </c>
      <c r="D1098" s="97">
        <v>42663</v>
      </c>
      <c r="E1098" s="98">
        <v>44424</v>
      </c>
      <c r="F1098" s="117">
        <f t="shared" si="88"/>
        <v>4.8246575342465752</v>
      </c>
      <c r="G1098" s="46">
        <v>8</v>
      </c>
      <c r="H1098" s="72">
        <v>0.05</v>
      </c>
      <c r="I1098" s="91">
        <f t="shared" si="89"/>
        <v>0.11874999999999999</v>
      </c>
      <c r="J1098" s="94">
        <v>192000</v>
      </c>
      <c r="K1098" s="68">
        <f t="shared" si="85"/>
        <v>110002.19178082192</v>
      </c>
      <c r="L1098" s="68">
        <f t="shared" si="86"/>
        <v>81997.808219178085</v>
      </c>
      <c r="M1098" s="45">
        <v>0.05</v>
      </c>
      <c r="N1098" s="68">
        <f t="shared" si="87"/>
        <v>77897.917808219179</v>
      </c>
    </row>
    <row r="1099" spans="2:14" x14ac:dyDescent="0.25">
      <c r="B1099" s="46">
        <v>1095</v>
      </c>
      <c r="C1099" s="116" t="s">
        <v>1756</v>
      </c>
      <c r="D1099" s="97">
        <v>42663</v>
      </c>
      <c r="E1099" s="98">
        <v>44424</v>
      </c>
      <c r="F1099" s="117">
        <f t="shared" si="88"/>
        <v>4.8246575342465752</v>
      </c>
      <c r="G1099" s="46">
        <v>8</v>
      </c>
      <c r="H1099" s="72">
        <v>0.05</v>
      </c>
      <c r="I1099" s="91">
        <f t="shared" si="89"/>
        <v>0.11874999999999999</v>
      </c>
      <c r="J1099" s="94">
        <v>139200</v>
      </c>
      <c r="K1099" s="68">
        <f t="shared" si="85"/>
        <v>79751.589041095882</v>
      </c>
      <c r="L1099" s="68">
        <f t="shared" si="86"/>
        <v>59448.410958904118</v>
      </c>
      <c r="M1099" s="45">
        <v>0.05</v>
      </c>
      <c r="N1099" s="68">
        <f t="shared" si="87"/>
        <v>56475.990410958912</v>
      </c>
    </row>
    <row r="1100" spans="2:14" x14ac:dyDescent="0.25">
      <c r="B1100" s="46">
        <v>1096</v>
      </c>
      <c r="C1100" s="116" t="s">
        <v>1749</v>
      </c>
      <c r="D1100" s="97">
        <v>42663</v>
      </c>
      <c r="E1100" s="98">
        <v>44424</v>
      </c>
      <c r="F1100" s="117">
        <f t="shared" si="88"/>
        <v>4.8246575342465752</v>
      </c>
      <c r="G1100" s="46">
        <v>6</v>
      </c>
      <c r="H1100" s="72">
        <v>0.05</v>
      </c>
      <c r="I1100" s="91">
        <f t="shared" si="89"/>
        <v>0.15833333333333333</v>
      </c>
      <c r="J1100" s="94">
        <v>15500</v>
      </c>
      <c r="K1100" s="68">
        <f t="shared" si="85"/>
        <v>11840.513698630135</v>
      </c>
      <c r="L1100" s="68">
        <f t="shared" si="86"/>
        <v>3659.486301369865</v>
      </c>
      <c r="M1100" s="45">
        <v>0.05</v>
      </c>
      <c r="N1100" s="68">
        <f t="shared" si="87"/>
        <v>3476.5119863013715</v>
      </c>
    </row>
    <row r="1101" spans="2:14" x14ac:dyDescent="0.25">
      <c r="B1101" s="46">
        <v>1097</v>
      </c>
      <c r="C1101" s="116" t="s">
        <v>1781</v>
      </c>
      <c r="D1101" s="97">
        <v>42664</v>
      </c>
      <c r="E1101" s="98">
        <v>44424</v>
      </c>
      <c r="F1101" s="117">
        <f t="shared" si="88"/>
        <v>4.8219178082191778</v>
      </c>
      <c r="G1101" s="46">
        <v>6</v>
      </c>
      <c r="H1101" s="72">
        <v>0.05</v>
      </c>
      <c r="I1101" s="91">
        <f t="shared" si="89"/>
        <v>0.15833333333333333</v>
      </c>
      <c r="J1101" s="94">
        <v>3321</v>
      </c>
      <c r="K1101" s="68">
        <f t="shared" si="85"/>
        <v>2535.4849315068486</v>
      </c>
      <c r="L1101" s="68">
        <f t="shared" si="86"/>
        <v>785.51506849315138</v>
      </c>
      <c r="M1101" s="45">
        <v>0.05</v>
      </c>
      <c r="N1101" s="68">
        <f t="shared" si="87"/>
        <v>746.23931506849374</v>
      </c>
    </row>
    <row r="1102" spans="2:14" x14ac:dyDescent="0.25">
      <c r="B1102" s="46">
        <v>1098</v>
      </c>
      <c r="C1102" s="116" t="s">
        <v>1789</v>
      </c>
      <c r="D1102" s="97">
        <v>42665</v>
      </c>
      <c r="E1102" s="98">
        <v>44424</v>
      </c>
      <c r="F1102" s="117">
        <f t="shared" si="88"/>
        <v>4.8191780821917805</v>
      </c>
      <c r="G1102" s="46">
        <v>5</v>
      </c>
      <c r="H1102" s="72">
        <v>0.05</v>
      </c>
      <c r="I1102" s="91">
        <f t="shared" si="89"/>
        <v>0.19</v>
      </c>
      <c r="J1102" s="94">
        <v>143882</v>
      </c>
      <c r="K1102" s="68">
        <f t="shared" si="85"/>
        <v>131744.66635616438</v>
      </c>
      <c r="L1102" s="68">
        <f t="shared" si="86"/>
        <v>12137.33364383562</v>
      </c>
      <c r="M1102" s="45">
        <v>0.05</v>
      </c>
      <c r="N1102" s="68">
        <f t="shared" si="87"/>
        <v>11530.466961643839</v>
      </c>
    </row>
    <row r="1103" spans="2:14" x14ac:dyDescent="0.25">
      <c r="B1103" s="46">
        <v>1099</v>
      </c>
      <c r="C1103" s="116" t="s">
        <v>1667</v>
      </c>
      <c r="D1103" s="97">
        <v>42670</v>
      </c>
      <c r="E1103" s="98">
        <v>44424</v>
      </c>
      <c r="F1103" s="117">
        <f t="shared" si="88"/>
        <v>4.8054794520547945</v>
      </c>
      <c r="G1103" s="46">
        <v>5</v>
      </c>
      <c r="H1103" s="72">
        <v>0.05</v>
      </c>
      <c r="I1103" s="91">
        <f t="shared" si="89"/>
        <v>0.19</v>
      </c>
      <c r="J1103" s="94">
        <v>12824</v>
      </c>
      <c r="K1103" s="68">
        <f t="shared" si="85"/>
        <v>11708.839013698629</v>
      </c>
      <c r="L1103" s="68">
        <f t="shared" si="86"/>
        <v>1115.1609863013709</v>
      </c>
      <c r="M1103" s="45">
        <v>0.05</v>
      </c>
      <c r="N1103" s="68">
        <f t="shared" si="87"/>
        <v>1059.4029369863024</v>
      </c>
    </row>
    <row r="1104" spans="2:14" x14ac:dyDescent="0.25">
      <c r="B1104" s="46">
        <v>1100</v>
      </c>
      <c r="C1104" s="116" t="s">
        <v>1790</v>
      </c>
      <c r="D1104" s="97">
        <v>42676</v>
      </c>
      <c r="E1104" s="98">
        <v>44424</v>
      </c>
      <c r="F1104" s="117">
        <f t="shared" si="88"/>
        <v>4.7890410958904113</v>
      </c>
      <c r="G1104" s="46">
        <v>5</v>
      </c>
      <c r="H1104" s="72">
        <v>0.05</v>
      </c>
      <c r="I1104" s="91">
        <f t="shared" si="89"/>
        <v>0.19</v>
      </c>
      <c r="J1104" s="94">
        <v>67621.41</v>
      </c>
      <c r="K1104" s="68">
        <f t="shared" si="85"/>
        <v>61529.925175890414</v>
      </c>
      <c r="L1104" s="68">
        <f t="shared" si="86"/>
        <v>6091.4848241095897</v>
      </c>
      <c r="M1104" s="45">
        <v>0.05</v>
      </c>
      <c r="N1104" s="68">
        <f t="shared" si="87"/>
        <v>5786.91058290411</v>
      </c>
    </row>
    <row r="1105" spans="2:14" x14ac:dyDescent="0.25">
      <c r="B1105" s="46">
        <v>1101</v>
      </c>
      <c r="C1105" s="116" t="s">
        <v>1791</v>
      </c>
      <c r="D1105" s="97">
        <v>42676</v>
      </c>
      <c r="E1105" s="98">
        <v>44424</v>
      </c>
      <c r="F1105" s="117">
        <f t="shared" si="88"/>
        <v>4.7890410958904113</v>
      </c>
      <c r="G1105" s="46">
        <v>5</v>
      </c>
      <c r="H1105" s="72">
        <v>0.05</v>
      </c>
      <c r="I1105" s="91">
        <f t="shared" si="89"/>
        <v>0.19</v>
      </c>
      <c r="J1105" s="94">
        <v>109641.765</v>
      </c>
      <c r="K1105" s="68">
        <f t="shared" si="85"/>
        <v>99764.994498082204</v>
      </c>
      <c r="L1105" s="68">
        <f t="shared" si="86"/>
        <v>9876.7705019177956</v>
      </c>
      <c r="M1105" s="45">
        <v>0.05</v>
      </c>
      <c r="N1105" s="68">
        <f t="shared" si="87"/>
        <v>9382.9319768219048</v>
      </c>
    </row>
    <row r="1106" spans="2:14" x14ac:dyDescent="0.25">
      <c r="B1106" s="46">
        <v>1102</v>
      </c>
      <c r="C1106" s="116" t="s">
        <v>1792</v>
      </c>
      <c r="D1106" s="97">
        <v>42676</v>
      </c>
      <c r="E1106" s="98">
        <v>44424</v>
      </c>
      <c r="F1106" s="117">
        <f t="shared" si="88"/>
        <v>4.7890410958904113</v>
      </c>
      <c r="G1106" s="46">
        <v>5</v>
      </c>
      <c r="H1106" s="72">
        <v>0.05</v>
      </c>
      <c r="I1106" s="91">
        <f t="shared" si="89"/>
        <v>0.19</v>
      </c>
      <c r="J1106" s="94">
        <v>134965.73000000001</v>
      </c>
      <c r="K1106" s="68">
        <f t="shared" si="85"/>
        <v>122807.72122630138</v>
      </c>
      <c r="L1106" s="68">
        <f t="shared" si="86"/>
        <v>12158.008773698632</v>
      </c>
      <c r="M1106" s="45">
        <v>0.05</v>
      </c>
      <c r="N1106" s="68">
        <f t="shared" si="87"/>
        <v>11550.1083350137</v>
      </c>
    </row>
    <row r="1107" spans="2:14" x14ac:dyDescent="0.25">
      <c r="B1107" s="46">
        <v>1103</v>
      </c>
      <c r="C1107" s="116" t="s">
        <v>1793</v>
      </c>
      <c r="D1107" s="97">
        <v>42676</v>
      </c>
      <c r="E1107" s="98">
        <v>44424</v>
      </c>
      <c r="F1107" s="117">
        <f t="shared" si="88"/>
        <v>4.7890410958904113</v>
      </c>
      <c r="G1107" s="46">
        <v>5</v>
      </c>
      <c r="H1107" s="72">
        <v>0.05</v>
      </c>
      <c r="I1107" s="91">
        <f t="shared" si="89"/>
        <v>0.19</v>
      </c>
      <c r="J1107" s="94">
        <v>29219.255000000001</v>
      </c>
      <c r="K1107" s="68">
        <f t="shared" si="85"/>
        <v>26587.120467397261</v>
      </c>
      <c r="L1107" s="68">
        <f t="shared" si="86"/>
        <v>2632.1345326027404</v>
      </c>
      <c r="M1107" s="45">
        <v>0.05</v>
      </c>
      <c r="N1107" s="68">
        <f t="shared" si="87"/>
        <v>2500.5278059726033</v>
      </c>
    </row>
    <row r="1108" spans="2:14" x14ac:dyDescent="0.25">
      <c r="B1108" s="46">
        <v>1104</v>
      </c>
      <c r="C1108" s="116" t="s">
        <v>1794</v>
      </c>
      <c r="D1108" s="97">
        <v>42676</v>
      </c>
      <c r="E1108" s="98">
        <v>44424</v>
      </c>
      <c r="F1108" s="117">
        <f t="shared" si="88"/>
        <v>4.7890410958904113</v>
      </c>
      <c r="G1108" s="46">
        <v>5</v>
      </c>
      <c r="H1108" s="72">
        <v>0.05</v>
      </c>
      <c r="I1108" s="91">
        <f t="shared" si="89"/>
        <v>0.19</v>
      </c>
      <c r="J1108" s="94">
        <v>81605.294999999998</v>
      </c>
      <c r="K1108" s="68">
        <f t="shared" si="85"/>
        <v>74254.111165479451</v>
      </c>
      <c r="L1108" s="68">
        <f t="shared" si="86"/>
        <v>7351.183834520547</v>
      </c>
      <c r="M1108" s="45">
        <v>0.05</v>
      </c>
      <c r="N1108" s="68">
        <f t="shared" si="87"/>
        <v>6983.6246427945189</v>
      </c>
    </row>
    <row r="1109" spans="2:14" x14ac:dyDescent="0.25">
      <c r="B1109" s="46">
        <v>1105</v>
      </c>
      <c r="C1109" s="116" t="s">
        <v>1731</v>
      </c>
      <c r="D1109" s="97">
        <v>42710</v>
      </c>
      <c r="E1109" s="98">
        <v>44424</v>
      </c>
      <c r="F1109" s="117">
        <f t="shared" si="88"/>
        <v>4.6958904109589037</v>
      </c>
      <c r="G1109" s="46">
        <v>8</v>
      </c>
      <c r="H1109" s="72">
        <v>0.05</v>
      </c>
      <c r="I1109" s="91">
        <f t="shared" si="89"/>
        <v>0.11874999999999999</v>
      </c>
      <c r="J1109" s="94">
        <v>15572</v>
      </c>
      <c r="K1109" s="68">
        <f t="shared" si="85"/>
        <v>8683.5231506849304</v>
      </c>
      <c r="L1109" s="68">
        <f t="shared" si="86"/>
        <v>6888.4768493150696</v>
      </c>
      <c r="M1109" s="45">
        <v>0.05</v>
      </c>
      <c r="N1109" s="68">
        <f t="shared" si="87"/>
        <v>6544.0530068493154</v>
      </c>
    </row>
    <row r="1110" spans="2:14" x14ac:dyDescent="0.25">
      <c r="B1110" s="46">
        <v>1106</v>
      </c>
      <c r="C1110" s="116" t="s">
        <v>1731</v>
      </c>
      <c r="D1110" s="97">
        <v>42710</v>
      </c>
      <c r="E1110" s="98">
        <v>44424</v>
      </c>
      <c r="F1110" s="117">
        <f t="shared" si="88"/>
        <v>4.6958904109589037</v>
      </c>
      <c r="G1110" s="46">
        <v>8</v>
      </c>
      <c r="H1110" s="72">
        <v>0.05</v>
      </c>
      <c r="I1110" s="91">
        <f t="shared" si="89"/>
        <v>0.11874999999999999</v>
      </c>
      <c r="J1110" s="94">
        <v>7786</v>
      </c>
      <c r="K1110" s="68">
        <f t="shared" si="85"/>
        <v>4341.7615753424652</v>
      </c>
      <c r="L1110" s="68">
        <f t="shared" si="86"/>
        <v>3444.2384246575348</v>
      </c>
      <c r="M1110" s="45">
        <v>0.05</v>
      </c>
      <c r="N1110" s="68">
        <f t="shared" si="87"/>
        <v>3272.0265034246577</v>
      </c>
    </row>
    <row r="1111" spans="2:14" x14ac:dyDescent="0.25">
      <c r="B1111" s="46">
        <v>1107</v>
      </c>
      <c r="C1111" s="116" t="s">
        <v>1191</v>
      </c>
      <c r="D1111" s="97">
        <v>42713</v>
      </c>
      <c r="E1111" s="98">
        <v>44424</v>
      </c>
      <c r="F1111" s="117">
        <f t="shared" si="88"/>
        <v>4.6876712328767125</v>
      </c>
      <c r="G1111" s="46">
        <v>5</v>
      </c>
      <c r="H1111" s="72">
        <v>0.05</v>
      </c>
      <c r="I1111" s="91">
        <f t="shared" si="89"/>
        <v>0.19</v>
      </c>
      <c r="J1111" s="94">
        <v>30571.5</v>
      </c>
      <c r="K1111" s="68">
        <f t="shared" si="85"/>
        <v>27228.736808219179</v>
      </c>
      <c r="L1111" s="68">
        <f t="shared" si="86"/>
        <v>3342.7631917808212</v>
      </c>
      <c r="M1111" s="45">
        <v>0.05</v>
      </c>
      <c r="N1111" s="68">
        <f t="shared" si="87"/>
        <v>3175.6250321917801</v>
      </c>
    </row>
    <row r="1112" spans="2:14" x14ac:dyDescent="0.25">
      <c r="B1112" s="46">
        <v>1108</v>
      </c>
      <c r="C1112" s="116" t="s">
        <v>1769</v>
      </c>
      <c r="D1112" s="97">
        <v>42720</v>
      </c>
      <c r="E1112" s="98">
        <v>44424</v>
      </c>
      <c r="F1112" s="117">
        <f t="shared" si="88"/>
        <v>4.6684931506849319</v>
      </c>
      <c r="G1112" s="46">
        <v>6</v>
      </c>
      <c r="H1112" s="72">
        <v>0.05</v>
      </c>
      <c r="I1112" s="91">
        <f t="shared" si="89"/>
        <v>0.15833333333333333</v>
      </c>
      <c r="J1112" s="94">
        <v>97439.5</v>
      </c>
      <c r="K1112" s="68">
        <f t="shared" si="85"/>
        <v>72025.142739726027</v>
      </c>
      <c r="L1112" s="68">
        <f t="shared" si="86"/>
        <v>25414.357260273973</v>
      </c>
      <c r="M1112" s="45">
        <v>0.05</v>
      </c>
      <c r="N1112" s="68">
        <f t="shared" si="87"/>
        <v>24143.639397260275</v>
      </c>
    </row>
    <row r="1113" spans="2:14" x14ac:dyDescent="0.25">
      <c r="B1113" s="46">
        <v>1109</v>
      </c>
      <c r="C1113" s="116" t="s">
        <v>1768</v>
      </c>
      <c r="D1113" s="97">
        <v>42720</v>
      </c>
      <c r="E1113" s="98">
        <v>44424</v>
      </c>
      <c r="F1113" s="117">
        <f t="shared" si="88"/>
        <v>4.6684931506849319</v>
      </c>
      <c r="G1113" s="46">
        <v>6</v>
      </c>
      <c r="H1113" s="72">
        <v>0.05</v>
      </c>
      <c r="I1113" s="91">
        <f t="shared" si="89"/>
        <v>0.15833333333333333</v>
      </c>
      <c r="J1113" s="94">
        <v>12707.5</v>
      </c>
      <c r="K1113" s="68">
        <f t="shared" si="85"/>
        <v>9393.1054794520551</v>
      </c>
      <c r="L1113" s="68">
        <f t="shared" si="86"/>
        <v>3314.3945205479449</v>
      </c>
      <c r="M1113" s="45">
        <v>0.05</v>
      </c>
      <c r="N1113" s="68">
        <f t="shared" si="87"/>
        <v>3148.6747945205475</v>
      </c>
    </row>
    <row r="1114" spans="2:14" x14ac:dyDescent="0.25">
      <c r="B1114" s="46">
        <v>1110</v>
      </c>
      <c r="C1114" s="116" t="s">
        <v>1795</v>
      </c>
      <c r="D1114" s="97">
        <v>42720</v>
      </c>
      <c r="E1114" s="98">
        <v>44424</v>
      </c>
      <c r="F1114" s="117">
        <f t="shared" si="88"/>
        <v>4.6684931506849319</v>
      </c>
      <c r="G1114" s="46">
        <v>6</v>
      </c>
      <c r="H1114" s="72">
        <v>0.05</v>
      </c>
      <c r="I1114" s="91">
        <f t="shared" si="89"/>
        <v>0.15833333333333333</v>
      </c>
      <c r="J1114" s="94">
        <v>17003.25</v>
      </c>
      <c r="K1114" s="68">
        <f t="shared" si="85"/>
        <v>12568.429726027398</v>
      </c>
      <c r="L1114" s="68">
        <f t="shared" si="86"/>
        <v>4434.8202739726021</v>
      </c>
      <c r="M1114" s="45">
        <v>0.05</v>
      </c>
      <c r="N1114" s="68">
        <f t="shared" si="87"/>
        <v>4213.0792602739721</v>
      </c>
    </row>
    <row r="1115" spans="2:14" x14ac:dyDescent="0.25">
      <c r="B1115" s="46">
        <v>1111</v>
      </c>
      <c r="C1115" s="116" t="s">
        <v>1796</v>
      </c>
      <c r="D1115" s="97">
        <v>42723</v>
      </c>
      <c r="E1115" s="98">
        <v>44424</v>
      </c>
      <c r="F1115" s="117">
        <f t="shared" si="88"/>
        <v>4.6602739726027398</v>
      </c>
      <c r="G1115" s="46">
        <v>8</v>
      </c>
      <c r="H1115" s="72">
        <v>0.05</v>
      </c>
      <c r="I1115" s="91">
        <f t="shared" si="89"/>
        <v>0.11874999999999999</v>
      </c>
      <c r="J1115" s="94">
        <v>12000</v>
      </c>
      <c r="K1115" s="68">
        <f t="shared" si="85"/>
        <v>6640.8904109589039</v>
      </c>
      <c r="L1115" s="68">
        <f t="shared" si="86"/>
        <v>5359.1095890410961</v>
      </c>
      <c r="M1115" s="45">
        <v>0.05</v>
      </c>
      <c r="N1115" s="68">
        <f t="shared" si="87"/>
        <v>5091.1541095890407</v>
      </c>
    </row>
    <row r="1116" spans="2:14" x14ac:dyDescent="0.25">
      <c r="B1116" s="46">
        <v>1112</v>
      </c>
      <c r="C1116" s="116" t="s">
        <v>1729</v>
      </c>
      <c r="D1116" s="97">
        <v>42727</v>
      </c>
      <c r="E1116" s="98">
        <v>44424</v>
      </c>
      <c r="F1116" s="117">
        <f t="shared" si="88"/>
        <v>4.6493150684931503</v>
      </c>
      <c r="G1116" s="46">
        <v>8</v>
      </c>
      <c r="H1116" s="72">
        <v>0.05</v>
      </c>
      <c r="I1116" s="91">
        <f t="shared" si="89"/>
        <v>0.11874999999999999</v>
      </c>
      <c r="J1116" s="94">
        <v>34808</v>
      </c>
      <c r="K1116" s="68">
        <f t="shared" si="85"/>
        <v>19217.711369863013</v>
      </c>
      <c r="L1116" s="68">
        <f t="shared" si="86"/>
        <v>15590.288630136987</v>
      </c>
      <c r="M1116" s="45">
        <v>0.05</v>
      </c>
      <c r="N1116" s="68">
        <f t="shared" si="87"/>
        <v>14810.774198630137</v>
      </c>
    </row>
    <row r="1117" spans="2:14" x14ac:dyDescent="0.25">
      <c r="B1117" s="46">
        <v>1113</v>
      </c>
      <c r="C1117" s="116" t="s">
        <v>1797</v>
      </c>
      <c r="D1117" s="97">
        <v>42735</v>
      </c>
      <c r="E1117" s="98">
        <v>44424</v>
      </c>
      <c r="F1117" s="117">
        <f t="shared" si="88"/>
        <v>4.6273972602739724</v>
      </c>
      <c r="G1117" s="46">
        <v>8</v>
      </c>
      <c r="H1117" s="72">
        <v>0.05</v>
      </c>
      <c r="I1117" s="91">
        <f t="shared" si="89"/>
        <v>0.11874999999999999</v>
      </c>
      <c r="J1117" s="94">
        <v>208390</v>
      </c>
      <c r="K1117" s="68">
        <f t="shared" si="85"/>
        <v>114511.01866438356</v>
      </c>
      <c r="L1117" s="68">
        <f t="shared" si="86"/>
        <v>93878.981335616438</v>
      </c>
      <c r="M1117" s="45">
        <v>0.05</v>
      </c>
      <c r="N1117" s="68">
        <f t="shared" si="87"/>
        <v>89185.03226883561</v>
      </c>
    </row>
    <row r="1118" spans="2:14" x14ac:dyDescent="0.25">
      <c r="B1118" s="46">
        <v>1114</v>
      </c>
      <c r="C1118" s="116" t="s">
        <v>1729</v>
      </c>
      <c r="D1118" s="97">
        <v>42744</v>
      </c>
      <c r="E1118" s="98">
        <v>44424</v>
      </c>
      <c r="F1118" s="117">
        <f t="shared" si="88"/>
        <v>4.602739726027397</v>
      </c>
      <c r="G1118" s="46">
        <v>8</v>
      </c>
      <c r="H1118" s="72">
        <v>0.05</v>
      </c>
      <c r="I1118" s="91">
        <f t="shared" si="89"/>
        <v>0.11874999999999999</v>
      </c>
      <c r="J1118" s="94">
        <v>100781</v>
      </c>
      <c r="K1118" s="68">
        <f t="shared" si="85"/>
        <v>55084.40958904109</v>
      </c>
      <c r="L1118" s="68">
        <f t="shared" si="86"/>
        <v>45696.59041095891</v>
      </c>
      <c r="M1118" s="45">
        <v>0.05</v>
      </c>
      <c r="N1118" s="68">
        <f t="shared" si="87"/>
        <v>43411.760890410966</v>
      </c>
    </row>
    <row r="1119" spans="2:14" x14ac:dyDescent="0.25">
      <c r="B1119" s="46">
        <v>1115</v>
      </c>
      <c r="C1119" s="116" t="s">
        <v>1731</v>
      </c>
      <c r="D1119" s="97">
        <v>42760</v>
      </c>
      <c r="E1119" s="98">
        <v>44424</v>
      </c>
      <c r="F1119" s="117">
        <f t="shared" si="88"/>
        <v>4.558904109589041</v>
      </c>
      <c r="G1119" s="46">
        <v>8</v>
      </c>
      <c r="H1119" s="72">
        <v>0.05</v>
      </c>
      <c r="I1119" s="91">
        <f t="shared" si="89"/>
        <v>0.11874999999999999</v>
      </c>
      <c r="J1119" s="94">
        <v>8588</v>
      </c>
      <c r="K1119" s="68">
        <f t="shared" si="85"/>
        <v>4649.2843835616432</v>
      </c>
      <c r="L1119" s="68">
        <f t="shared" si="86"/>
        <v>3938.7156164383568</v>
      </c>
      <c r="M1119" s="45">
        <v>0.05</v>
      </c>
      <c r="N1119" s="68">
        <f t="shared" si="87"/>
        <v>3741.779835616439</v>
      </c>
    </row>
    <row r="1120" spans="2:14" x14ac:dyDescent="0.25">
      <c r="B1120" s="46">
        <v>1116</v>
      </c>
      <c r="C1120" s="116" t="s">
        <v>1731</v>
      </c>
      <c r="D1120" s="97">
        <v>42760</v>
      </c>
      <c r="E1120" s="98">
        <v>44424</v>
      </c>
      <c r="F1120" s="117">
        <f t="shared" si="88"/>
        <v>4.558904109589041</v>
      </c>
      <c r="G1120" s="46">
        <v>8</v>
      </c>
      <c r="H1120" s="72">
        <v>0.05</v>
      </c>
      <c r="I1120" s="91">
        <f t="shared" si="89"/>
        <v>0.11874999999999999</v>
      </c>
      <c r="J1120" s="94">
        <v>17175</v>
      </c>
      <c r="K1120" s="68">
        <f t="shared" si="85"/>
        <v>9298.0273972602736</v>
      </c>
      <c r="L1120" s="68">
        <f t="shared" si="86"/>
        <v>7876.9726027397264</v>
      </c>
      <c r="M1120" s="45">
        <v>0.05</v>
      </c>
      <c r="N1120" s="68">
        <f t="shared" si="87"/>
        <v>7483.1239726027397</v>
      </c>
    </row>
    <row r="1121" spans="2:14" x14ac:dyDescent="0.25">
      <c r="B1121" s="46">
        <v>1117</v>
      </c>
      <c r="C1121" s="116" t="s">
        <v>1798</v>
      </c>
      <c r="D1121" s="97">
        <v>42770</v>
      </c>
      <c r="E1121" s="98">
        <v>44424</v>
      </c>
      <c r="F1121" s="117">
        <f t="shared" si="88"/>
        <v>4.5315068493150683</v>
      </c>
      <c r="G1121" s="46">
        <v>5</v>
      </c>
      <c r="H1121" s="72">
        <v>0.05</v>
      </c>
      <c r="I1121" s="91">
        <f t="shared" si="89"/>
        <v>0.19</v>
      </c>
      <c r="J1121" s="94">
        <v>107035</v>
      </c>
      <c r="K1121" s="68">
        <f t="shared" si="85"/>
        <v>92155.668767123294</v>
      </c>
      <c r="L1121" s="68">
        <f t="shared" si="86"/>
        <v>14879.331232876706</v>
      </c>
      <c r="M1121" s="45">
        <v>0.05</v>
      </c>
      <c r="N1121" s="68">
        <f t="shared" si="87"/>
        <v>14135.36467123287</v>
      </c>
    </row>
    <row r="1122" spans="2:14" ht="30" x14ac:dyDescent="0.25">
      <c r="B1122" s="46">
        <v>1118</v>
      </c>
      <c r="C1122" s="116" t="s">
        <v>1799</v>
      </c>
      <c r="D1122" s="97">
        <v>42783</v>
      </c>
      <c r="E1122" s="98">
        <v>44424</v>
      </c>
      <c r="F1122" s="117">
        <f t="shared" si="88"/>
        <v>4.4958904109589044</v>
      </c>
      <c r="G1122" s="46">
        <v>5</v>
      </c>
      <c r="H1122" s="72">
        <v>0.05</v>
      </c>
      <c r="I1122" s="91">
        <f t="shared" si="89"/>
        <v>0.19</v>
      </c>
      <c r="J1122" s="94">
        <v>12754</v>
      </c>
      <c r="K1122" s="68">
        <f t="shared" si="85"/>
        <v>10894.711397260276</v>
      </c>
      <c r="L1122" s="68">
        <f t="shared" si="86"/>
        <v>1859.2886027397235</v>
      </c>
      <c r="M1122" s="45">
        <v>0.05</v>
      </c>
      <c r="N1122" s="68">
        <f t="shared" si="87"/>
        <v>1766.3241726027372</v>
      </c>
    </row>
    <row r="1123" spans="2:14" x14ac:dyDescent="0.25">
      <c r="B1123" s="46">
        <v>1119</v>
      </c>
      <c r="C1123" s="116" t="s">
        <v>1800</v>
      </c>
      <c r="D1123" s="97">
        <v>42797</v>
      </c>
      <c r="E1123" s="98">
        <v>44424</v>
      </c>
      <c r="F1123" s="117">
        <f t="shared" si="88"/>
        <v>4.4575342465753423</v>
      </c>
      <c r="G1123" s="46">
        <v>6</v>
      </c>
      <c r="H1123" s="72">
        <v>0.05</v>
      </c>
      <c r="I1123" s="91">
        <f t="shared" si="89"/>
        <v>0.15833333333333333</v>
      </c>
      <c r="J1123" s="94">
        <v>302280</v>
      </c>
      <c r="K1123" s="68">
        <f t="shared" si="85"/>
        <v>213342.04657534245</v>
      </c>
      <c r="L1123" s="68">
        <f t="shared" si="86"/>
        <v>88937.953424657549</v>
      </c>
      <c r="M1123" s="45">
        <v>0.05</v>
      </c>
      <c r="N1123" s="68">
        <f t="shared" si="87"/>
        <v>84491.055753424662</v>
      </c>
    </row>
    <row r="1124" spans="2:14" x14ac:dyDescent="0.25">
      <c r="B1124" s="46">
        <v>1120</v>
      </c>
      <c r="C1124" s="116" t="s">
        <v>1800</v>
      </c>
      <c r="D1124" s="97">
        <v>42797</v>
      </c>
      <c r="E1124" s="98">
        <v>44424</v>
      </c>
      <c r="F1124" s="117">
        <f t="shared" si="88"/>
        <v>4.4575342465753423</v>
      </c>
      <c r="G1124" s="46">
        <v>6</v>
      </c>
      <c r="H1124" s="72">
        <v>0.05</v>
      </c>
      <c r="I1124" s="91">
        <f t="shared" si="89"/>
        <v>0.15833333333333333</v>
      </c>
      <c r="J1124" s="94">
        <v>302280</v>
      </c>
      <c r="K1124" s="68">
        <f t="shared" si="85"/>
        <v>213342.04657534245</v>
      </c>
      <c r="L1124" s="68">
        <f t="shared" si="86"/>
        <v>88937.953424657549</v>
      </c>
      <c r="M1124" s="45">
        <v>0.05</v>
      </c>
      <c r="N1124" s="68">
        <f t="shared" si="87"/>
        <v>84491.055753424662</v>
      </c>
    </row>
    <row r="1125" spans="2:14" x14ac:dyDescent="0.25">
      <c r="B1125" s="46">
        <v>1121</v>
      </c>
      <c r="C1125" s="116" t="s">
        <v>1731</v>
      </c>
      <c r="D1125" s="97">
        <v>42797</v>
      </c>
      <c r="E1125" s="98">
        <v>44424</v>
      </c>
      <c r="F1125" s="117">
        <f t="shared" si="88"/>
        <v>4.4575342465753423</v>
      </c>
      <c r="G1125" s="46">
        <v>8</v>
      </c>
      <c r="H1125" s="72">
        <v>0.05</v>
      </c>
      <c r="I1125" s="91">
        <f t="shared" si="89"/>
        <v>0.11874999999999999</v>
      </c>
      <c r="J1125" s="94">
        <v>8588</v>
      </c>
      <c r="K1125" s="68">
        <f t="shared" si="85"/>
        <v>4545.9048630136986</v>
      </c>
      <c r="L1125" s="68">
        <f t="shared" si="86"/>
        <v>4042.0951369863014</v>
      </c>
      <c r="M1125" s="45">
        <v>0.05</v>
      </c>
      <c r="N1125" s="68">
        <f t="shared" si="87"/>
        <v>3839.990380136986</v>
      </c>
    </row>
    <row r="1126" spans="2:14" x14ac:dyDescent="0.25">
      <c r="B1126" s="46">
        <v>1122</v>
      </c>
      <c r="C1126" s="116" t="s">
        <v>1731</v>
      </c>
      <c r="D1126" s="97">
        <v>42797</v>
      </c>
      <c r="E1126" s="98">
        <v>44424</v>
      </c>
      <c r="F1126" s="117">
        <f t="shared" si="88"/>
        <v>4.4575342465753423</v>
      </c>
      <c r="G1126" s="46">
        <v>8</v>
      </c>
      <c r="H1126" s="72">
        <v>0.05</v>
      </c>
      <c r="I1126" s="91">
        <f t="shared" si="89"/>
        <v>0.11874999999999999</v>
      </c>
      <c r="J1126" s="94">
        <v>17175</v>
      </c>
      <c r="K1126" s="68">
        <f t="shared" si="85"/>
        <v>9091.2803938356155</v>
      </c>
      <c r="L1126" s="68">
        <f t="shared" si="86"/>
        <v>8083.7196061643845</v>
      </c>
      <c r="M1126" s="45">
        <v>0.05</v>
      </c>
      <c r="N1126" s="68">
        <f t="shared" si="87"/>
        <v>7679.5336258561647</v>
      </c>
    </row>
    <row r="1127" spans="2:14" x14ac:dyDescent="0.25">
      <c r="B1127" s="46">
        <v>1123</v>
      </c>
      <c r="C1127" s="116" t="s">
        <v>1730</v>
      </c>
      <c r="D1127" s="97">
        <v>42803</v>
      </c>
      <c r="E1127" s="98">
        <v>44424</v>
      </c>
      <c r="F1127" s="117">
        <f t="shared" si="88"/>
        <v>4.441095890410959</v>
      </c>
      <c r="G1127" s="46">
        <v>6</v>
      </c>
      <c r="H1127" s="72">
        <v>0.05</v>
      </c>
      <c r="I1127" s="91">
        <f t="shared" si="89"/>
        <v>0.15833333333333333</v>
      </c>
      <c r="J1127" s="94">
        <v>226710</v>
      </c>
      <c r="K1127" s="68">
        <f t="shared" si="85"/>
        <v>159416.46780821917</v>
      </c>
      <c r="L1127" s="68">
        <f t="shared" si="86"/>
        <v>67293.532191780832</v>
      </c>
      <c r="M1127" s="45">
        <v>0.05</v>
      </c>
      <c r="N1127" s="68">
        <f t="shared" si="87"/>
        <v>63928.855582191791</v>
      </c>
    </row>
    <row r="1128" spans="2:14" x14ac:dyDescent="0.25">
      <c r="B1128" s="46">
        <v>1124</v>
      </c>
      <c r="C1128" s="116" t="s">
        <v>1801</v>
      </c>
      <c r="D1128" s="97">
        <v>42810</v>
      </c>
      <c r="E1128" s="98">
        <v>44424</v>
      </c>
      <c r="F1128" s="117">
        <f t="shared" si="88"/>
        <v>4.4219178082191783</v>
      </c>
      <c r="G1128" s="46">
        <v>8</v>
      </c>
      <c r="H1128" s="72">
        <v>0.05</v>
      </c>
      <c r="I1128" s="91">
        <f t="shared" si="89"/>
        <v>0.11874999999999999</v>
      </c>
      <c r="J1128" s="94">
        <v>16488</v>
      </c>
      <c r="K1128" s="68">
        <f t="shared" si="85"/>
        <v>8657.8939726027402</v>
      </c>
      <c r="L1128" s="68">
        <f t="shared" si="86"/>
        <v>7830.1060273972598</v>
      </c>
      <c r="M1128" s="45">
        <v>0.05</v>
      </c>
      <c r="N1128" s="68">
        <f t="shared" si="87"/>
        <v>7438.6007260273964</v>
      </c>
    </row>
    <row r="1129" spans="2:14" x14ac:dyDescent="0.25">
      <c r="B1129" s="46">
        <v>1125</v>
      </c>
      <c r="C1129" s="116" t="s">
        <v>1801</v>
      </c>
      <c r="D1129" s="97">
        <v>42810</v>
      </c>
      <c r="E1129" s="98">
        <v>44424</v>
      </c>
      <c r="F1129" s="117">
        <f t="shared" si="88"/>
        <v>4.4219178082191783</v>
      </c>
      <c r="G1129" s="46">
        <v>8</v>
      </c>
      <c r="H1129" s="72">
        <v>0.05</v>
      </c>
      <c r="I1129" s="91">
        <f t="shared" si="89"/>
        <v>0.11874999999999999</v>
      </c>
      <c r="J1129" s="94">
        <v>4122</v>
      </c>
      <c r="K1129" s="68">
        <f t="shared" si="85"/>
        <v>2164.473493150685</v>
      </c>
      <c r="L1129" s="68">
        <f t="shared" si="86"/>
        <v>1957.526506849315</v>
      </c>
      <c r="M1129" s="45">
        <v>0.05</v>
      </c>
      <c r="N1129" s="68">
        <f t="shared" si="87"/>
        <v>1859.6501815068491</v>
      </c>
    </row>
    <row r="1130" spans="2:14" x14ac:dyDescent="0.25">
      <c r="B1130" s="46">
        <v>1126</v>
      </c>
      <c r="C1130" s="116" t="s">
        <v>65</v>
      </c>
      <c r="D1130" s="97">
        <v>42813</v>
      </c>
      <c r="E1130" s="98">
        <v>44424</v>
      </c>
      <c r="F1130" s="117">
        <f t="shared" si="88"/>
        <v>4.4136986301369863</v>
      </c>
      <c r="G1130" s="46">
        <v>8</v>
      </c>
      <c r="H1130" s="72">
        <v>0.05</v>
      </c>
      <c r="I1130" s="91">
        <f t="shared" si="89"/>
        <v>0.11874999999999999</v>
      </c>
      <c r="J1130" s="94">
        <v>505350</v>
      </c>
      <c r="K1130" s="68">
        <f t="shared" si="85"/>
        <v>264867.43407534249</v>
      </c>
      <c r="L1130" s="68">
        <f t="shared" si="86"/>
        <v>240482.56592465751</v>
      </c>
      <c r="M1130" s="45">
        <v>0.05</v>
      </c>
      <c r="N1130" s="68">
        <f t="shared" si="87"/>
        <v>228458.43762842461</v>
      </c>
    </row>
    <row r="1131" spans="2:14" x14ac:dyDescent="0.25">
      <c r="B1131" s="46">
        <v>1127</v>
      </c>
      <c r="C1131" s="116" t="s">
        <v>1757</v>
      </c>
      <c r="D1131" s="97">
        <v>42818</v>
      </c>
      <c r="E1131" s="98">
        <v>44424</v>
      </c>
      <c r="F1131" s="117">
        <f t="shared" si="88"/>
        <v>4.4000000000000004</v>
      </c>
      <c r="G1131" s="46">
        <v>8</v>
      </c>
      <c r="H1131" s="72">
        <v>0.05</v>
      </c>
      <c r="I1131" s="91">
        <f t="shared" si="89"/>
        <v>0.11874999999999999</v>
      </c>
      <c r="J1131" s="94">
        <v>192000</v>
      </c>
      <c r="K1131" s="68">
        <f t="shared" si="85"/>
        <v>100320.00000000001</v>
      </c>
      <c r="L1131" s="68">
        <f t="shared" si="86"/>
        <v>91679.999999999985</v>
      </c>
      <c r="M1131" s="45">
        <v>0.05</v>
      </c>
      <c r="N1131" s="68">
        <f t="shared" si="87"/>
        <v>87095.999999999985</v>
      </c>
    </row>
    <row r="1132" spans="2:14" x14ac:dyDescent="0.25">
      <c r="B1132" s="46">
        <v>1128</v>
      </c>
      <c r="C1132" s="116" t="s">
        <v>1756</v>
      </c>
      <c r="D1132" s="97">
        <v>42818</v>
      </c>
      <c r="E1132" s="98">
        <v>44424</v>
      </c>
      <c r="F1132" s="117">
        <f t="shared" si="88"/>
        <v>4.4000000000000004</v>
      </c>
      <c r="G1132" s="46">
        <v>8</v>
      </c>
      <c r="H1132" s="72">
        <v>0.05</v>
      </c>
      <c r="I1132" s="91">
        <f t="shared" si="89"/>
        <v>0.11874999999999999</v>
      </c>
      <c r="J1132" s="94">
        <v>139200</v>
      </c>
      <c r="K1132" s="68">
        <f t="shared" si="85"/>
        <v>72732</v>
      </c>
      <c r="L1132" s="68">
        <f t="shared" si="86"/>
        <v>66468</v>
      </c>
      <c r="M1132" s="45">
        <v>0.05</v>
      </c>
      <c r="N1132" s="68">
        <f t="shared" si="87"/>
        <v>63144.6</v>
      </c>
    </row>
    <row r="1133" spans="2:14" x14ac:dyDescent="0.25">
      <c r="B1133" s="46">
        <v>1129</v>
      </c>
      <c r="C1133" s="116" t="s">
        <v>1740</v>
      </c>
      <c r="D1133" s="97">
        <v>42822</v>
      </c>
      <c r="E1133" s="98">
        <v>44424</v>
      </c>
      <c r="F1133" s="117">
        <f t="shared" si="88"/>
        <v>4.3890410958904109</v>
      </c>
      <c r="G1133" s="46">
        <v>6</v>
      </c>
      <c r="H1133" s="72">
        <v>0.05</v>
      </c>
      <c r="I1133" s="91">
        <f t="shared" si="89"/>
        <v>0.15833333333333333</v>
      </c>
      <c r="J1133" s="94">
        <v>59540</v>
      </c>
      <c r="K1133" s="68">
        <f t="shared" si="85"/>
        <v>41376.221917808216</v>
      </c>
      <c r="L1133" s="68">
        <f t="shared" si="86"/>
        <v>18163.778082191784</v>
      </c>
      <c r="M1133" s="45">
        <v>0.05</v>
      </c>
      <c r="N1133" s="68">
        <f t="shared" si="87"/>
        <v>17255.589178082195</v>
      </c>
    </row>
    <row r="1134" spans="2:14" x14ac:dyDescent="0.25">
      <c r="B1134" s="46">
        <v>1130</v>
      </c>
      <c r="C1134" s="116" t="s">
        <v>1739</v>
      </c>
      <c r="D1134" s="97">
        <v>42822</v>
      </c>
      <c r="E1134" s="98">
        <v>44424</v>
      </c>
      <c r="F1134" s="117">
        <f t="shared" si="88"/>
        <v>4.3890410958904109</v>
      </c>
      <c r="G1134" s="46">
        <v>6</v>
      </c>
      <c r="H1134" s="72">
        <v>0.05</v>
      </c>
      <c r="I1134" s="91">
        <f t="shared" si="89"/>
        <v>0.15833333333333333</v>
      </c>
      <c r="J1134" s="94">
        <v>247320</v>
      </c>
      <c r="K1134" s="68">
        <f t="shared" si="85"/>
        <v>171870.4602739726</v>
      </c>
      <c r="L1134" s="68">
        <f t="shared" si="86"/>
        <v>75449.539726027404</v>
      </c>
      <c r="M1134" s="45">
        <v>0.05</v>
      </c>
      <c r="N1134" s="68">
        <f t="shared" si="87"/>
        <v>71677.062739726025</v>
      </c>
    </row>
    <row r="1135" spans="2:14" x14ac:dyDescent="0.25">
      <c r="B1135" s="46">
        <v>1131</v>
      </c>
      <c r="C1135" s="116" t="s">
        <v>1742</v>
      </c>
      <c r="D1135" s="97">
        <v>42825</v>
      </c>
      <c r="E1135" s="98">
        <v>44424</v>
      </c>
      <c r="F1135" s="117">
        <f t="shared" si="88"/>
        <v>4.3808219178082188</v>
      </c>
      <c r="G1135" s="46">
        <v>8</v>
      </c>
      <c r="H1135" s="72">
        <v>0.05</v>
      </c>
      <c r="I1135" s="91">
        <f t="shared" si="89"/>
        <v>0.11874999999999999</v>
      </c>
      <c r="J1135" s="94">
        <v>178620</v>
      </c>
      <c r="K1135" s="68">
        <f t="shared" si="85"/>
        <v>92922.161301369852</v>
      </c>
      <c r="L1135" s="68">
        <f t="shared" si="86"/>
        <v>85697.838698630148</v>
      </c>
      <c r="M1135" s="45">
        <v>0.05</v>
      </c>
      <c r="N1135" s="68">
        <f t="shared" si="87"/>
        <v>81412.946763698637</v>
      </c>
    </row>
    <row r="1136" spans="2:14" x14ac:dyDescent="0.25">
      <c r="B1136" s="46">
        <v>1132</v>
      </c>
      <c r="C1136" s="116" t="s">
        <v>1417</v>
      </c>
      <c r="D1136" s="97">
        <v>42825</v>
      </c>
      <c r="E1136" s="98">
        <v>44424</v>
      </c>
      <c r="F1136" s="117">
        <f t="shared" si="88"/>
        <v>4.3808219178082188</v>
      </c>
      <c r="G1136" s="46">
        <v>5</v>
      </c>
      <c r="H1136" s="72">
        <v>0.05</v>
      </c>
      <c r="I1136" s="91">
        <f t="shared" si="89"/>
        <v>0.19</v>
      </c>
      <c r="J1136" s="94">
        <v>38472</v>
      </c>
      <c r="K1136" s="68">
        <f t="shared" si="85"/>
        <v>32022.406356164382</v>
      </c>
      <c r="L1136" s="68">
        <f t="shared" si="86"/>
        <v>6449.5936438356184</v>
      </c>
      <c r="M1136" s="45">
        <v>0.05</v>
      </c>
      <c r="N1136" s="68">
        <f t="shared" si="87"/>
        <v>6127.1139616438368</v>
      </c>
    </row>
    <row r="1137" spans="2:14" x14ac:dyDescent="0.25">
      <c r="B1137" s="46">
        <v>1133</v>
      </c>
      <c r="C1137" s="116" t="s">
        <v>1116</v>
      </c>
      <c r="D1137" s="97">
        <v>42825</v>
      </c>
      <c r="E1137" s="98">
        <v>44424</v>
      </c>
      <c r="F1137" s="117">
        <f t="shared" si="88"/>
        <v>4.3808219178082188</v>
      </c>
      <c r="G1137" s="46">
        <v>5</v>
      </c>
      <c r="H1137" s="72">
        <v>0.05</v>
      </c>
      <c r="I1137" s="91">
        <f t="shared" si="89"/>
        <v>0.19</v>
      </c>
      <c r="J1137" s="94">
        <v>52210</v>
      </c>
      <c r="K1137" s="68">
        <f t="shared" si="85"/>
        <v>43457.31534246575</v>
      </c>
      <c r="L1137" s="68">
        <f t="shared" si="86"/>
        <v>8752.6846575342497</v>
      </c>
      <c r="M1137" s="45">
        <v>0.05</v>
      </c>
      <c r="N1137" s="68">
        <f t="shared" si="87"/>
        <v>8315.0504246575365</v>
      </c>
    </row>
    <row r="1138" spans="2:14" x14ac:dyDescent="0.25">
      <c r="B1138" s="46">
        <v>1134</v>
      </c>
      <c r="C1138" s="116" t="s">
        <v>1802</v>
      </c>
      <c r="D1138" s="97">
        <v>42825</v>
      </c>
      <c r="E1138" s="98">
        <v>44424</v>
      </c>
      <c r="F1138" s="117">
        <f t="shared" si="88"/>
        <v>4.3808219178082188</v>
      </c>
      <c r="G1138" s="46">
        <v>8</v>
      </c>
      <c r="H1138" s="72">
        <v>0.05</v>
      </c>
      <c r="I1138" s="91">
        <f t="shared" si="89"/>
        <v>0.11874999999999999</v>
      </c>
      <c r="J1138" s="94">
        <v>42080</v>
      </c>
      <c r="K1138" s="68">
        <f t="shared" si="85"/>
        <v>21890.967123287668</v>
      </c>
      <c r="L1138" s="68">
        <f t="shared" si="86"/>
        <v>20189.032876712332</v>
      </c>
      <c r="M1138" s="45">
        <v>0.05</v>
      </c>
      <c r="N1138" s="68">
        <f t="shared" si="87"/>
        <v>19179.581232876713</v>
      </c>
    </row>
    <row r="1139" spans="2:14" x14ac:dyDescent="0.25">
      <c r="B1139" s="46">
        <v>1135</v>
      </c>
      <c r="C1139" s="116" t="s">
        <v>1802</v>
      </c>
      <c r="D1139" s="97">
        <v>42825</v>
      </c>
      <c r="E1139" s="98">
        <v>44424</v>
      </c>
      <c r="F1139" s="117">
        <f t="shared" si="88"/>
        <v>4.3808219178082188</v>
      </c>
      <c r="G1139" s="46">
        <v>8</v>
      </c>
      <c r="H1139" s="72">
        <v>0.05</v>
      </c>
      <c r="I1139" s="91">
        <f t="shared" si="89"/>
        <v>0.11874999999999999</v>
      </c>
      <c r="J1139" s="115">
        <v>525350</v>
      </c>
      <c r="K1139" s="68">
        <f t="shared" si="85"/>
        <v>273298.94434931508</v>
      </c>
      <c r="L1139" s="68">
        <f t="shared" si="86"/>
        <v>252051.05565068492</v>
      </c>
      <c r="M1139" s="45">
        <v>0.05</v>
      </c>
      <c r="N1139" s="68">
        <f t="shared" si="87"/>
        <v>239448.50286815068</v>
      </c>
    </row>
    <row r="1140" spans="2:14" x14ac:dyDescent="0.25">
      <c r="B1140" s="46">
        <v>1136</v>
      </c>
      <c r="C1140" s="116" t="s">
        <v>1802</v>
      </c>
      <c r="D1140" s="97">
        <v>42825</v>
      </c>
      <c r="E1140" s="98">
        <v>44424</v>
      </c>
      <c r="F1140" s="117">
        <f t="shared" si="88"/>
        <v>4.3808219178082188</v>
      </c>
      <c r="G1140" s="46">
        <v>8</v>
      </c>
      <c r="H1140" s="72">
        <v>0.05</v>
      </c>
      <c r="I1140" s="91">
        <f t="shared" si="89"/>
        <v>0.11874999999999999</v>
      </c>
      <c r="J1140" s="115">
        <v>51517.53</v>
      </c>
      <c r="K1140" s="68">
        <f t="shared" si="85"/>
        <v>26800.583543321911</v>
      </c>
      <c r="L1140" s="68">
        <f t="shared" si="86"/>
        <v>24716.946456678088</v>
      </c>
      <c r="M1140" s="45">
        <v>0.05</v>
      </c>
      <c r="N1140" s="68">
        <f t="shared" si="87"/>
        <v>23481.099133844182</v>
      </c>
    </row>
    <row r="1141" spans="2:14" x14ac:dyDescent="0.25">
      <c r="B1141" s="46">
        <v>1137</v>
      </c>
      <c r="C1141" s="116" t="s">
        <v>1802</v>
      </c>
      <c r="D1141" s="97">
        <v>42825</v>
      </c>
      <c r="E1141" s="98">
        <v>44424</v>
      </c>
      <c r="F1141" s="117">
        <f t="shared" si="88"/>
        <v>4.3808219178082188</v>
      </c>
      <c r="G1141" s="46">
        <v>8</v>
      </c>
      <c r="H1141" s="72">
        <v>0.05</v>
      </c>
      <c r="I1141" s="91">
        <f t="shared" si="89"/>
        <v>0.11874999999999999</v>
      </c>
      <c r="J1141" s="115">
        <v>4142.47</v>
      </c>
      <c r="K1141" s="68">
        <f t="shared" si="85"/>
        <v>2155.0065251712326</v>
      </c>
      <c r="L1141" s="68">
        <f t="shared" si="86"/>
        <v>1987.4634748287676</v>
      </c>
      <c r="M1141" s="45">
        <v>0.05</v>
      </c>
      <c r="N1141" s="68">
        <f t="shared" si="87"/>
        <v>1888.0903010873292</v>
      </c>
    </row>
    <row r="1142" spans="2:14" x14ac:dyDescent="0.25">
      <c r="B1142" s="46">
        <v>1138</v>
      </c>
      <c r="C1142" s="116" t="s">
        <v>1802</v>
      </c>
      <c r="D1142" s="97">
        <v>42825</v>
      </c>
      <c r="E1142" s="98">
        <v>44424</v>
      </c>
      <c r="F1142" s="117">
        <f t="shared" si="88"/>
        <v>4.3808219178082188</v>
      </c>
      <c r="G1142" s="46">
        <v>8</v>
      </c>
      <c r="H1142" s="72">
        <v>0.05</v>
      </c>
      <c r="I1142" s="91">
        <f t="shared" si="89"/>
        <v>0.11874999999999999</v>
      </c>
      <c r="J1142" s="115">
        <v>72640.800000000003</v>
      </c>
      <c r="K1142" s="68">
        <f t="shared" si="85"/>
        <v>37789.386041095888</v>
      </c>
      <c r="L1142" s="68">
        <f t="shared" si="86"/>
        <v>34851.413958904115</v>
      </c>
      <c r="M1142" s="45">
        <v>0.05</v>
      </c>
      <c r="N1142" s="68">
        <f t="shared" si="87"/>
        <v>33108.843260958907</v>
      </c>
    </row>
    <row r="1143" spans="2:14" x14ac:dyDescent="0.25">
      <c r="B1143" s="46">
        <v>1139</v>
      </c>
      <c r="C1143" s="116" t="s">
        <v>1802</v>
      </c>
      <c r="D1143" s="97">
        <v>42825</v>
      </c>
      <c r="E1143" s="98">
        <v>44424</v>
      </c>
      <c r="F1143" s="117">
        <f t="shared" si="88"/>
        <v>4.3808219178082188</v>
      </c>
      <c r="G1143" s="46">
        <v>8</v>
      </c>
      <c r="H1143" s="72">
        <v>0.05</v>
      </c>
      <c r="I1143" s="91">
        <f t="shared" si="89"/>
        <v>0.11874999999999999</v>
      </c>
      <c r="J1143" s="115">
        <v>35636.400000000001</v>
      </c>
      <c r="K1143" s="68">
        <f t="shared" si="85"/>
        <v>18538.860760273972</v>
      </c>
      <c r="L1143" s="68">
        <f t="shared" si="86"/>
        <v>17097.539239726029</v>
      </c>
      <c r="M1143" s="45">
        <v>0.05</v>
      </c>
      <c r="N1143" s="68">
        <f t="shared" si="87"/>
        <v>16242.662277739728</v>
      </c>
    </row>
    <row r="1144" spans="2:14" x14ac:dyDescent="0.25">
      <c r="B1144" s="46">
        <v>1140</v>
      </c>
      <c r="C1144" s="116" t="s">
        <v>1802</v>
      </c>
      <c r="D1144" s="97">
        <v>42825</v>
      </c>
      <c r="E1144" s="98">
        <v>44424</v>
      </c>
      <c r="F1144" s="117">
        <f t="shared" si="88"/>
        <v>4.3808219178082188</v>
      </c>
      <c r="G1144" s="46">
        <v>8</v>
      </c>
      <c r="H1144" s="72">
        <v>0.05</v>
      </c>
      <c r="I1144" s="91">
        <f t="shared" si="89"/>
        <v>0.11874999999999999</v>
      </c>
      <c r="J1144" s="115">
        <v>109920</v>
      </c>
      <c r="K1144" s="68">
        <f t="shared" si="85"/>
        <v>57182.86849315068</v>
      </c>
      <c r="L1144" s="68">
        <f t="shared" si="86"/>
        <v>52737.13150684932</v>
      </c>
      <c r="M1144" s="45">
        <v>0.05</v>
      </c>
      <c r="N1144" s="68">
        <f t="shared" si="87"/>
        <v>50100.27493150685</v>
      </c>
    </row>
    <row r="1145" spans="2:14" x14ac:dyDescent="0.25">
      <c r="B1145" s="46">
        <v>1141</v>
      </c>
      <c r="C1145" s="116" t="s">
        <v>1802</v>
      </c>
      <c r="D1145" s="97">
        <v>42825</v>
      </c>
      <c r="E1145" s="98">
        <v>44424</v>
      </c>
      <c r="F1145" s="117">
        <f t="shared" si="88"/>
        <v>4.3808219178082188</v>
      </c>
      <c r="G1145" s="46">
        <v>8</v>
      </c>
      <c r="H1145" s="72">
        <v>0.05</v>
      </c>
      <c r="I1145" s="91">
        <f t="shared" si="89"/>
        <v>0.11874999999999999</v>
      </c>
      <c r="J1145" s="115">
        <v>19236</v>
      </c>
      <c r="K1145" s="68">
        <f t="shared" si="85"/>
        <v>10007.001986301369</v>
      </c>
      <c r="L1145" s="68">
        <f t="shared" si="86"/>
        <v>9228.9980136986305</v>
      </c>
      <c r="M1145" s="45">
        <v>0.05</v>
      </c>
      <c r="N1145" s="68">
        <f t="shared" si="87"/>
        <v>8767.5481130136977</v>
      </c>
    </row>
    <row r="1146" spans="2:14" x14ac:dyDescent="0.25">
      <c r="B1146" s="46">
        <v>1142</v>
      </c>
      <c r="C1146" s="116" t="s">
        <v>1802</v>
      </c>
      <c r="D1146" s="97">
        <v>42825</v>
      </c>
      <c r="E1146" s="98">
        <v>44424</v>
      </c>
      <c r="F1146" s="117">
        <f t="shared" si="88"/>
        <v>4.3808219178082188</v>
      </c>
      <c r="G1146" s="46">
        <v>8</v>
      </c>
      <c r="H1146" s="72">
        <v>0.05</v>
      </c>
      <c r="I1146" s="91">
        <f t="shared" si="89"/>
        <v>0.11874999999999999</v>
      </c>
      <c r="J1146" s="115">
        <v>144000</v>
      </c>
      <c r="K1146" s="68">
        <f t="shared" si="85"/>
        <v>74912.054794520547</v>
      </c>
      <c r="L1146" s="68">
        <f t="shared" si="86"/>
        <v>69087.945205479453</v>
      </c>
      <c r="M1146" s="45">
        <v>0.05</v>
      </c>
      <c r="N1146" s="68">
        <f t="shared" si="87"/>
        <v>65633.547945205471</v>
      </c>
    </row>
    <row r="1147" spans="2:14" x14ac:dyDescent="0.25">
      <c r="B1147" s="46">
        <v>1143</v>
      </c>
      <c r="C1147" s="116" t="s">
        <v>1802</v>
      </c>
      <c r="D1147" s="97">
        <v>42825</v>
      </c>
      <c r="E1147" s="98">
        <v>44424</v>
      </c>
      <c r="F1147" s="117">
        <f t="shared" si="88"/>
        <v>4.3808219178082188</v>
      </c>
      <c r="G1147" s="46">
        <v>8</v>
      </c>
      <c r="H1147" s="72">
        <v>0.05</v>
      </c>
      <c r="I1147" s="91">
        <f t="shared" si="89"/>
        <v>0.11874999999999999</v>
      </c>
      <c r="J1147" s="115">
        <v>18600</v>
      </c>
      <c r="K1147" s="68">
        <f t="shared" si="85"/>
        <v>9676.1404109589039</v>
      </c>
      <c r="L1147" s="68">
        <f t="shared" si="86"/>
        <v>8923.8595890410961</v>
      </c>
      <c r="M1147" s="45">
        <v>0.05</v>
      </c>
      <c r="N1147" s="68">
        <f t="shared" si="87"/>
        <v>8477.6666095890414</v>
      </c>
    </row>
    <row r="1148" spans="2:14" x14ac:dyDescent="0.25">
      <c r="B1148" s="46">
        <v>1144</v>
      </c>
      <c r="C1148" s="116" t="s">
        <v>1802</v>
      </c>
      <c r="D1148" s="97">
        <v>42825</v>
      </c>
      <c r="E1148" s="98">
        <v>44424</v>
      </c>
      <c r="F1148" s="117">
        <f t="shared" si="88"/>
        <v>4.3808219178082188</v>
      </c>
      <c r="G1148" s="46">
        <v>8</v>
      </c>
      <c r="H1148" s="72">
        <v>0.05</v>
      </c>
      <c r="I1148" s="91">
        <f t="shared" si="89"/>
        <v>0.11874999999999999</v>
      </c>
      <c r="J1148" s="115">
        <v>119000</v>
      </c>
      <c r="K1148" s="68">
        <f t="shared" si="85"/>
        <v>61906.489726027394</v>
      </c>
      <c r="L1148" s="68">
        <f t="shared" si="86"/>
        <v>57093.510273972606</v>
      </c>
      <c r="M1148" s="45">
        <v>0.05</v>
      </c>
      <c r="N1148" s="68">
        <f t="shared" si="87"/>
        <v>54238.834760273974</v>
      </c>
    </row>
    <row r="1149" spans="2:14" x14ac:dyDescent="0.25">
      <c r="B1149" s="46">
        <v>1145</v>
      </c>
      <c r="C1149" s="116" t="s">
        <v>1802</v>
      </c>
      <c r="D1149" s="97">
        <v>42825</v>
      </c>
      <c r="E1149" s="98">
        <v>44424</v>
      </c>
      <c r="F1149" s="117">
        <f t="shared" si="88"/>
        <v>4.3808219178082188</v>
      </c>
      <c r="G1149" s="46">
        <v>8</v>
      </c>
      <c r="H1149" s="72">
        <v>0.05</v>
      </c>
      <c r="I1149" s="91">
        <f t="shared" si="89"/>
        <v>0.11874999999999999</v>
      </c>
      <c r="J1149" s="115">
        <v>58395</v>
      </c>
      <c r="K1149" s="68">
        <f t="shared" si="85"/>
        <v>30378.398886986299</v>
      </c>
      <c r="L1149" s="68">
        <f t="shared" si="86"/>
        <v>28016.601113013701</v>
      </c>
      <c r="M1149" s="45">
        <v>0.05</v>
      </c>
      <c r="N1149" s="68">
        <f t="shared" si="87"/>
        <v>26615.771057363014</v>
      </c>
    </row>
    <row r="1150" spans="2:14" x14ac:dyDescent="0.25">
      <c r="B1150" s="46">
        <v>1146</v>
      </c>
      <c r="C1150" s="116" t="s">
        <v>1802</v>
      </c>
      <c r="D1150" s="97">
        <v>42825</v>
      </c>
      <c r="E1150" s="98">
        <v>44424</v>
      </c>
      <c r="F1150" s="117">
        <f t="shared" si="88"/>
        <v>4.3808219178082188</v>
      </c>
      <c r="G1150" s="46">
        <v>8</v>
      </c>
      <c r="H1150" s="72">
        <v>0.05</v>
      </c>
      <c r="I1150" s="91">
        <f t="shared" si="89"/>
        <v>0.11874999999999999</v>
      </c>
      <c r="J1150" s="115">
        <v>496130</v>
      </c>
      <c r="K1150" s="68">
        <f t="shared" si="85"/>
        <v>258098.03989726026</v>
      </c>
      <c r="L1150" s="68">
        <f t="shared" si="86"/>
        <v>238031.96010273974</v>
      </c>
      <c r="M1150" s="45">
        <v>0.05</v>
      </c>
      <c r="N1150" s="68">
        <f t="shared" si="87"/>
        <v>226130.36209760275</v>
      </c>
    </row>
    <row r="1151" spans="2:14" x14ac:dyDescent="0.25">
      <c r="B1151" s="46">
        <v>1147</v>
      </c>
      <c r="C1151" s="116" t="s">
        <v>1802</v>
      </c>
      <c r="D1151" s="97">
        <v>42795</v>
      </c>
      <c r="E1151" s="98">
        <v>44424</v>
      </c>
      <c r="F1151" s="117">
        <f t="shared" si="88"/>
        <v>4.463013698630137</v>
      </c>
      <c r="G1151" s="46">
        <v>8</v>
      </c>
      <c r="H1151" s="72">
        <v>0.05</v>
      </c>
      <c r="I1151" s="91">
        <f t="shared" si="89"/>
        <v>0.11874999999999999</v>
      </c>
      <c r="J1151" s="115">
        <v>2000787</v>
      </c>
      <c r="K1151" s="68">
        <f t="shared" si="85"/>
        <v>1060382.84994863</v>
      </c>
      <c r="L1151" s="68">
        <f t="shared" si="86"/>
        <v>940404.15005137003</v>
      </c>
      <c r="M1151" s="45">
        <v>0.05</v>
      </c>
      <c r="N1151" s="68">
        <f t="shared" si="87"/>
        <v>893383.94254880154</v>
      </c>
    </row>
    <row r="1152" spans="2:14" x14ac:dyDescent="0.25">
      <c r="B1152" s="46">
        <v>1148</v>
      </c>
      <c r="C1152" s="116" t="s">
        <v>1803</v>
      </c>
      <c r="D1152" s="97">
        <v>42830</v>
      </c>
      <c r="E1152" s="98">
        <v>44424</v>
      </c>
      <c r="F1152" s="117">
        <f t="shared" si="88"/>
        <v>4.3671232876712329</v>
      </c>
      <c r="G1152" s="46">
        <v>8</v>
      </c>
      <c r="H1152" s="72">
        <v>0.05</v>
      </c>
      <c r="I1152" s="91">
        <f t="shared" si="89"/>
        <v>0.11874999999999999</v>
      </c>
      <c r="J1152" s="94">
        <v>24000</v>
      </c>
      <c r="K1152" s="68">
        <f t="shared" si="85"/>
        <v>12446.301369863013</v>
      </c>
      <c r="L1152" s="68">
        <f t="shared" si="86"/>
        <v>11553.698630136987</v>
      </c>
      <c r="M1152" s="45">
        <v>0.05</v>
      </c>
      <c r="N1152" s="68">
        <f t="shared" si="87"/>
        <v>10976.013698630137</v>
      </c>
    </row>
    <row r="1153" spans="2:14" x14ac:dyDescent="0.25">
      <c r="B1153" s="46">
        <v>1149</v>
      </c>
      <c r="C1153" s="116" t="s">
        <v>1749</v>
      </c>
      <c r="D1153" s="97">
        <v>42830</v>
      </c>
      <c r="E1153" s="98">
        <v>44424</v>
      </c>
      <c r="F1153" s="117">
        <f t="shared" si="88"/>
        <v>4.3671232876712329</v>
      </c>
      <c r="G1153" s="46">
        <v>6</v>
      </c>
      <c r="H1153" s="72">
        <v>0.05</v>
      </c>
      <c r="I1153" s="91">
        <f t="shared" si="89"/>
        <v>0.15833333333333333</v>
      </c>
      <c r="J1153" s="94">
        <v>37200</v>
      </c>
      <c r="K1153" s="68">
        <f t="shared" si="85"/>
        <v>25722.35616438356</v>
      </c>
      <c r="L1153" s="68">
        <f t="shared" si="86"/>
        <v>11477.64383561644</v>
      </c>
      <c r="M1153" s="45">
        <v>0.05</v>
      </c>
      <c r="N1153" s="68">
        <f t="shared" si="87"/>
        <v>10903.761643835618</v>
      </c>
    </row>
    <row r="1154" spans="2:14" x14ac:dyDescent="0.25">
      <c r="B1154" s="46">
        <v>1150</v>
      </c>
      <c r="C1154" s="116" t="s">
        <v>1750</v>
      </c>
      <c r="D1154" s="97">
        <v>42830</v>
      </c>
      <c r="E1154" s="98">
        <v>44424</v>
      </c>
      <c r="F1154" s="117">
        <f t="shared" si="88"/>
        <v>4.3671232876712329</v>
      </c>
      <c r="G1154" s="46">
        <v>6</v>
      </c>
      <c r="H1154" s="72">
        <v>0.05</v>
      </c>
      <c r="I1154" s="91">
        <f t="shared" si="89"/>
        <v>0.15833333333333333</v>
      </c>
      <c r="J1154" s="94">
        <v>84000</v>
      </c>
      <c r="K1154" s="68">
        <f t="shared" si="85"/>
        <v>58082.739726027401</v>
      </c>
      <c r="L1154" s="68">
        <f t="shared" si="86"/>
        <v>25917.260273972599</v>
      </c>
      <c r="M1154" s="45">
        <v>0.05</v>
      </c>
      <c r="N1154" s="68">
        <f t="shared" si="87"/>
        <v>24621.397260273967</v>
      </c>
    </row>
    <row r="1155" spans="2:14" x14ac:dyDescent="0.25">
      <c r="B1155" s="46">
        <v>1151</v>
      </c>
      <c r="C1155" s="116" t="s">
        <v>1759</v>
      </c>
      <c r="D1155" s="97">
        <v>42838</v>
      </c>
      <c r="E1155" s="98">
        <v>44424</v>
      </c>
      <c r="F1155" s="117">
        <f t="shared" si="88"/>
        <v>4.3452054794520549</v>
      </c>
      <c r="G1155" s="46">
        <v>6</v>
      </c>
      <c r="H1155" s="72">
        <v>0.05</v>
      </c>
      <c r="I1155" s="91">
        <f t="shared" si="89"/>
        <v>0.15833333333333333</v>
      </c>
      <c r="J1155" s="94">
        <v>87936</v>
      </c>
      <c r="K1155" s="68">
        <f t="shared" si="85"/>
        <v>60499.16493150685</v>
      </c>
      <c r="L1155" s="68">
        <f t="shared" si="86"/>
        <v>27436.83506849315</v>
      </c>
      <c r="M1155" s="45">
        <v>0.05</v>
      </c>
      <c r="N1155" s="68">
        <f t="shared" si="87"/>
        <v>26064.993315068492</v>
      </c>
    </row>
    <row r="1156" spans="2:14" x14ac:dyDescent="0.25">
      <c r="B1156" s="46">
        <v>1152</v>
      </c>
      <c r="C1156" s="116" t="s">
        <v>1804</v>
      </c>
      <c r="D1156" s="97">
        <v>42846</v>
      </c>
      <c r="E1156" s="98">
        <v>44424</v>
      </c>
      <c r="F1156" s="117">
        <f t="shared" si="88"/>
        <v>4.3232876712328769</v>
      </c>
      <c r="G1156" s="46">
        <v>5</v>
      </c>
      <c r="H1156" s="72">
        <v>0.05</v>
      </c>
      <c r="I1156" s="91">
        <f t="shared" si="89"/>
        <v>0.19</v>
      </c>
      <c r="J1156" s="94">
        <v>11328</v>
      </c>
      <c r="K1156" s="68">
        <f t="shared" si="85"/>
        <v>9305.0985205479465</v>
      </c>
      <c r="L1156" s="68">
        <f t="shared" si="86"/>
        <v>2022.9014794520535</v>
      </c>
      <c r="M1156" s="45">
        <v>0.05</v>
      </c>
      <c r="N1156" s="68">
        <f t="shared" si="87"/>
        <v>1921.7564054794507</v>
      </c>
    </row>
    <row r="1157" spans="2:14" x14ac:dyDescent="0.25">
      <c r="B1157" s="46">
        <v>1153</v>
      </c>
      <c r="C1157" s="116" t="s">
        <v>1734</v>
      </c>
      <c r="D1157" s="97">
        <v>42867</v>
      </c>
      <c r="E1157" s="98">
        <v>44424</v>
      </c>
      <c r="F1157" s="117">
        <f t="shared" si="88"/>
        <v>4.2657534246575342</v>
      </c>
      <c r="G1157" s="46">
        <v>8</v>
      </c>
      <c r="H1157" s="72">
        <v>0.05</v>
      </c>
      <c r="I1157" s="91">
        <f t="shared" si="89"/>
        <v>0.11874999999999999</v>
      </c>
      <c r="J1157" s="94">
        <v>51525</v>
      </c>
      <c r="K1157" s="68">
        <f t="shared" ref="K1157:K1220" si="90">J1157*I1157*F1157</f>
        <v>26100.412243150684</v>
      </c>
      <c r="L1157" s="68">
        <f t="shared" ref="L1157:L1220" si="91">MAX(J1157-K1157,0)</f>
        <v>25424.587756849316</v>
      </c>
      <c r="M1157" s="45">
        <v>0.05</v>
      </c>
      <c r="N1157" s="68">
        <f t="shared" ref="N1157:N1220" si="92">IF(J1157&lt;=0,0,IF(L1157&lt;=H1157*J1157,H1157*J1157,L1157*(1-M1157)))</f>
        <v>24153.358369006848</v>
      </c>
    </row>
    <row r="1158" spans="2:14" x14ac:dyDescent="0.25">
      <c r="B1158" s="46">
        <v>1154</v>
      </c>
      <c r="C1158" s="116" t="s">
        <v>1729</v>
      </c>
      <c r="D1158" s="97">
        <v>42874</v>
      </c>
      <c r="E1158" s="98">
        <v>44424</v>
      </c>
      <c r="F1158" s="117">
        <f t="shared" ref="F1158:F1221" si="93">(E1158-D1158)/365</f>
        <v>4.2465753424657535</v>
      </c>
      <c r="G1158" s="46">
        <v>8</v>
      </c>
      <c r="H1158" s="72">
        <v>0.05</v>
      </c>
      <c r="I1158" s="91">
        <f t="shared" ref="I1158:I1221" si="94">(1-H1158)/G1158</f>
        <v>0.11874999999999999</v>
      </c>
      <c r="J1158" s="94">
        <v>20610</v>
      </c>
      <c r="K1158" s="68">
        <f t="shared" si="90"/>
        <v>10393.227739726028</v>
      </c>
      <c r="L1158" s="68">
        <f t="shared" si="91"/>
        <v>10216.772260273972</v>
      </c>
      <c r="M1158" s="45">
        <v>0.05</v>
      </c>
      <c r="N1158" s="68">
        <f t="shared" si="92"/>
        <v>9705.9336472602736</v>
      </c>
    </row>
    <row r="1159" spans="2:14" x14ac:dyDescent="0.25">
      <c r="B1159" s="46">
        <v>1155</v>
      </c>
      <c r="C1159" s="116" t="s">
        <v>1729</v>
      </c>
      <c r="D1159" s="97">
        <v>42874</v>
      </c>
      <c r="E1159" s="98">
        <v>44424</v>
      </c>
      <c r="F1159" s="117">
        <f t="shared" si="93"/>
        <v>4.2465753424657535</v>
      </c>
      <c r="G1159" s="46">
        <v>8</v>
      </c>
      <c r="H1159" s="72">
        <v>0.05</v>
      </c>
      <c r="I1159" s="91">
        <f t="shared" si="94"/>
        <v>0.11874999999999999</v>
      </c>
      <c r="J1159" s="94">
        <v>4122</v>
      </c>
      <c r="K1159" s="68">
        <f t="shared" si="90"/>
        <v>2078.6455479452052</v>
      </c>
      <c r="L1159" s="68">
        <f t="shared" si="91"/>
        <v>2043.3544520547948</v>
      </c>
      <c r="M1159" s="45">
        <v>0.05</v>
      </c>
      <c r="N1159" s="68">
        <f t="shared" si="92"/>
        <v>1941.186729452055</v>
      </c>
    </row>
    <row r="1160" spans="2:14" x14ac:dyDescent="0.25">
      <c r="B1160" s="46">
        <v>1156</v>
      </c>
      <c r="C1160" s="116" t="s">
        <v>1731</v>
      </c>
      <c r="D1160" s="97">
        <v>42893</v>
      </c>
      <c r="E1160" s="98">
        <v>44424</v>
      </c>
      <c r="F1160" s="117">
        <f t="shared" si="93"/>
        <v>4.1945205479452055</v>
      </c>
      <c r="G1160" s="46">
        <v>8</v>
      </c>
      <c r="H1160" s="72">
        <v>0.05</v>
      </c>
      <c r="I1160" s="91">
        <f t="shared" si="94"/>
        <v>0.11874999999999999</v>
      </c>
      <c r="J1160" s="94">
        <v>8587.5</v>
      </c>
      <c r="K1160" s="68">
        <f t="shared" si="90"/>
        <v>4277.4278681506848</v>
      </c>
      <c r="L1160" s="68">
        <f t="shared" si="91"/>
        <v>4310.0721318493152</v>
      </c>
      <c r="M1160" s="45">
        <v>0.05</v>
      </c>
      <c r="N1160" s="68">
        <f t="shared" si="92"/>
        <v>4094.5685252568492</v>
      </c>
    </row>
    <row r="1161" spans="2:14" x14ac:dyDescent="0.25">
      <c r="B1161" s="46">
        <v>1157</v>
      </c>
      <c r="C1161" s="116" t="s">
        <v>1731</v>
      </c>
      <c r="D1161" s="97">
        <v>42893</v>
      </c>
      <c r="E1161" s="98">
        <v>44424</v>
      </c>
      <c r="F1161" s="117">
        <f t="shared" si="93"/>
        <v>4.1945205479452055</v>
      </c>
      <c r="G1161" s="46">
        <v>8</v>
      </c>
      <c r="H1161" s="72">
        <v>0.05</v>
      </c>
      <c r="I1161" s="91">
        <f t="shared" si="94"/>
        <v>0.11874999999999999</v>
      </c>
      <c r="J1161" s="94">
        <v>8587.5</v>
      </c>
      <c r="K1161" s="68">
        <f t="shared" si="90"/>
        <v>4277.4278681506848</v>
      </c>
      <c r="L1161" s="68">
        <f t="shared" si="91"/>
        <v>4310.0721318493152</v>
      </c>
      <c r="M1161" s="45">
        <v>0.05</v>
      </c>
      <c r="N1161" s="68">
        <f t="shared" si="92"/>
        <v>4094.5685252568492</v>
      </c>
    </row>
    <row r="1162" spans="2:14" x14ac:dyDescent="0.25">
      <c r="B1162" s="46">
        <v>1158</v>
      </c>
      <c r="C1162" s="116" t="s">
        <v>1742</v>
      </c>
      <c r="D1162" s="97">
        <v>42903</v>
      </c>
      <c r="E1162" s="98">
        <v>44424</v>
      </c>
      <c r="F1162" s="117">
        <f t="shared" si="93"/>
        <v>4.1671232876712327</v>
      </c>
      <c r="G1162" s="46">
        <v>8</v>
      </c>
      <c r="H1162" s="72">
        <v>0.05</v>
      </c>
      <c r="I1162" s="91">
        <f t="shared" si="94"/>
        <v>0.11874999999999999</v>
      </c>
      <c r="J1162" s="94">
        <v>89310</v>
      </c>
      <c r="K1162" s="68">
        <f t="shared" si="90"/>
        <v>44194.686472602742</v>
      </c>
      <c r="L1162" s="68">
        <f t="shared" si="91"/>
        <v>45115.313527397258</v>
      </c>
      <c r="M1162" s="45">
        <v>0.05</v>
      </c>
      <c r="N1162" s="68">
        <f t="shared" si="92"/>
        <v>42859.547851027397</v>
      </c>
    </row>
    <row r="1163" spans="2:14" x14ac:dyDescent="0.25">
      <c r="B1163" s="46">
        <v>1159</v>
      </c>
      <c r="C1163" s="116" t="s">
        <v>1742</v>
      </c>
      <c r="D1163" s="97">
        <v>42903</v>
      </c>
      <c r="E1163" s="98">
        <v>44424</v>
      </c>
      <c r="F1163" s="117">
        <f t="shared" si="93"/>
        <v>4.1671232876712327</v>
      </c>
      <c r="G1163" s="46">
        <v>8</v>
      </c>
      <c r="H1163" s="72">
        <v>0.05</v>
      </c>
      <c r="I1163" s="91">
        <f t="shared" si="94"/>
        <v>0.11874999999999999</v>
      </c>
      <c r="J1163" s="94">
        <v>178620</v>
      </c>
      <c r="K1163" s="68">
        <f t="shared" si="90"/>
        <v>88389.372945205483</v>
      </c>
      <c r="L1163" s="68">
        <f t="shared" si="91"/>
        <v>90230.627054794517</v>
      </c>
      <c r="M1163" s="45">
        <v>0.05</v>
      </c>
      <c r="N1163" s="68">
        <f t="shared" si="92"/>
        <v>85719.095702054794</v>
      </c>
    </row>
    <row r="1164" spans="2:14" x14ac:dyDescent="0.25">
      <c r="B1164" s="46">
        <v>1160</v>
      </c>
      <c r="C1164" s="116" t="s">
        <v>1730</v>
      </c>
      <c r="D1164" s="97">
        <v>42903</v>
      </c>
      <c r="E1164" s="98">
        <v>44424</v>
      </c>
      <c r="F1164" s="117">
        <f t="shared" si="93"/>
        <v>4.1671232876712327</v>
      </c>
      <c r="G1164" s="46">
        <v>6</v>
      </c>
      <c r="H1164" s="72">
        <v>0.05</v>
      </c>
      <c r="I1164" s="91">
        <f t="shared" si="94"/>
        <v>0.15833333333333333</v>
      </c>
      <c r="J1164" s="94">
        <v>226710</v>
      </c>
      <c r="K1164" s="68">
        <f t="shared" si="90"/>
        <v>149582.01575342464</v>
      </c>
      <c r="L1164" s="68">
        <f t="shared" si="91"/>
        <v>77127.984246575361</v>
      </c>
      <c r="M1164" s="45">
        <v>0.05</v>
      </c>
      <c r="N1164" s="68">
        <f t="shared" si="92"/>
        <v>73271.585034246586</v>
      </c>
    </row>
    <row r="1165" spans="2:14" x14ac:dyDescent="0.25">
      <c r="B1165" s="46">
        <v>1161</v>
      </c>
      <c r="C1165" s="116" t="s">
        <v>1750</v>
      </c>
      <c r="D1165" s="97">
        <v>42915</v>
      </c>
      <c r="E1165" s="98">
        <v>44424</v>
      </c>
      <c r="F1165" s="117">
        <f t="shared" si="93"/>
        <v>4.1342465753424653</v>
      </c>
      <c r="G1165" s="46">
        <v>6</v>
      </c>
      <c r="H1165" s="72">
        <v>0.05</v>
      </c>
      <c r="I1165" s="91">
        <f t="shared" si="94"/>
        <v>0.15833333333333333</v>
      </c>
      <c r="J1165" s="94">
        <v>48000</v>
      </c>
      <c r="K1165" s="68">
        <f t="shared" si="90"/>
        <v>31420.273972602736</v>
      </c>
      <c r="L1165" s="68">
        <f t="shared" si="91"/>
        <v>16579.726027397264</v>
      </c>
      <c r="M1165" s="45">
        <v>0.05</v>
      </c>
      <c r="N1165" s="68">
        <f t="shared" si="92"/>
        <v>15750.739726027401</v>
      </c>
    </row>
    <row r="1166" spans="2:14" x14ac:dyDescent="0.25">
      <c r="B1166" s="46">
        <v>1162</v>
      </c>
      <c r="C1166" s="116" t="s">
        <v>1749</v>
      </c>
      <c r="D1166" s="97">
        <v>42915</v>
      </c>
      <c r="E1166" s="98">
        <v>44424</v>
      </c>
      <c r="F1166" s="117">
        <f t="shared" si="93"/>
        <v>4.1342465753424653</v>
      </c>
      <c r="G1166" s="46">
        <v>6</v>
      </c>
      <c r="H1166" s="72">
        <v>0.05</v>
      </c>
      <c r="I1166" s="91">
        <f t="shared" si="94"/>
        <v>0.15833333333333333</v>
      </c>
      <c r="J1166" s="94">
        <v>37200</v>
      </c>
      <c r="K1166" s="68">
        <f t="shared" si="90"/>
        <v>24350.71232876712</v>
      </c>
      <c r="L1166" s="68">
        <f t="shared" si="91"/>
        <v>12849.28767123288</v>
      </c>
      <c r="M1166" s="45">
        <v>0.05</v>
      </c>
      <c r="N1166" s="68">
        <f t="shared" si="92"/>
        <v>12206.823287671235</v>
      </c>
    </row>
    <row r="1167" spans="2:14" x14ac:dyDescent="0.25">
      <c r="B1167" s="46">
        <v>1163</v>
      </c>
      <c r="C1167" s="116" t="s">
        <v>1757</v>
      </c>
      <c r="D1167" s="97">
        <v>42915</v>
      </c>
      <c r="E1167" s="98">
        <v>44424</v>
      </c>
      <c r="F1167" s="117">
        <f t="shared" si="93"/>
        <v>4.1342465753424653</v>
      </c>
      <c r="G1167" s="46">
        <v>8</v>
      </c>
      <c r="H1167" s="72">
        <v>0.05</v>
      </c>
      <c r="I1167" s="91">
        <f t="shared" si="94"/>
        <v>0.11874999999999999</v>
      </c>
      <c r="J1167" s="94">
        <v>192000</v>
      </c>
      <c r="K1167" s="68">
        <f t="shared" si="90"/>
        <v>94260.821917808207</v>
      </c>
      <c r="L1167" s="68">
        <f t="shared" si="91"/>
        <v>97739.178082191793</v>
      </c>
      <c r="M1167" s="45">
        <v>0.05</v>
      </c>
      <c r="N1167" s="68">
        <f t="shared" si="92"/>
        <v>92852.219178082203</v>
      </c>
    </row>
    <row r="1168" spans="2:14" x14ac:dyDescent="0.25">
      <c r="B1168" s="46">
        <v>1164</v>
      </c>
      <c r="C1168" s="116" t="s">
        <v>1756</v>
      </c>
      <c r="D1168" s="97">
        <v>42915</v>
      </c>
      <c r="E1168" s="98">
        <v>44424</v>
      </c>
      <c r="F1168" s="117">
        <f t="shared" si="93"/>
        <v>4.1342465753424653</v>
      </c>
      <c r="G1168" s="46">
        <v>8</v>
      </c>
      <c r="H1168" s="72">
        <v>0.05</v>
      </c>
      <c r="I1168" s="91">
        <f t="shared" si="94"/>
        <v>0.11874999999999999</v>
      </c>
      <c r="J1168" s="94">
        <v>139200</v>
      </c>
      <c r="K1168" s="68">
        <f t="shared" si="90"/>
        <v>68339.095890410958</v>
      </c>
      <c r="L1168" s="68">
        <f t="shared" si="91"/>
        <v>70860.904109589042</v>
      </c>
      <c r="M1168" s="45">
        <v>0.05</v>
      </c>
      <c r="N1168" s="68">
        <f t="shared" si="92"/>
        <v>67317.858904109584</v>
      </c>
    </row>
    <row r="1169" spans="2:14" x14ac:dyDescent="0.25">
      <c r="B1169" s="46">
        <v>1165</v>
      </c>
      <c r="C1169" s="116" t="s">
        <v>1750</v>
      </c>
      <c r="D1169" s="97">
        <v>42915</v>
      </c>
      <c r="E1169" s="98">
        <v>44424</v>
      </c>
      <c r="F1169" s="117">
        <f t="shared" si="93"/>
        <v>4.1342465753424653</v>
      </c>
      <c r="G1169" s="46">
        <v>6</v>
      </c>
      <c r="H1169" s="72">
        <v>0.05</v>
      </c>
      <c r="I1169" s="91">
        <f t="shared" si="94"/>
        <v>0.15833333333333333</v>
      </c>
      <c r="J1169" s="94">
        <v>84000</v>
      </c>
      <c r="K1169" s="68">
        <f t="shared" si="90"/>
        <v>54985.479452054788</v>
      </c>
      <c r="L1169" s="68">
        <f t="shared" si="91"/>
        <v>29014.520547945212</v>
      </c>
      <c r="M1169" s="45">
        <v>0.05</v>
      </c>
      <c r="N1169" s="68">
        <f t="shared" si="92"/>
        <v>27563.794520547952</v>
      </c>
    </row>
    <row r="1170" spans="2:14" x14ac:dyDescent="0.25">
      <c r="B1170" s="46">
        <v>1166</v>
      </c>
      <c r="C1170" s="116" t="s">
        <v>1727</v>
      </c>
      <c r="D1170" s="97">
        <v>42956</v>
      </c>
      <c r="E1170" s="98">
        <v>44424</v>
      </c>
      <c r="F1170" s="117">
        <f t="shared" si="93"/>
        <v>4.021917808219178</v>
      </c>
      <c r="G1170" s="46">
        <v>5</v>
      </c>
      <c r="H1170" s="72">
        <v>0.05</v>
      </c>
      <c r="I1170" s="91">
        <f t="shared" si="94"/>
        <v>0.19</v>
      </c>
      <c r="J1170" s="94">
        <v>15700</v>
      </c>
      <c r="K1170" s="68">
        <f t="shared" si="90"/>
        <v>11997.380821917808</v>
      </c>
      <c r="L1170" s="68">
        <f t="shared" si="91"/>
        <v>3702.6191780821919</v>
      </c>
      <c r="M1170" s="45">
        <v>0.05</v>
      </c>
      <c r="N1170" s="68">
        <f t="shared" si="92"/>
        <v>3517.4882191780821</v>
      </c>
    </row>
    <row r="1171" spans="2:14" x14ac:dyDescent="0.25">
      <c r="B1171" s="46">
        <v>1167</v>
      </c>
      <c r="C1171" s="116" t="s">
        <v>1759</v>
      </c>
      <c r="D1171" s="97">
        <v>42958</v>
      </c>
      <c r="E1171" s="98">
        <v>44424</v>
      </c>
      <c r="F1171" s="117">
        <f t="shared" si="93"/>
        <v>4.0164383561643833</v>
      </c>
      <c r="G1171" s="46">
        <v>6</v>
      </c>
      <c r="H1171" s="72">
        <v>0.05</v>
      </c>
      <c r="I1171" s="91">
        <f t="shared" si="94"/>
        <v>0.15833333333333333</v>
      </c>
      <c r="J1171" s="94">
        <v>19200</v>
      </c>
      <c r="K1171" s="68">
        <f t="shared" si="90"/>
        <v>12209.972602739725</v>
      </c>
      <c r="L1171" s="68">
        <f t="shared" si="91"/>
        <v>6990.0273972602754</v>
      </c>
      <c r="M1171" s="45">
        <v>0.05</v>
      </c>
      <c r="N1171" s="68">
        <f t="shared" si="92"/>
        <v>6640.5260273972617</v>
      </c>
    </row>
    <row r="1172" spans="2:14" x14ac:dyDescent="0.25">
      <c r="B1172" s="46">
        <v>1168</v>
      </c>
      <c r="C1172" s="116" t="s">
        <v>1753</v>
      </c>
      <c r="D1172" s="97">
        <v>42992</v>
      </c>
      <c r="E1172" s="98">
        <v>44424</v>
      </c>
      <c r="F1172" s="117">
        <f t="shared" si="93"/>
        <v>3.9232876712328766</v>
      </c>
      <c r="G1172" s="46">
        <v>8</v>
      </c>
      <c r="H1172" s="72">
        <v>0.05</v>
      </c>
      <c r="I1172" s="91">
        <f t="shared" si="94"/>
        <v>0.11874999999999999</v>
      </c>
      <c r="J1172" s="94">
        <v>10500</v>
      </c>
      <c r="K1172" s="68">
        <f t="shared" si="90"/>
        <v>4891.8493150684926</v>
      </c>
      <c r="L1172" s="68">
        <f t="shared" si="91"/>
        <v>5608.1506849315074</v>
      </c>
      <c r="M1172" s="45">
        <v>0.05</v>
      </c>
      <c r="N1172" s="68">
        <f t="shared" si="92"/>
        <v>5327.7431506849316</v>
      </c>
    </row>
    <row r="1173" spans="2:14" x14ac:dyDescent="0.25">
      <c r="B1173" s="46">
        <v>1169</v>
      </c>
      <c r="C1173" s="116" t="s">
        <v>1762</v>
      </c>
      <c r="D1173" s="97">
        <v>42996</v>
      </c>
      <c r="E1173" s="98">
        <v>44424</v>
      </c>
      <c r="F1173" s="117">
        <f t="shared" si="93"/>
        <v>3.9123287671232876</v>
      </c>
      <c r="G1173" s="46">
        <v>5</v>
      </c>
      <c r="H1173" s="72">
        <v>0.05</v>
      </c>
      <c r="I1173" s="91">
        <f t="shared" si="94"/>
        <v>0.19</v>
      </c>
      <c r="J1173" s="94">
        <v>10080</v>
      </c>
      <c r="K1173" s="68">
        <f t="shared" si="90"/>
        <v>7492.8920547945208</v>
      </c>
      <c r="L1173" s="68">
        <f t="shared" si="91"/>
        <v>2587.1079452054792</v>
      </c>
      <c r="M1173" s="45">
        <v>0.05</v>
      </c>
      <c r="N1173" s="68">
        <f t="shared" si="92"/>
        <v>2457.7525479452052</v>
      </c>
    </row>
    <row r="1174" spans="2:14" x14ac:dyDescent="0.25">
      <c r="B1174" s="46">
        <v>1170</v>
      </c>
      <c r="C1174" s="116" t="s">
        <v>1762</v>
      </c>
      <c r="D1174" s="97">
        <v>42996</v>
      </c>
      <c r="E1174" s="98">
        <v>44424</v>
      </c>
      <c r="F1174" s="117">
        <f t="shared" si="93"/>
        <v>3.9123287671232876</v>
      </c>
      <c r="G1174" s="46">
        <v>5</v>
      </c>
      <c r="H1174" s="72">
        <v>0.05</v>
      </c>
      <c r="I1174" s="91">
        <f t="shared" si="94"/>
        <v>0.19</v>
      </c>
      <c r="J1174" s="94">
        <v>10080</v>
      </c>
      <c r="K1174" s="68">
        <f t="shared" si="90"/>
        <v>7492.8920547945208</v>
      </c>
      <c r="L1174" s="68">
        <f t="shared" si="91"/>
        <v>2587.1079452054792</v>
      </c>
      <c r="M1174" s="45">
        <v>0.05</v>
      </c>
      <c r="N1174" s="68">
        <f t="shared" si="92"/>
        <v>2457.7525479452052</v>
      </c>
    </row>
    <row r="1175" spans="2:14" x14ac:dyDescent="0.25">
      <c r="B1175" s="46">
        <v>1171</v>
      </c>
      <c r="C1175" s="116" t="s">
        <v>1729</v>
      </c>
      <c r="D1175" s="97">
        <v>42997</v>
      </c>
      <c r="E1175" s="98">
        <v>44424</v>
      </c>
      <c r="F1175" s="117">
        <f t="shared" si="93"/>
        <v>3.9095890410958902</v>
      </c>
      <c r="G1175" s="46">
        <v>8</v>
      </c>
      <c r="H1175" s="72">
        <v>0.05</v>
      </c>
      <c r="I1175" s="91">
        <f t="shared" si="94"/>
        <v>0.11874999999999999</v>
      </c>
      <c r="J1175" s="94">
        <v>21600</v>
      </c>
      <c r="K1175" s="68">
        <f t="shared" si="90"/>
        <v>10028.095890410959</v>
      </c>
      <c r="L1175" s="68">
        <f t="shared" si="91"/>
        <v>11571.904109589041</v>
      </c>
      <c r="M1175" s="45">
        <v>0.05</v>
      </c>
      <c r="N1175" s="68">
        <f t="shared" si="92"/>
        <v>10993.308904109588</v>
      </c>
    </row>
    <row r="1176" spans="2:14" x14ac:dyDescent="0.25">
      <c r="B1176" s="46">
        <v>1172</v>
      </c>
      <c r="C1176" s="116" t="s">
        <v>1729</v>
      </c>
      <c r="D1176" s="97">
        <v>42997</v>
      </c>
      <c r="E1176" s="98">
        <v>44424</v>
      </c>
      <c r="F1176" s="117">
        <f t="shared" si="93"/>
        <v>3.9095890410958902</v>
      </c>
      <c r="G1176" s="46">
        <v>8</v>
      </c>
      <c r="H1176" s="72">
        <v>0.05</v>
      </c>
      <c r="I1176" s="91">
        <f t="shared" si="94"/>
        <v>0.11874999999999999</v>
      </c>
      <c r="J1176" s="94">
        <v>7200</v>
      </c>
      <c r="K1176" s="68">
        <f t="shared" si="90"/>
        <v>3342.6986301369861</v>
      </c>
      <c r="L1176" s="68">
        <f t="shared" si="91"/>
        <v>3857.3013698630139</v>
      </c>
      <c r="M1176" s="45">
        <v>0.05</v>
      </c>
      <c r="N1176" s="68">
        <f t="shared" si="92"/>
        <v>3664.436301369863</v>
      </c>
    </row>
    <row r="1177" spans="2:14" x14ac:dyDescent="0.25">
      <c r="B1177" s="46">
        <v>1173</v>
      </c>
      <c r="C1177" s="116" t="s">
        <v>1731</v>
      </c>
      <c r="D1177" s="97">
        <v>42997</v>
      </c>
      <c r="E1177" s="98">
        <v>44424</v>
      </c>
      <c r="F1177" s="117">
        <f t="shared" si="93"/>
        <v>3.9095890410958902</v>
      </c>
      <c r="G1177" s="46">
        <v>8</v>
      </c>
      <c r="H1177" s="72">
        <v>0.05</v>
      </c>
      <c r="I1177" s="91">
        <f t="shared" si="94"/>
        <v>0.11874999999999999</v>
      </c>
      <c r="J1177" s="94">
        <v>6820</v>
      </c>
      <c r="K1177" s="68">
        <f t="shared" si="90"/>
        <v>3166.2784246575343</v>
      </c>
      <c r="L1177" s="68">
        <f t="shared" si="91"/>
        <v>3653.7215753424657</v>
      </c>
      <c r="M1177" s="45">
        <v>0.05</v>
      </c>
      <c r="N1177" s="68">
        <f t="shared" si="92"/>
        <v>3471.0354965753422</v>
      </c>
    </row>
    <row r="1178" spans="2:14" x14ac:dyDescent="0.25">
      <c r="B1178" s="46">
        <v>1174</v>
      </c>
      <c r="C1178" s="116" t="s">
        <v>1729</v>
      </c>
      <c r="D1178" s="97">
        <v>43039</v>
      </c>
      <c r="E1178" s="98">
        <v>44424</v>
      </c>
      <c r="F1178" s="117">
        <f t="shared" si="93"/>
        <v>3.7945205479452055</v>
      </c>
      <c r="G1178" s="46">
        <v>8</v>
      </c>
      <c r="H1178" s="72">
        <v>0.05</v>
      </c>
      <c r="I1178" s="91">
        <f t="shared" si="94"/>
        <v>0.11874999999999999</v>
      </c>
      <c r="J1178" s="94">
        <v>6500</v>
      </c>
      <c r="K1178" s="68">
        <f t="shared" si="90"/>
        <v>2928.8955479452056</v>
      </c>
      <c r="L1178" s="68">
        <f t="shared" si="91"/>
        <v>3571.1044520547944</v>
      </c>
      <c r="M1178" s="45">
        <v>0.05</v>
      </c>
      <c r="N1178" s="68">
        <f t="shared" si="92"/>
        <v>3392.5492294520545</v>
      </c>
    </row>
    <row r="1179" spans="2:14" x14ac:dyDescent="0.25">
      <c r="B1179" s="46">
        <v>1175</v>
      </c>
      <c r="C1179" s="116" t="s">
        <v>1782</v>
      </c>
      <c r="D1179" s="97">
        <v>43020</v>
      </c>
      <c r="E1179" s="98">
        <v>44424</v>
      </c>
      <c r="F1179" s="117">
        <f t="shared" si="93"/>
        <v>3.8465753424657536</v>
      </c>
      <c r="G1179" s="46">
        <v>8</v>
      </c>
      <c r="H1179" s="72">
        <v>0.05</v>
      </c>
      <c r="I1179" s="91">
        <f t="shared" si="94"/>
        <v>0.11874999999999999</v>
      </c>
      <c r="J1179" s="94">
        <v>10500</v>
      </c>
      <c r="K1179" s="68">
        <f t="shared" si="90"/>
        <v>4796.1986301369861</v>
      </c>
      <c r="L1179" s="68">
        <f t="shared" si="91"/>
        <v>5703.8013698630139</v>
      </c>
      <c r="M1179" s="45">
        <v>0.05</v>
      </c>
      <c r="N1179" s="68">
        <f t="shared" si="92"/>
        <v>5418.6113013698632</v>
      </c>
    </row>
    <row r="1180" spans="2:14" x14ac:dyDescent="0.25">
      <c r="B1180" s="46">
        <v>1176</v>
      </c>
      <c r="C1180" s="116" t="s">
        <v>1805</v>
      </c>
      <c r="D1180" s="97">
        <v>43020</v>
      </c>
      <c r="E1180" s="98">
        <v>44424</v>
      </c>
      <c r="F1180" s="117">
        <f t="shared" si="93"/>
        <v>3.8465753424657536</v>
      </c>
      <c r="G1180" s="46">
        <v>5</v>
      </c>
      <c r="H1180" s="72">
        <v>0.05</v>
      </c>
      <c r="I1180" s="91">
        <f t="shared" si="94"/>
        <v>0.19</v>
      </c>
      <c r="J1180" s="94">
        <v>1500</v>
      </c>
      <c r="K1180" s="68">
        <f t="shared" si="90"/>
        <v>1096.2739726027398</v>
      </c>
      <c r="L1180" s="68">
        <f t="shared" si="91"/>
        <v>403.72602739726017</v>
      </c>
      <c r="M1180" s="45">
        <v>0.05</v>
      </c>
      <c r="N1180" s="68">
        <f t="shared" si="92"/>
        <v>383.53972602739714</v>
      </c>
    </row>
    <row r="1181" spans="2:14" x14ac:dyDescent="0.25">
      <c r="B1181" s="46">
        <v>1177</v>
      </c>
      <c r="C1181" s="116" t="s">
        <v>1518</v>
      </c>
      <c r="D1181" s="97">
        <v>43039</v>
      </c>
      <c r="E1181" s="98">
        <v>44424</v>
      </c>
      <c r="F1181" s="117">
        <f t="shared" si="93"/>
        <v>3.7945205479452055</v>
      </c>
      <c r="G1181" s="46">
        <v>6</v>
      </c>
      <c r="H1181" s="72">
        <v>0.05</v>
      </c>
      <c r="I1181" s="91">
        <f t="shared" si="94"/>
        <v>0.15833333333333333</v>
      </c>
      <c r="J1181" s="94">
        <v>5600</v>
      </c>
      <c r="K1181" s="68">
        <f t="shared" si="90"/>
        <v>3364.4748858447488</v>
      </c>
      <c r="L1181" s="68">
        <f t="shared" si="91"/>
        <v>2235.5251141552512</v>
      </c>
      <c r="M1181" s="45">
        <v>0.05</v>
      </c>
      <c r="N1181" s="68">
        <f t="shared" si="92"/>
        <v>2123.7488584474886</v>
      </c>
    </row>
    <row r="1182" spans="2:14" x14ac:dyDescent="0.25">
      <c r="B1182" s="46">
        <v>1178</v>
      </c>
      <c r="C1182" s="116" t="s">
        <v>1806</v>
      </c>
      <c r="D1182" s="97">
        <v>43039</v>
      </c>
      <c r="E1182" s="98">
        <v>44424</v>
      </c>
      <c r="F1182" s="117">
        <f t="shared" si="93"/>
        <v>3.7945205479452055</v>
      </c>
      <c r="G1182" s="46">
        <v>6</v>
      </c>
      <c r="H1182" s="72">
        <v>0.05</v>
      </c>
      <c r="I1182" s="91">
        <f t="shared" si="94"/>
        <v>0.15833333333333333</v>
      </c>
      <c r="J1182" s="94">
        <v>21000</v>
      </c>
      <c r="K1182" s="68">
        <f t="shared" si="90"/>
        <v>12616.780821917808</v>
      </c>
      <c r="L1182" s="68">
        <f t="shared" si="91"/>
        <v>8383.2191780821922</v>
      </c>
      <c r="M1182" s="45">
        <v>0.05</v>
      </c>
      <c r="N1182" s="68">
        <f t="shared" si="92"/>
        <v>7964.0582191780823</v>
      </c>
    </row>
    <row r="1183" spans="2:14" x14ac:dyDescent="0.25">
      <c r="B1183" s="46">
        <v>1179</v>
      </c>
      <c r="C1183" s="116" t="s">
        <v>1807</v>
      </c>
      <c r="D1183" s="97">
        <v>43039</v>
      </c>
      <c r="E1183" s="98">
        <v>44424</v>
      </c>
      <c r="F1183" s="117">
        <f t="shared" si="93"/>
        <v>3.7945205479452055</v>
      </c>
      <c r="G1183" s="46">
        <v>6</v>
      </c>
      <c r="H1183" s="72">
        <v>0.05</v>
      </c>
      <c r="I1183" s="91">
        <f t="shared" si="94"/>
        <v>0.15833333333333333</v>
      </c>
      <c r="J1183" s="94">
        <v>30000</v>
      </c>
      <c r="K1183" s="68">
        <f t="shared" si="90"/>
        <v>18023.972602739726</v>
      </c>
      <c r="L1183" s="68">
        <f t="shared" si="91"/>
        <v>11976.027397260274</v>
      </c>
      <c r="M1183" s="45">
        <v>0.05</v>
      </c>
      <c r="N1183" s="68">
        <f t="shared" si="92"/>
        <v>11377.226027397259</v>
      </c>
    </row>
    <row r="1184" spans="2:14" x14ac:dyDescent="0.25">
      <c r="B1184" s="46">
        <v>1180</v>
      </c>
      <c r="C1184" s="116" t="s">
        <v>1742</v>
      </c>
      <c r="D1184" s="97">
        <v>43041</v>
      </c>
      <c r="E1184" s="98">
        <v>44424</v>
      </c>
      <c r="F1184" s="117">
        <f t="shared" si="93"/>
        <v>3.7890410958904108</v>
      </c>
      <c r="G1184" s="46">
        <v>8</v>
      </c>
      <c r="H1184" s="72">
        <v>0.05</v>
      </c>
      <c r="I1184" s="91">
        <f t="shared" si="94"/>
        <v>0.11874999999999999</v>
      </c>
      <c r="J1184" s="94">
        <v>99840</v>
      </c>
      <c r="K1184" s="68">
        <f t="shared" si="90"/>
        <v>44922.871232876714</v>
      </c>
      <c r="L1184" s="68">
        <f t="shared" si="91"/>
        <v>54917.128767123286</v>
      </c>
      <c r="M1184" s="45">
        <v>0.05</v>
      </c>
      <c r="N1184" s="68">
        <f t="shared" si="92"/>
        <v>52171.272328767118</v>
      </c>
    </row>
    <row r="1185" spans="2:14" x14ac:dyDescent="0.25">
      <c r="B1185" s="46">
        <v>1181</v>
      </c>
      <c r="C1185" s="116" t="s">
        <v>1808</v>
      </c>
      <c r="D1185" s="97">
        <v>43041</v>
      </c>
      <c r="E1185" s="98">
        <v>44424</v>
      </c>
      <c r="F1185" s="117">
        <f t="shared" si="93"/>
        <v>3.7890410958904108</v>
      </c>
      <c r="G1185" s="46">
        <v>5</v>
      </c>
      <c r="H1185" s="72">
        <v>0.05</v>
      </c>
      <c r="I1185" s="91">
        <f t="shared" si="94"/>
        <v>0.19</v>
      </c>
      <c r="J1185" s="94">
        <v>36800</v>
      </c>
      <c r="K1185" s="68">
        <f t="shared" si="90"/>
        <v>26492.975342465754</v>
      </c>
      <c r="L1185" s="68">
        <f t="shared" si="91"/>
        <v>10307.024657534246</v>
      </c>
      <c r="M1185" s="45">
        <v>0.05</v>
      </c>
      <c r="N1185" s="68">
        <f t="shared" si="92"/>
        <v>9791.6734246575343</v>
      </c>
    </row>
    <row r="1186" spans="2:14" x14ac:dyDescent="0.25">
      <c r="B1186" s="46">
        <v>1182</v>
      </c>
      <c r="C1186" s="116" t="s">
        <v>1742</v>
      </c>
      <c r="D1186" s="97">
        <v>43089</v>
      </c>
      <c r="E1186" s="98">
        <v>44424</v>
      </c>
      <c r="F1186" s="117">
        <f t="shared" si="93"/>
        <v>3.6575342465753424</v>
      </c>
      <c r="G1186" s="46">
        <v>8</v>
      </c>
      <c r="H1186" s="72">
        <v>0.05</v>
      </c>
      <c r="I1186" s="91">
        <f t="shared" si="94"/>
        <v>0.11874999999999999</v>
      </c>
      <c r="J1186" s="94">
        <v>184080</v>
      </c>
      <c r="K1186" s="68">
        <f t="shared" si="90"/>
        <v>79951.869863013693</v>
      </c>
      <c r="L1186" s="68">
        <f t="shared" si="91"/>
        <v>104128.13013698631</v>
      </c>
      <c r="M1186" s="45">
        <v>0.05</v>
      </c>
      <c r="N1186" s="68">
        <f t="shared" si="92"/>
        <v>98921.723630136985</v>
      </c>
    </row>
    <row r="1187" spans="2:14" x14ac:dyDescent="0.25">
      <c r="B1187" s="46">
        <v>1183</v>
      </c>
      <c r="C1187" s="116" t="s">
        <v>1809</v>
      </c>
      <c r="D1187" s="97">
        <v>43074</v>
      </c>
      <c r="E1187" s="98">
        <v>44424</v>
      </c>
      <c r="F1187" s="117">
        <f t="shared" si="93"/>
        <v>3.6986301369863015</v>
      </c>
      <c r="G1187" s="46">
        <v>6</v>
      </c>
      <c r="H1187" s="72">
        <v>0.05</v>
      </c>
      <c r="I1187" s="91">
        <f t="shared" si="94"/>
        <v>0.15833333333333333</v>
      </c>
      <c r="J1187" s="94">
        <v>5050</v>
      </c>
      <c r="K1187" s="68">
        <f t="shared" si="90"/>
        <v>2957.3630136986299</v>
      </c>
      <c r="L1187" s="68">
        <f t="shared" si="91"/>
        <v>2092.6369863013701</v>
      </c>
      <c r="M1187" s="45">
        <v>0.05</v>
      </c>
      <c r="N1187" s="68">
        <f t="shared" si="92"/>
        <v>1988.0051369863015</v>
      </c>
    </row>
    <row r="1188" spans="2:14" x14ac:dyDescent="0.25">
      <c r="B1188" s="46">
        <v>1184</v>
      </c>
      <c r="C1188" s="116" t="s">
        <v>1403</v>
      </c>
      <c r="D1188" s="97">
        <v>43074</v>
      </c>
      <c r="E1188" s="98">
        <v>44424</v>
      </c>
      <c r="F1188" s="117">
        <f t="shared" si="93"/>
        <v>3.6986301369863015</v>
      </c>
      <c r="G1188" s="46">
        <v>5</v>
      </c>
      <c r="H1188" s="72">
        <v>0.05</v>
      </c>
      <c r="I1188" s="91">
        <f t="shared" si="94"/>
        <v>0.19</v>
      </c>
      <c r="J1188" s="94">
        <v>1800</v>
      </c>
      <c r="K1188" s="68">
        <f t="shared" si="90"/>
        <v>1264.9315068493152</v>
      </c>
      <c r="L1188" s="68">
        <f t="shared" si="91"/>
        <v>535.06849315068484</v>
      </c>
      <c r="M1188" s="45">
        <v>0.05</v>
      </c>
      <c r="N1188" s="68">
        <f t="shared" si="92"/>
        <v>508.31506849315059</v>
      </c>
    </row>
    <row r="1189" spans="2:14" x14ac:dyDescent="0.25">
      <c r="B1189" s="46">
        <v>1185</v>
      </c>
      <c r="C1189" s="116" t="s">
        <v>1810</v>
      </c>
      <c r="D1189" s="97">
        <v>43074</v>
      </c>
      <c r="E1189" s="98">
        <v>44424</v>
      </c>
      <c r="F1189" s="117">
        <f t="shared" si="93"/>
        <v>3.6986301369863015</v>
      </c>
      <c r="G1189" s="46">
        <v>5</v>
      </c>
      <c r="H1189" s="72">
        <v>0.05</v>
      </c>
      <c r="I1189" s="91">
        <f t="shared" si="94"/>
        <v>0.19</v>
      </c>
      <c r="J1189" s="94">
        <v>1200</v>
      </c>
      <c r="K1189" s="68">
        <f t="shared" si="90"/>
        <v>843.28767123287673</v>
      </c>
      <c r="L1189" s="68">
        <f t="shared" si="91"/>
        <v>356.71232876712327</v>
      </c>
      <c r="M1189" s="45">
        <v>0.05</v>
      </c>
      <c r="N1189" s="68">
        <f t="shared" si="92"/>
        <v>338.8767123287671</v>
      </c>
    </row>
    <row r="1190" spans="2:14" x14ac:dyDescent="0.25">
      <c r="B1190" s="46">
        <v>1186</v>
      </c>
      <c r="C1190" s="116" t="s">
        <v>1811</v>
      </c>
      <c r="D1190" s="97">
        <v>43071</v>
      </c>
      <c r="E1190" s="98">
        <v>44424</v>
      </c>
      <c r="F1190" s="117">
        <f t="shared" si="93"/>
        <v>3.7068493150684931</v>
      </c>
      <c r="G1190" s="46">
        <v>8</v>
      </c>
      <c r="H1190" s="72">
        <v>0.05</v>
      </c>
      <c r="I1190" s="91">
        <f t="shared" si="94"/>
        <v>0.11874999999999999</v>
      </c>
      <c r="J1190" s="94">
        <v>1235750</v>
      </c>
      <c r="K1190" s="68">
        <f t="shared" si="90"/>
        <v>543962.76113013702</v>
      </c>
      <c r="L1190" s="68">
        <f t="shared" si="91"/>
        <v>691787.23886986298</v>
      </c>
      <c r="M1190" s="45">
        <v>0.05</v>
      </c>
      <c r="N1190" s="68">
        <f t="shared" si="92"/>
        <v>657197.87692636985</v>
      </c>
    </row>
    <row r="1191" spans="2:14" x14ac:dyDescent="0.25">
      <c r="B1191" s="46">
        <v>1187</v>
      </c>
      <c r="C1191" s="116" t="s">
        <v>1811</v>
      </c>
      <c r="D1191" s="97">
        <v>43090</v>
      </c>
      <c r="E1191" s="98">
        <v>44424</v>
      </c>
      <c r="F1191" s="117">
        <f t="shared" si="93"/>
        <v>3.6547945205479451</v>
      </c>
      <c r="G1191" s="46">
        <v>8</v>
      </c>
      <c r="H1191" s="72">
        <v>0.05</v>
      </c>
      <c r="I1191" s="91">
        <f t="shared" si="94"/>
        <v>0.11874999999999999</v>
      </c>
      <c r="J1191" s="94">
        <v>76784</v>
      </c>
      <c r="K1191" s="68">
        <f t="shared" si="90"/>
        <v>33324.781917808221</v>
      </c>
      <c r="L1191" s="68">
        <f t="shared" si="91"/>
        <v>43459.218082191779</v>
      </c>
      <c r="M1191" s="45">
        <v>0.05</v>
      </c>
      <c r="N1191" s="68">
        <f t="shared" si="92"/>
        <v>41286.257178082189</v>
      </c>
    </row>
    <row r="1192" spans="2:14" x14ac:dyDescent="0.25">
      <c r="B1192" s="46">
        <v>1188</v>
      </c>
      <c r="C1192" s="116" t="s">
        <v>1729</v>
      </c>
      <c r="D1192" s="97">
        <v>43088</v>
      </c>
      <c r="E1192" s="98">
        <v>44424</v>
      </c>
      <c r="F1192" s="117">
        <f t="shared" si="93"/>
        <v>3.6602739726027398</v>
      </c>
      <c r="G1192" s="46">
        <v>8</v>
      </c>
      <c r="H1192" s="72">
        <v>0.05</v>
      </c>
      <c r="I1192" s="91">
        <f t="shared" si="94"/>
        <v>0.11874999999999999</v>
      </c>
      <c r="J1192" s="94">
        <v>10800</v>
      </c>
      <c r="K1192" s="68">
        <f t="shared" si="90"/>
        <v>4694.3013698630139</v>
      </c>
      <c r="L1192" s="68">
        <f t="shared" si="91"/>
        <v>6105.6986301369861</v>
      </c>
      <c r="M1192" s="45">
        <v>0.05</v>
      </c>
      <c r="N1192" s="68">
        <f t="shared" si="92"/>
        <v>5800.4136986301364</v>
      </c>
    </row>
    <row r="1193" spans="2:14" x14ac:dyDescent="0.25">
      <c r="B1193" s="46">
        <v>1189</v>
      </c>
      <c r="C1193" s="116" t="s">
        <v>1729</v>
      </c>
      <c r="D1193" s="97">
        <v>43091</v>
      </c>
      <c r="E1193" s="98">
        <v>44424</v>
      </c>
      <c r="F1193" s="117">
        <f t="shared" si="93"/>
        <v>3.6520547945205482</v>
      </c>
      <c r="G1193" s="46">
        <v>8</v>
      </c>
      <c r="H1193" s="72">
        <v>0.05</v>
      </c>
      <c r="I1193" s="91">
        <f t="shared" si="94"/>
        <v>0.11874999999999999</v>
      </c>
      <c r="J1193" s="94">
        <v>14400</v>
      </c>
      <c r="K1193" s="68">
        <f t="shared" si="90"/>
        <v>6245.0136986301377</v>
      </c>
      <c r="L1193" s="68">
        <f t="shared" si="91"/>
        <v>8154.9863013698623</v>
      </c>
      <c r="M1193" s="45">
        <v>0.05</v>
      </c>
      <c r="N1193" s="68">
        <f t="shared" si="92"/>
        <v>7747.2369863013691</v>
      </c>
    </row>
    <row r="1194" spans="2:14" x14ac:dyDescent="0.25">
      <c r="B1194" s="46">
        <v>1190</v>
      </c>
      <c r="C1194" s="116" t="s">
        <v>1812</v>
      </c>
      <c r="D1194" s="97">
        <v>43091</v>
      </c>
      <c r="E1194" s="98">
        <v>44424</v>
      </c>
      <c r="F1194" s="117">
        <f t="shared" si="93"/>
        <v>3.6520547945205482</v>
      </c>
      <c r="G1194" s="46">
        <v>6</v>
      </c>
      <c r="H1194" s="72">
        <v>0.05</v>
      </c>
      <c r="I1194" s="91">
        <f t="shared" si="94"/>
        <v>0.15833333333333333</v>
      </c>
      <c r="J1194" s="94">
        <v>12500</v>
      </c>
      <c r="K1194" s="68">
        <f t="shared" si="90"/>
        <v>7228.0251141552508</v>
      </c>
      <c r="L1194" s="68">
        <f t="shared" si="91"/>
        <v>5271.9748858447492</v>
      </c>
      <c r="M1194" s="45">
        <v>0.05</v>
      </c>
      <c r="N1194" s="68">
        <f t="shared" si="92"/>
        <v>5008.3761415525114</v>
      </c>
    </row>
    <row r="1195" spans="2:14" x14ac:dyDescent="0.25">
      <c r="B1195" s="46">
        <v>1191</v>
      </c>
      <c r="C1195" s="116" t="s">
        <v>1812</v>
      </c>
      <c r="D1195" s="97">
        <v>43091</v>
      </c>
      <c r="E1195" s="98">
        <v>44424</v>
      </c>
      <c r="F1195" s="117">
        <f t="shared" si="93"/>
        <v>3.6520547945205482</v>
      </c>
      <c r="G1195" s="46">
        <v>6</v>
      </c>
      <c r="H1195" s="72">
        <v>0.05</v>
      </c>
      <c r="I1195" s="91">
        <f t="shared" si="94"/>
        <v>0.15833333333333333</v>
      </c>
      <c r="J1195" s="94">
        <v>13500</v>
      </c>
      <c r="K1195" s="68">
        <f t="shared" si="90"/>
        <v>7806.2671232876719</v>
      </c>
      <c r="L1195" s="68">
        <f t="shared" si="91"/>
        <v>5693.7328767123281</v>
      </c>
      <c r="M1195" s="45">
        <v>0.05</v>
      </c>
      <c r="N1195" s="68">
        <f t="shared" si="92"/>
        <v>5409.0462328767117</v>
      </c>
    </row>
    <row r="1196" spans="2:14" x14ac:dyDescent="0.25">
      <c r="B1196" s="46">
        <v>1192</v>
      </c>
      <c r="C1196" s="116" t="s">
        <v>1731</v>
      </c>
      <c r="D1196" s="97">
        <v>43092</v>
      </c>
      <c r="E1196" s="98">
        <v>44424</v>
      </c>
      <c r="F1196" s="117">
        <f t="shared" si="93"/>
        <v>3.6493150684931508</v>
      </c>
      <c r="G1196" s="46">
        <v>8</v>
      </c>
      <c r="H1196" s="72">
        <v>0.05</v>
      </c>
      <c r="I1196" s="91">
        <f t="shared" si="94"/>
        <v>0.11874999999999999</v>
      </c>
      <c r="J1196" s="94">
        <v>13640</v>
      </c>
      <c r="K1196" s="68">
        <f t="shared" si="90"/>
        <v>5910.9780821917811</v>
      </c>
      <c r="L1196" s="68">
        <f t="shared" si="91"/>
        <v>7729.0219178082189</v>
      </c>
      <c r="M1196" s="45">
        <v>0.05</v>
      </c>
      <c r="N1196" s="68">
        <f t="shared" si="92"/>
        <v>7342.5708219178077</v>
      </c>
    </row>
    <row r="1197" spans="2:14" x14ac:dyDescent="0.25">
      <c r="B1197" s="46">
        <v>1193</v>
      </c>
      <c r="C1197" s="116" t="s">
        <v>1813</v>
      </c>
      <c r="D1197" s="97">
        <v>43110</v>
      </c>
      <c r="E1197" s="98">
        <v>44424</v>
      </c>
      <c r="F1197" s="117">
        <f t="shared" si="93"/>
        <v>3.6</v>
      </c>
      <c r="G1197" s="46">
        <v>5</v>
      </c>
      <c r="H1197" s="72">
        <v>0.05</v>
      </c>
      <c r="I1197" s="91">
        <f t="shared" si="94"/>
        <v>0.19</v>
      </c>
      <c r="J1197" s="94">
        <v>11000</v>
      </c>
      <c r="K1197" s="68">
        <f t="shared" si="90"/>
        <v>7524</v>
      </c>
      <c r="L1197" s="68">
        <f t="shared" si="91"/>
        <v>3476</v>
      </c>
      <c r="M1197" s="45">
        <v>0.05</v>
      </c>
      <c r="N1197" s="68">
        <f t="shared" si="92"/>
        <v>3302.2</v>
      </c>
    </row>
    <row r="1198" spans="2:14" x14ac:dyDescent="0.25">
      <c r="B1198" s="46">
        <v>1194</v>
      </c>
      <c r="C1198" s="116" t="s">
        <v>1150</v>
      </c>
      <c r="D1198" s="97">
        <v>43122</v>
      </c>
      <c r="E1198" s="98">
        <v>44424</v>
      </c>
      <c r="F1198" s="117">
        <f t="shared" si="93"/>
        <v>3.5671232876712327</v>
      </c>
      <c r="G1198" s="46">
        <v>5</v>
      </c>
      <c r="H1198" s="72">
        <v>0.05</v>
      </c>
      <c r="I1198" s="91">
        <f t="shared" si="94"/>
        <v>0.19</v>
      </c>
      <c r="J1198" s="94">
        <v>27966.119999999995</v>
      </c>
      <c r="K1198" s="68">
        <f t="shared" si="90"/>
        <v>18954.133604383554</v>
      </c>
      <c r="L1198" s="68">
        <f t="shared" si="91"/>
        <v>9011.9863956164409</v>
      </c>
      <c r="M1198" s="45">
        <v>0.05</v>
      </c>
      <c r="N1198" s="68">
        <f t="shared" si="92"/>
        <v>8561.3870758356188</v>
      </c>
    </row>
    <row r="1199" spans="2:14" x14ac:dyDescent="0.25">
      <c r="B1199" s="46">
        <v>1195</v>
      </c>
      <c r="C1199" s="116" t="s">
        <v>1814</v>
      </c>
      <c r="D1199" s="97">
        <v>43143</v>
      </c>
      <c r="E1199" s="98">
        <v>44424</v>
      </c>
      <c r="F1199" s="117">
        <f t="shared" si="93"/>
        <v>3.5095890410958903</v>
      </c>
      <c r="G1199" s="46">
        <v>6</v>
      </c>
      <c r="H1199" s="72">
        <v>0.05</v>
      </c>
      <c r="I1199" s="91">
        <f t="shared" si="94"/>
        <v>0.15833333333333333</v>
      </c>
      <c r="J1199" s="94">
        <v>38200</v>
      </c>
      <c r="K1199" s="68">
        <f t="shared" si="90"/>
        <v>21227.164383561641</v>
      </c>
      <c r="L1199" s="68">
        <f t="shared" si="91"/>
        <v>16972.835616438359</v>
      </c>
      <c r="M1199" s="45">
        <v>0.05</v>
      </c>
      <c r="N1199" s="68">
        <f t="shared" si="92"/>
        <v>16124.193835616439</v>
      </c>
    </row>
    <row r="1200" spans="2:14" x14ac:dyDescent="0.25">
      <c r="B1200" s="46">
        <v>1196</v>
      </c>
      <c r="C1200" s="116" t="s">
        <v>1815</v>
      </c>
      <c r="D1200" s="97">
        <v>43146</v>
      </c>
      <c r="E1200" s="98">
        <v>44424</v>
      </c>
      <c r="F1200" s="117">
        <f t="shared" si="93"/>
        <v>3.5013698630136987</v>
      </c>
      <c r="G1200" s="46">
        <v>8</v>
      </c>
      <c r="H1200" s="72">
        <v>0.05</v>
      </c>
      <c r="I1200" s="91">
        <f t="shared" si="94"/>
        <v>0.11874999999999999</v>
      </c>
      <c r="J1200" s="94">
        <v>6200</v>
      </c>
      <c r="K1200" s="68">
        <f t="shared" si="90"/>
        <v>2577.8835616438355</v>
      </c>
      <c r="L1200" s="68">
        <f t="shared" si="91"/>
        <v>3622.1164383561645</v>
      </c>
      <c r="M1200" s="45">
        <v>0.05</v>
      </c>
      <c r="N1200" s="68">
        <f t="shared" si="92"/>
        <v>3441.010616438356</v>
      </c>
    </row>
    <row r="1201" spans="2:14" x14ac:dyDescent="0.25">
      <c r="B1201" s="46">
        <v>1197</v>
      </c>
      <c r="C1201" s="116" t="s">
        <v>1816</v>
      </c>
      <c r="D1201" s="97">
        <v>43152</v>
      </c>
      <c r="E1201" s="98">
        <v>44424</v>
      </c>
      <c r="F1201" s="117">
        <f t="shared" si="93"/>
        <v>3.484931506849315</v>
      </c>
      <c r="G1201" s="46">
        <v>6</v>
      </c>
      <c r="H1201" s="72">
        <v>0.05</v>
      </c>
      <c r="I1201" s="91">
        <f t="shared" si="94"/>
        <v>0.15833333333333333</v>
      </c>
      <c r="J1201" s="94">
        <v>247320</v>
      </c>
      <c r="K1201" s="68">
        <f t="shared" si="90"/>
        <v>136466.43287671232</v>
      </c>
      <c r="L1201" s="68">
        <f t="shared" si="91"/>
        <v>110853.56712328768</v>
      </c>
      <c r="M1201" s="45">
        <v>0.05</v>
      </c>
      <c r="N1201" s="68">
        <f t="shared" si="92"/>
        <v>105310.8887671233</v>
      </c>
    </row>
    <row r="1202" spans="2:14" x14ac:dyDescent="0.25">
      <c r="B1202" s="46">
        <v>1198</v>
      </c>
      <c r="C1202" s="116" t="s">
        <v>1817</v>
      </c>
      <c r="D1202" s="97">
        <v>43152</v>
      </c>
      <c r="E1202" s="98">
        <v>44424</v>
      </c>
      <c r="F1202" s="117">
        <f t="shared" si="93"/>
        <v>3.484931506849315</v>
      </c>
      <c r="G1202" s="46">
        <v>6</v>
      </c>
      <c r="H1202" s="72">
        <v>0.05</v>
      </c>
      <c r="I1202" s="91">
        <f t="shared" si="94"/>
        <v>0.15833333333333333</v>
      </c>
      <c r="J1202" s="94">
        <v>65952</v>
      </c>
      <c r="K1202" s="68">
        <f t="shared" si="90"/>
        <v>36391.048767123284</v>
      </c>
      <c r="L1202" s="68">
        <f t="shared" si="91"/>
        <v>29560.951232876716</v>
      </c>
      <c r="M1202" s="45">
        <v>0.05</v>
      </c>
      <c r="N1202" s="68">
        <f t="shared" si="92"/>
        <v>28082.903671232878</v>
      </c>
    </row>
    <row r="1203" spans="2:14" x14ac:dyDescent="0.25">
      <c r="B1203" s="46">
        <v>1199</v>
      </c>
      <c r="C1203" s="116" t="s">
        <v>1472</v>
      </c>
      <c r="D1203" s="97">
        <v>43152</v>
      </c>
      <c r="E1203" s="98">
        <v>44424</v>
      </c>
      <c r="F1203" s="117">
        <f t="shared" si="93"/>
        <v>3.484931506849315</v>
      </c>
      <c r="G1203" s="46">
        <v>5</v>
      </c>
      <c r="H1203" s="72">
        <v>0.05</v>
      </c>
      <c r="I1203" s="91">
        <f t="shared" si="94"/>
        <v>0.19</v>
      </c>
      <c r="J1203" s="94">
        <v>38472</v>
      </c>
      <c r="K1203" s="68">
        <f t="shared" si="90"/>
        <v>25473.734136986302</v>
      </c>
      <c r="L1203" s="68">
        <f t="shared" si="91"/>
        <v>12998.265863013698</v>
      </c>
      <c r="M1203" s="45">
        <v>0.05</v>
      </c>
      <c r="N1203" s="68">
        <f t="shared" si="92"/>
        <v>12348.352569863013</v>
      </c>
    </row>
    <row r="1204" spans="2:14" x14ac:dyDescent="0.25">
      <c r="B1204" s="46">
        <v>1200</v>
      </c>
      <c r="C1204" s="116" t="s">
        <v>1797</v>
      </c>
      <c r="D1204" s="97">
        <v>43171</v>
      </c>
      <c r="E1204" s="98">
        <v>44424</v>
      </c>
      <c r="F1204" s="117">
        <f t="shared" si="93"/>
        <v>3.4328767123287673</v>
      </c>
      <c r="G1204" s="46">
        <v>8</v>
      </c>
      <c r="H1204" s="72">
        <v>0.05</v>
      </c>
      <c r="I1204" s="91">
        <f t="shared" si="94"/>
        <v>0.11874999999999999</v>
      </c>
      <c r="J1204" s="94">
        <v>20000</v>
      </c>
      <c r="K1204" s="68">
        <f t="shared" si="90"/>
        <v>8153.0821917808225</v>
      </c>
      <c r="L1204" s="68">
        <f t="shared" si="91"/>
        <v>11846.917808219177</v>
      </c>
      <c r="M1204" s="45">
        <v>0.05</v>
      </c>
      <c r="N1204" s="68">
        <f t="shared" si="92"/>
        <v>11254.571917808218</v>
      </c>
    </row>
    <row r="1205" spans="2:14" x14ac:dyDescent="0.25">
      <c r="B1205" s="46">
        <v>1201</v>
      </c>
      <c r="C1205" s="116" t="s">
        <v>1814</v>
      </c>
      <c r="D1205" s="97">
        <v>43187</v>
      </c>
      <c r="E1205" s="98">
        <v>44424</v>
      </c>
      <c r="F1205" s="117">
        <f t="shared" si="93"/>
        <v>3.3890410958904109</v>
      </c>
      <c r="G1205" s="46">
        <v>6</v>
      </c>
      <c r="H1205" s="72">
        <v>0.05</v>
      </c>
      <c r="I1205" s="91">
        <f t="shared" si="94"/>
        <v>0.15833333333333333</v>
      </c>
      <c r="J1205" s="94">
        <v>43200</v>
      </c>
      <c r="K1205" s="68">
        <f t="shared" si="90"/>
        <v>23181.04109589041</v>
      </c>
      <c r="L1205" s="68">
        <f t="shared" si="91"/>
        <v>20018.95890410959</v>
      </c>
      <c r="M1205" s="45">
        <v>0.05</v>
      </c>
      <c r="N1205" s="68">
        <f t="shared" si="92"/>
        <v>19018.010958904109</v>
      </c>
    </row>
    <row r="1206" spans="2:14" x14ac:dyDescent="0.25">
      <c r="B1206" s="46">
        <v>1202</v>
      </c>
      <c r="C1206" s="116" t="s">
        <v>1731</v>
      </c>
      <c r="D1206" s="97">
        <v>43188</v>
      </c>
      <c r="E1206" s="98">
        <v>44424</v>
      </c>
      <c r="F1206" s="117">
        <f t="shared" si="93"/>
        <v>3.3863013698630136</v>
      </c>
      <c r="G1206" s="46">
        <v>8</v>
      </c>
      <c r="H1206" s="72">
        <v>0.05</v>
      </c>
      <c r="I1206" s="91">
        <f t="shared" si="94"/>
        <v>0.11874999999999999</v>
      </c>
      <c r="J1206" s="94">
        <v>27280</v>
      </c>
      <c r="K1206" s="68">
        <f t="shared" si="90"/>
        <v>10969.923287671232</v>
      </c>
      <c r="L1206" s="68">
        <f t="shared" si="91"/>
        <v>16310.076712328768</v>
      </c>
      <c r="M1206" s="45">
        <v>0.05</v>
      </c>
      <c r="N1206" s="68">
        <f t="shared" si="92"/>
        <v>15494.572876712329</v>
      </c>
    </row>
    <row r="1207" spans="2:14" x14ac:dyDescent="0.25">
      <c r="B1207" s="46">
        <v>1203</v>
      </c>
      <c r="C1207" s="116" t="s">
        <v>1749</v>
      </c>
      <c r="D1207" s="97">
        <v>43190</v>
      </c>
      <c r="E1207" s="98">
        <v>44424</v>
      </c>
      <c r="F1207" s="117">
        <f t="shared" si="93"/>
        <v>3.3808219178082193</v>
      </c>
      <c r="G1207" s="46">
        <v>6</v>
      </c>
      <c r="H1207" s="72">
        <v>0.05</v>
      </c>
      <c r="I1207" s="91">
        <f t="shared" si="94"/>
        <v>0.15833333333333333</v>
      </c>
      <c r="J1207" s="94">
        <v>3400</v>
      </c>
      <c r="K1207" s="68">
        <f t="shared" si="90"/>
        <v>1820.0091324200912</v>
      </c>
      <c r="L1207" s="68">
        <f t="shared" si="91"/>
        <v>1579.9908675799088</v>
      </c>
      <c r="M1207" s="45">
        <v>0.05</v>
      </c>
      <c r="N1207" s="68">
        <f t="shared" si="92"/>
        <v>1500.9913242009134</v>
      </c>
    </row>
    <row r="1208" spans="2:14" x14ac:dyDescent="0.25">
      <c r="B1208" s="46">
        <v>1204</v>
      </c>
      <c r="C1208" s="116" t="s">
        <v>1539</v>
      </c>
      <c r="D1208" s="97">
        <v>43190</v>
      </c>
      <c r="E1208" s="98">
        <v>44424</v>
      </c>
      <c r="F1208" s="117">
        <f t="shared" si="93"/>
        <v>3.3808219178082193</v>
      </c>
      <c r="G1208" s="46">
        <v>8</v>
      </c>
      <c r="H1208" s="72">
        <v>0.05</v>
      </c>
      <c r="I1208" s="91">
        <f t="shared" si="94"/>
        <v>0.11874999999999999</v>
      </c>
      <c r="J1208" s="94">
        <v>9000</v>
      </c>
      <c r="K1208" s="68">
        <f t="shared" si="90"/>
        <v>3613.2534246575342</v>
      </c>
      <c r="L1208" s="68">
        <f t="shared" si="91"/>
        <v>5386.7465753424658</v>
      </c>
      <c r="M1208" s="45">
        <v>0.05</v>
      </c>
      <c r="N1208" s="68">
        <f t="shared" si="92"/>
        <v>5117.409246575342</v>
      </c>
    </row>
    <row r="1209" spans="2:14" x14ac:dyDescent="0.25">
      <c r="B1209" s="46">
        <v>1205</v>
      </c>
      <c r="C1209" s="116" t="s">
        <v>1818</v>
      </c>
      <c r="D1209" s="97">
        <v>43040</v>
      </c>
      <c r="E1209" s="98">
        <v>44424</v>
      </c>
      <c r="F1209" s="117">
        <f t="shared" si="93"/>
        <v>3.7917808219178082</v>
      </c>
      <c r="G1209" s="46">
        <v>6</v>
      </c>
      <c r="H1209" s="72">
        <v>0.05</v>
      </c>
      <c r="I1209" s="91">
        <f t="shared" si="94"/>
        <v>0.15833333333333333</v>
      </c>
      <c r="J1209" s="94">
        <v>330880</v>
      </c>
      <c r="K1209" s="68">
        <f t="shared" si="90"/>
        <v>198648.86940639268</v>
      </c>
      <c r="L1209" s="68">
        <f t="shared" si="91"/>
        <v>132231.13059360732</v>
      </c>
      <c r="M1209" s="45">
        <v>0.05</v>
      </c>
      <c r="N1209" s="68">
        <f t="shared" si="92"/>
        <v>125619.57406392695</v>
      </c>
    </row>
    <row r="1210" spans="2:14" x14ac:dyDescent="0.25">
      <c r="B1210" s="46">
        <v>1206</v>
      </c>
      <c r="C1210" s="116" t="s">
        <v>1819</v>
      </c>
      <c r="D1210" s="97">
        <v>43040</v>
      </c>
      <c r="E1210" s="98">
        <v>44424</v>
      </c>
      <c r="F1210" s="117">
        <f t="shared" si="93"/>
        <v>3.7917808219178082</v>
      </c>
      <c r="G1210" s="46">
        <v>5</v>
      </c>
      <c r="H1210" s="72">
        <v>0.05</v>
      </c>
      <c r="I1210" s="91">
        <f t="shared" si="94"/>
        <v>0.19</v>
      </c>
      <c r="J1210" s="94">
        <v>1299200</v>
      </c>
      <c r="K1210" s="68">
        <f t="shared" si="90"/>
        <v>935993.5123287671</v>
      </c>
      <c r="L1210" s="68">
        <f t="shared" si="91"/>
        <v>363206.4876712329</v>
      </c>
      <c r="M1210" s="45">
        <v>0.05</v>
      </c>
      <c r="N1210" s="68">
        <f t="shared" si="92"/>
        <v>345046.16328767122</v>
      </c>
    </row>
    <row r="1211" spans="2:14" x14ac:dyDescent="0.25">
      <c r="B1211" s="46">
        <v>1207</v>
      </c>
      <c r="C1211" s="116" t="s">
        <v>1818</v>
      </c>
      <c r="D1211" s="97">
        <v>43040</v>
      </c>
      <c r="E1211" s="98">
        <v>44424</v>
      </c>
      <c r="F1211" s="117">
        <f t="shared" si="93"/>
        <v>3.7917808219178082</v>
      </c>
      <c r="G1211" s="46">
        <v>6</v>
      </c>
      <c r="H1211" s="72">
        <v>0.05</v>
      </c>
      <c r="I1211" s="91">
        <f t="shared" si="94"/>
        <v>0.15833333333333333</v>
      </c>
      <c r="J1211" s="94">
        <v>578963</v>
      </c>
      <c r="K1211" s="68">
        <f t="shared" si="90"/>
        <v>347589.29333333333</v>
      </c>
      <c r="L1211" s="68">
        <f t="shared" si="91"/>
        <v>231373.70666666667</v>
      </c>
      <c r="M1211" s="45">
        <v>0.05</v>
      </c>
      <c r="N1211" s="68">
        <f t="shared" si="92"/>
        <v>219805.02133333331</v>
      </c>
    </row>
    <row r="1212" spans="2:14" x14ac:dyDescent="0.25">
      <c r="B1212" s="46">
        <v>1208</v>
      </c>
      <c r="C1212" s="116" t="s">
        <v>1778</v>
      </c>
      <c r="D1212" s="97">
        <v>43235</v>
      </c>
      <c r="E1212" s="98">
        <v>44424</v>
      </c>
      <c r="F1212" s="117">
        <f t="shared" si="93"/>
        <v>3.2575342465753425</v>
      </c>
      <c r="G1212" s="46">
        <v>8</v>
      </c>
      <c r="H1212" s="72">
        <v>0.05</v>
      </c>
      <c r="I1212" s="91">
        <f t="shared" si="94"/>
        <v>0.11874999999999999</v>
      </c>
      <c r="J1212" s="94">
        <v>49900</v>
      </c>
      <c r="K1212" s="68">
        <f t="shared" si="90"/>
        <v>19302.926369863013</v>
      </c>
      <c r="L1212" s="68">
        <f t="shared" si="91"/>
        <v>30597.073630136987</v>
      </c>
      <c r="M1212" s="45">
        <v>0.05</v>
      </c>
      <c r="N1212" s="68">
        <f t="shared" si="92"/>
        <v>29067.219948630136</v>
      </c>
    </row>
    <row r="1213" spans="2:14" x14ac:dyDescent="0.25">
      <c r="B1213" s="46">
        <v>1209</v>
      </c>
      <c r="C1213" s="116" t="s">
        <v>1765</v>
      </c>
      <c r="D1213" s="97">
        <v>43249</v>
      </c>
      <c r="E1213" s="98">
        <v>44424</v>
      </c>
      <c r="F1213" s="117">
        <f t="shared" si="93"/>
        <v>3.2191780821917808</v>
      </c>
      <c r="G1213" s="46">
        <v>5</v>
      </c>
      <c r="H1213" s="72">
        <v>0.05</v>
      </c>
      <c r="I1213" s="91">
        <f t="shared" si="94"/>
        <v>0.19</v>
      </c>
      <c r="J1213" s="94">
        <v>484084</v>
      </c>
      <c r="K1213" s="68">
        <f t="shared" si="90"/>
        <v>296086.99452054797</v>
      </c>
      <c r="L1213" s="68">
        <f t="shared" si="91"/>
        <v>187997.00547945203</v>
      </c>
      <c r="M1213" s="45">
        <v>0.05</v>
      </c>
      <c r="N1213" s="68">
        <f t="shared" si="92"/>
        <v>178597.15520547942</v>
      </c>
    </row>
    <row r="1214" spans="2:14" x14ac:dyDescent="0.25">
      <c r="B1214" s="46">
        <v>1210</v>
      </c>
      <c r="C1214" s="116" t="s">
        <v>1820</v>
      </c>
      <c r="D1214" s="97">
        <v>43267</v>
      </c>
      <c r="E1214" s="98">
        <v>44424</v>
      </c>
      <c r="F1214" s="117">
        <f t="shared" si="93"/>
        <v>3.1698630136986301</v>
      </c>
      <c r="G1214" s="46">
        <v>6</v>
      </c>
      <c r="H1214" s="72">
        <v>0.05</v>
      </c>
      <c r="I1214" s="91">
        <f t="shared" si="94"/>
        <v>0.15833333333333333</v>
      </c>
      <c r="J1214" s="94">
        <v>11097</v>
      </c>
      <c r="K1214" s="68">
        <f t="shared" si="90"/>
        <v>5569.528561643835</v>
      </c>
      <c r="L1214" s="68">
        <f t="shared" si="91"/>
        <v>5527.471438356165</v>
      </c>
      <c r="M1214" s="45">
        <v>0.05</v>
      </c>
      <c r="N1214" s="68">
        <f t="shared" si="92"/>
        <v>5251.0978664383565</v>
      </c>
    </row>
    <row r="1215" spans="2:14" x14ac:dyDescent="0.25">
      <c r="B1215" s="46">
        <v>1211</v>
      </c>
      <c r="C1215" s="116" t="s">
        <v>1749</v>
      </c>
      <c r="D1215" s="97">
        <v>43267</v>
      </c>
      <c r="E1215" s="98">
        <v>44424</v>
      </c>
      <c r="F1215" s="117">
        <f t="shared" si="93"/>
        <v>3.1698630136986301</v>
      </c>
      <c r="G1215" s="46">
        <v>6</v>
      </c>
      <c r="H1215" s="72">
        <v>0.05</v>
      </c>
      <c r="I1215" s="91">
        <f t="shared" si="94"/>
        <v>0.15833333333333333</v>
      </c>
      <c r="J1215" s="94">
        <v>10553</v>
      </c>
      <c r="K1215" s="68">
        <f t="shared" si="90"/>
        <v>5296.4976940639272</v>
      </c>
      <c r="L1215" s="68">
        <f t="shared" si="91"/>
        <v>5256.5023059360728</v>
      </c>
      <c r="M1215" s="45">
        <v>0.05</v>
      </c>
      <c r="N1215" s="68">
        <f t="shared" si="92"/>
        <v>4993.6771906392687</v>
      </c>
    </row>
    <row r="1216" spans="2:14" x14ac:dyDescent="0.25">
      <c r="B1216" s="46">
        <v>1212</v>
      </c>
      <c r="C1216" s="116" t="s">
        <v>1764</v>
      </c>
      <c r="D1216" s="97">
        <v>43267</v>
      </c>
      <c r="E1216" s="98">
        <v>44424</v>
      </c>
      <c r="F1216" s="117">
        <f t="shared" si="93"/>
        <v>3.1698630136986301</v>
      </c>
      <c r="G1216" s="46">
        <v>5</v>
      </c>
      <c r="H1216" s="72">
        <v>0.05</v>
      </c>
      <c r="I1216" s="91">
        <f t="shared" si="94"/>
        <v>0.19</v>
      </c>
      <c r="J1216" s="94">
        <v>7350</v>
      </c>
      <c r="K1216" s="68">
        <f t="shared" si="90"/>
        <v>4426.7136986301366</v>
      </c>
      <c r="L1216" s="68">
        <f t="shared" si="91"/>
        <v>2923.2863013698634</v>
      </c>
      <c r="M1216" s="45">
        <v>0.05</v>
      </c>
      <c r="N1216" s="68">
        <f t="shared" si="92"/>
        <v>2777.1219863013703</v>
      </c>
    </row>
    <row r="1217" spans="2:14" x14ac:dyDescent="0.25">
      <c r="B1217" s="46">
        <v>1213</v>
      </c>
      <c r="C1217" s="116" t="s">
        <v>1753</v>
      </c>
      <c r="D1217" s="97">
        <v>43276</v>
      </c>
      <c r="E1217" s="98">
        <v>44424</v>
      </c>
      <c r="F1217" s="117">
        <f t="shared" si="93"/>
        <v>3.1452054794520548</v>
      </c>
      <c r="G1217" s="46">
        <v>8</v>
      </c>
      <c r="H1217" s="72">
        <v>0.05</v>
      </c>
      <c r="I1217" s="91">
        <f t="shared" si="94"/>
        <v>0.11874999999999999</v>
      </c>
      <c r="J1217" s="94">
        <v>10500</v>
      </c>
      <c r="K1217" s="68">
        <f t="shared" si="90"/>
        <v>3921.678082191781</v>
      </c>
      <c r="L1217" s="68">
        <f t="shared" si="91"/>
        <v>6578.321917808219</v>
      </c>
      <c r="M1217" s="45">
        <v>0.05</v>
      </c>
      <c r="N1217" s="68">
        <f t="shared" si="92"/>
        <v>6249.4058219178078</v>
      </c>
    </row>
    <row r="1218" spans="2:14" x14ac:dyDescent="0.25">
      <c r="B1218" s="46">
        <v>1214</v>
      </c>
      <c r="C1218" s="116" t="s">
        <v>1821</v>
      </c>
      <c r="D1218" s="97">
        <v>43252</v>
      </c>
      <c r="E1218" s="98">
        <v>44424</v>
      </c>
      <c r="F1218" s="117">
        <f t="shared" si="93"/>
        <v>3.2109589041095892</v>
      </c>
      <c r="G1218" s="46">
        <v>8</v>
      </c>
      <c r="H1218" s="72">
        <v>0.05</v>
      </c>
      <c r="I1218" s="91">
        <f t="shared" si="94"/>
        <v>0.11874999999999999</v>
      </c>
      <c r="J1218" s="94">
        <v>7317880.3200000003</v>
      </c>
      <c r="K1218" s="68">
        <f t="shared" si="90"/>
        <v>2790317.790509589</v>
      </c>
      <c r="L1218" s="68">
        <f t="shared" si="91"/>
        <v>4527562.5294904113</v>
      </c>
      <c r="M1218" s="45">
        <v>0.05</v>
      </c>
      <c r="N1218" s="68">
        <f t="shared" si="92"/>
        <v>4301184.4030158902</v>
      </c>
    </row>
    <row r="1219" spans="2:14" x14ac:dyDescent="0.25">
      <c r="B1219" s="46">
        <v>1215</v>
      </c>
      <c r="C1219" s="116" t="s">
        <v>1822</v>
      </c>
      <c r="D1219" s="97">
        <v>43252</v>
      </c>
      <c r="E1219" s="98">
        <v>44424</v>
      </c>
      <c r="F1219" s="117">
        <f t="shared" si="93"/>
        <v>3.2109589041095892</v>
      </c>
      <c r="G1219" s="46">
        <v>6</v>
      </c>
      <c r="H1219" s="72">
        <v>0.05</v>
      </c>
      <c r="I1219" s="91">
        <f t="shared" si="94"/>
        <v>0.15833333333333333</v>
      </c>
      <c r="J1219" s="94">
        <v>231388</v>
      </c>
      <c r="K1219" s="68">
        <f t="shared" si="90"/>
        <v>117638.08182648402</v>
      </c>
      <c r="L1219" s="68">
        <f t="shared" si="91"/>
        <v>113749.91817351598</v>
      </c>
      <c r="M1219" s="45">
        <v>0.05</v>
      </c>
      <c r="N1219" s="68">
        <f t="shared" si="92"/>
        <v>108062.42226484018</v>
      </c>
    </row>
    <row r="1220" spans="2:14" x14ac:dyDescent="0.25">
      <c r="B1220" s="46">
        <v>1216</v>
      </c>
      <c r="C1220" s="116" t="s">
        <v>1765</v>
      </c>
      <c r="D1220" s="97">
        <v>43293</v>
      </c>
      <c r="E1220" s="98">
        <v>44424</v>
      </c>
      <c r="F1220" s="117">
        <f t="shared" si="93"/>
        <v>3.0986301369863014</v>
      </c>
      <c r="G1220" s="46">
        <v>5</v>
      </c>
      <c r="H1220" s="72">
        <v>0.05</v>
      </c>
      <c r="I1220" s="91">
        <f t="shared" si="94"/>
        <v>0.19</v>
      </c>
      <c r="J1220" s="94">
        <v>23254</v>
      </c>
      <c r="K1220" s="68">
        <f t="shared" si="90"/>
        <v>13690.553589041097</v>
      </c>
      <c r="L1220" s="68">
        <f t="shared" si="91"/>
        <v>9563.4464109589026</v>
      </c>
      <c r="M1220" s="45">
        <v>0.05</v>
      </c>
      <c r="N1220" s="68">
        <f t="shared" si="92"/>
        <v>9085.2740904109578</v>
      </c>
    </row>
    <row r="1221" spans="2:14" x14ac:dyDescent="0.25">
      <c r="B1221" s="46">
        <v>1217</v>
      </c>
      <c r="C1221" s="116" t="s">
        <v>1730</v>
      </c>
      <c r="D1221" s="97">
        <v>43343</v>
      </c>
      <c r="E1221" s="98">
        <v>44424</v>
      </c>
      <c r="F1221" s="117">
        <f t="shared" si="93"/>
        <v>2.9616438356164383</v>
      </c>
      <c r="G1221" s="46">
        <v>6</v>
      </c>
      <c r="H1221" s="72">
        <v>0.05</v>
      </c>
      <c r="I1221" s="91">
        <f t="shared" si="94"/>
        <v>0.15833333333333333</v>
      </c>
      <c r="J1221" s="94">
        <v>493200</v>
      </c>
      <c r="K1221" s="68">
        <f t="shared" ref="K1221:K1284" si="95">J1221*I1221*F1221</f>
        <v>231274.76712328766</v>
      </c>
      <c r="L1221" s="68">
        <f t="shared" ref="L1221:L1284" si="96">MAX(J1221-K1221,0)</f>
        <v>261925.23287671234</v>
      </c>
      <c r="M1221" s="45">
        <v>0.05</v>
      </c>
      <c r="N1221" s="68">
        <f t="shared" ref="N1221:N1284" si="97">IF(J1221&lt;=0,0,IF(L1221&lt;=H1221*J1221,H1221*J1221,L1221*(1-M1221)))</f>
        <v>248828.97123287671</v>
      </c>
    </row>
    <row r="1222" spans="2:14" x14ac:dyDescent="0.25">
      <c r="B1222" s="46">
        <v>1218</v>
      </c>
      <c r="C1222" s="116" t="s">
        <v>1733</v>
      </c>
      <c r="D1222" s="97">
        <v>43320</v>
      </c>
      <c r="E1222" s="98">
        <v>44424</v>
      </c>
      <c r="F1222" s="117">
        <f t="shared" ref="F1222:F1285" si="98">(E1222-D1222)/365</f>
        <v>3.0246575342465754</v>
      </c>
      <c r="G1222" s="46">
        <v>6</v>
      </c>
      <c r="H1222" s="72">
        <v>0.05</v>
      </c>
      <c r="I1222" s="91">
        <f t="shared" ref="I1222:I1285" si="99">(1-H1222)/G1222</f>
        <v>0.15833333333333333</v>
      </c>
      <c r="J1222" s="94">
        <v>16500</v>
      </c>
      <c r="K1222" s="68">
        <f t="shared" si="95"/>
        <v>7901.9178082191784</v>
      </c>
      <c r="L1222" s="68">
        <f t="shared" si="96"/>
        <v>8598.0821917808207</v>
      </c>
      <c r="M1222" s="45">
        <v>0.05</v>
      </c>
      <c r="N1222" s="68">
        <f t="shared" si="97"/>
        <v>8168.1780821917791</v>
      </c>
    </row>
    <row r="1223" spans="2:14" x14ac:dyDescent="0.25">
      <c r="B1223" s="46">
        <v>1219</v>
      </c>
      <c r="C1223" s="116" t="s">
        <v>1729</v>
      </c>
      <c r="D1223" s="97">
        <v>43335</v>
      </c>
      <c r="E1223" s="98">
        <v>44424</v>
      </c>
      <c r="F1223" s="117">
        <f t="shared" si="98"/>
        <v>2.9835616438356163</v>
      </c>
      <c r="G1223" s="46">
        <v>8</v>
      </c>
      <c r="H1223" s="72">
        <v>0.05</v>
      </c>
      <c r="I1223" s="91">
        <f t="shared" si="99"/>
        <v>0.11874999999999999</v>
      </c>
      <c r="J1223" s="94">
        <v>7200</v>
      </c>
      <c r="K1223" s="68">
        <f t="shared" si="95"/>
        <v>2550.9452054794519</v>
      </c>
      <c r="L1223" s="68">
        <f t="shared" si="96"/>
        <v>4649.0547945205481</v>
      </c>
      <c r="M1223" s="45">
        <v>0.05</v>
      </c>
      <c r="N1223" s="68">
        <f t="shared" si="97"/>
        <v>4416.6020547945209</v>
      </c>
    </row>
    <row r="1224" spans="2:14" x14ac:dyDescent="0.25">
      <c r="B1224" s="46">
        <v>1220</v>
      </c>
      <c r="C1224" s="116" t="s">
        <v>1730</v>
      </c>
      <c r="D1224" s="97">
        <v>43364</v>
      </c>
      <c r="E1224" s="98">
        <v>44424</v>
      </c>
      <c r="F1224" s="117">
        <f t="shared" si="98"/>
        <v>2.904109589041096</v>
      </c>
      <c r="G1224" s="46">
        <v>6</v>
      </c>
      <c r="H1224" s="72">
        <v>0.05</v>
      </c>
      <c r="I1224" s="91">
        <f t="shared" si="99"/>
        <v>0.15833333333333333</v>
      </c>
      <c r="J1224" s="94">
        <v>244200</v>
      </c>
      <c r="K1224" s="68">
        <f t="shared" si="95"/>
        <v>112287.39726027398</v>
      </c>
      <c r="L1224" s="68">
        <f t="shared" si="96"/>
        <v>131912.60273972602</v>
      </c>
      <c r="M1224" s="45">
        <v>0.05</v>
      </c>
      <c r="N1224" s="68">
        <f t="shared" si="97"/>
        <v>125316.97260273971</v>
      </c>
    </row>
    <row r="1225" spans="2:14" x14ac:dyDescent="0.25">
      <c r="B1225" s="46">
        <v>1221</v>
      </c>
      <c r="C1225" s="116" t="s">
        <v>1823</v>
      </c>
      <c r="D1225" s="97">
        <v>43360</v>
      </c>
      <c r="E1225" s="98">
        <v>44424</v>
      </c>
      <c r="F1225" s="117">
        <f t="shared" si="98"/>
        <v>2.9150684931506849</v>
      </c>
      <c r="G1225" s="46">
        <v>6</v>
      </c>
      <c r="H1225" s="72">
        <v>0.05</v>
      </c>
      <c r="I1225" s="91">
        <f t="shared" si="99"/>
        <v>0.15833333333333333</v>
      </c>
      <c r="J1225" s="94">
        <v>14227</v>
      </c>
      <c r="K1225" s="68">
        <f t="shared" si="95"/>
        <v>6566.5075799086753</v>
      </c>
      <c r="L1225" s="68">
        <f t="shared" si="96"/>
        <v>7660.4924200913247</v>
      </c>
      <c r="M1225" s="45">
        <v>0.05</v>
      </c>
      <c r="N1225" s="68">
        <f t="shared" si="97"/>
        <v>7277.4677990867585</v>
      </c>
    </row>
    <row r="1226" spans="2:14" x14ac:dyDescent="0.25">
      <c r="B1226" s="46">
        <v>1222</v>
      </c>
      <c r="C1226" s="116" t="s">
        <v>1742</v>
      </c>
      <c r="D1226" s="97">
        <v>43305</v>
      </c>
      <c r="E1226" s="98">
        <v>44424</v>
      </c>
      <c r="F1226" s="117">
        <f t="shared" si="98"/>
        <v>3.0657534246575344</v>
      </c>
      <c r="G1226" s="46">
        <v>8</v>
      </c>
      <c r="H1226" s="72">
        <v>0.05</v>
      </c>
      <c r="I1226" s="91">
        <f t="shared" si="99"/>
        <v>0.11874999999999999</v>
      </c>
      <c r="J1226" s="94">
        <v>552240</v>
      </c>
      <c r="K1226" s="68">
        <f t="shared" si="95"/>
        <v>201047.51095890411</v>
      </c>
      <c r="L1226" s="68">
        <f t="shared" si="96"/>
        <v>351192.48904109589</v>
      </c>
      <c r="M1226" s="45">
        <v>0.05</v>
      </c>
      <c r="N1226" s="68">
        <f t="shared" si="97"/>
        <v>333632.8645890411</v>
      </c>
    </row>
    <row r="1227" spans="2:14" x14ac:dyDescent="0.25">
      <c r="B1227" s="46">
        <v>1223</v>
      </c>
      <c r="C1227" s="116" t="s">
        <v>1731</v>
      </c>
      <c r="D1227" s="97">
        <v>43334</v>
      </c>
      <c r="E1227" s="98">
        <v>44424</v>
      </c>
      <c r="F1227" s="117">
        <f t="shared" si="98"/>
        <v>2.9863013698630136</v>
      </c>
      <c r="G1227" s="46">
        <v>8</v>
      </c>
      <c r="H1227" s="72">
        <v>0.05</v>
      </c>
      <c r="I1227" s="91">
        <f t="shared" si="99"/>
        <v>0.11874999999999999</v>
      </c>
      <c r="J1227" s="94">
        <v>6820</v>
      </c>
      <c r="K1227" s="68">
        <f t="shared" si="95"/>
        <v>2418.5308219178082</v>
      </c>
      <c r="L1227" s="68">
        <f t="shared" si="96"/>
        <v>4401.4691780821922</v>
      </c>
      <c r="M1227" s="45">
        <v>0.05</v>
      </c>
      <c r="N1227" s="68">
        <f t="shared" si="97"/>
        <v>4181.3957191780828</v>
      </c>
    </row>
    <row r="1228" spans="2:14" x14ac:dyDescent="0.25">
      <c r="B1228" s="46">
        <v>1224</v>
      </c>
      <c r="C1228" s="116" t="s">
        <v>1732</v>
      </c>
      <c r="D1228" s="97">
        <v>43434</v>
      </c>
      <c r="E1228" s="98">
        <v>44424</v>
      </c>
      <c r="F1228" s="117">
        <f t="shared" si="98"/>
        <v>2.7123287671232879</v>
      </c>
      <c r="G1228" s="46">
        <v>6</v>
      </c>
      <c r="H1228" s="72">
        <v>0.05</v>
      </c>
      <c r="I1228" s="91">
        <f t="shared" si="99"/>
        <v>0.15833333333333333</v>
      </c>
      <c r="J1228" s="94">
        <v>17500</v>
      </c>
      <c r="K1228" s="68">
        <f t="shared" si="95"/>
        <v>7515.4109589041091</v>
      </c>
      <c r="L1228" s="68">
        <f t="shared" si="96"/>
        <v>9984.5890410958909</v>
      </c>
      <c r="M1228" s="45">
        <v>0.05</v>
      </c>
      <c r="N1228" s="68">
        <f t="shared" si="97"/>
        <v>9485.3595890410961</v>
      </c>
    </row>
    <row r="1229" spans="2:14" x14ac:dyDescent="0.25">
      <c r="B1229" s="46">
        <v>1225</v>
      </c>
      <c r="C1229" s="116" t="s">
        <v>1733</v>
      </c>
      <c r="D1229" s="97">
        <v>43434</v>
      </c>
      <c r="E1229" s="98">
        <v>44424</v>
      </c>
      <c r="F1229" s="117">
        <f t="shared" si="98"/>
        <v>2.7123287671232879</v>
      </c>
      <c r="G1229" s="46">
        <v>6</v>
      </c>
      <c r="H1229" s="72">
        <v>0.05</v>
      </c>
      <c r="I1229" s="91">
        <f t="shared" si="99"/>
        <v>0.15833333333333333</v>
      </c>
      <c r="J1229" s="94">
        <v>62400</v>
      </c>
      <c r="K1229" s="68">
        <f t="shared" si="95"/>
        <v>26797.808219178085</v>
      </c>
      <c r="L1229" s="68">
        <f t="shared" si="96"/>
        <v>35602.191780821915</v>
      </c>
      <c r="M1229" s="45">
        <v>0.05</v>
      </c>
      <c r="N1229" s="68">
        <f t="shared" si="97"/>
        <v>33822.082191780821</v>
      </c>
    </row>
    <row r="1230" spans="2:14" x14ac:dyDescent="0.25">
      <c r="B1230" s="46">
        <v>1226</v>
      </c>
      <c r="C1230" s="116" t="s">
        <v>1777</v>
      </c>
      <c r="D1230" s="97">
        <v>43434</v>
      </c>
      <c r="E1230" s="98">
        <v>44424</v>
      </c>
      <c r="F1230" s="117">
        <f t="shared" si="98"/>
        <v>2.7123287671232879</v>
      </c>
      <c r="G1230" s="46">
        <v>6</v>
      </c>
      <c r="H1230" s="72">
        <v>0.05</v>
      </c>
      <c r="I1230" s="91">
        <f t="shared" si="99"/>
        <v>0.15833333333333333</v>
      </c>
      <c r="J1230" s="94">
        <v>162000</v>
      </c>
      <c r="K1230" s="68">
        <f t="shared" si="95"/>
        <v>69571.23287671234</v>
      </c>
      <c r="L1230" s="68">
        <f t="shared" si="96"/>
        <v>92428.76712328766</v>
      </c>
      <c r="M1230" s="45">
        <v>0.05</v>
      </c>
      <c r="N1230" s="68">
        <f t="shared" si="97"/>
        <v>87807.328767123268</v>
      </c>
    </row>
    <row r="1231" spans="2:14" x14ac:dyDescent="0.25">
      <c r="B1231" s="46">
        <v>1227</v>
      </c>
      <c r="C1231" s="116" t="s">
        <v>1403</v>
      </c>
      <c r="D1231" s="97">
        <v>43426</v>
      </c>
      <c r="E1231" s="98">
        <v>44424</v>
      </c>
      <c r="F1231" s="117">
        <f t="shared" si="98"/>
        <v>2.7342465753424658</v>
      </c>
      <c r="G1231" s="46">
        <v>5</v>
      </c>
      <c r="H1231" s="72">
        <v>0.05</v>
      </c>
      <c r="I1231" s="91">
        <f t="shared" si="99"/>
        <v>0.19</v>
      </c>
      <c r="J1231" s="94">
        <v>686440.68</v>
      </c>
      <c r="K1231" s="68">
        <f t="shared" si="95"/>
        <v>356610.6349084932</v>
      </c>
      <c r="L1231" s="68">
        <f t="shared" si="96"/>
        <v>329830.04509150685</v>
      </c>
      <c r="M1231" s="45">
        <v>0.05</v>
      </c>
      <c r="N1231" s="68">
        <f t="shared" si="97"/>
        <v>313338.54283693148</v>
      </c>
    </row>
    <row r="1232" spans="2:14" x14ac:dyDescent="0.25">
      <c r="B1232" s="46">
        <v>1228</v>
      </c>
      <c r="C1232" s="116" t="s">
        <v>1824</v>
      </c>
      <c r="D1232" s="97">
        <v>43426</v>
      </c>
      <c r="E1232" s="98">
        <v>44424</v>
      </c>
      <c r="F1232" s="117">
        <f t="shared" si="98"/>
        <v>2.7342465753424658</v>
      </c>
      <c r="G1232" s="46">
        <v>6</v>
      </c>
      <c r="H1232" s="72">
        <v>0.05</v>
      </c>
      <c r="I1232" s="91">
        <f t="shared" si="99"/>
        <v>0.15833333333333333</v>
      </c>
      <c r="J1232" s="94">
        <v>1069558</v>
      </c>
      <c r="K1232" s="68">
        <f t="shared" si="95"/>
        <v>463035.58894977166</v>
      </c>
      <c r="L1232" s="68">
        <f t="shared" si="96"/>
        <v>606522.4110502284</v>
      </c>
      <c r="M1232" s="45">
        <v>0.05</v>
      </c>
      <c r="N1232" s="68">
        <f t="shared" si="97"/>
        <v>576196.29049771698</v>
      </c>
    </row>
    <row r="1233" spans="2:14" x14ac:dyDescent="0.25">
      <c r="B1233" s="46">
        <v>1229</v>
      </c>
      <c r="C1233" s="116" t="s">
        <v>1730</v>
      </c>
      <c r="D1233" s="97">
        <v>43461</v>
      </c>
      <c r="E1233" s="98">
        <v>44424</v>
      </c>
      <c r="F1233" s="117">
        <f t="shared" si="98"/>
        <v>2.6383561643835618</v>
      </c>
      <c r="G1233" s="46">
        <v>6</v>
      </c>
      <c r="H1233" s="72">
        <v>0.05</v>
      </c>
      <c r="I1233" s="91">
        <f t="shared" si="99"/>
        <v>0.15833333333333333</v>
      </c>
      <c r="J1233" s="94">
        <v>297000</v>
      </c>
      <c r="K1233" s="68">
        <f t="shared" si="95"/>
        <v>124068.69863013699</v>
      </c>
      <c r="L1233" s="68">
        <f t="shared" si="96"/>
        <v>172931.30136986301</v>
      </c>
      <c r="M1233" s="45">
        <v>0.05</v>
      </c>
      <c r="N1233" s="68">
        <f t="shared" si="97"/>
        <v>164284.73630136985</v>
      </c>
    </row>
    <row r="1234" spans="2:14" x14ac:dyDescent="0.25">
      <c r="B1234" s="46">
        <v>1230</v>
      </c>
      <c r="C1234" s="116" t="s">
        <v>1191</v>
      </c>
      <c r="D1234" s="97">
        <v>43455</v>
      </c>
      <c r="E1234" s="98">
        <v>44424</v>
      </c>
      <c r="F1234" s="117">
        <f t="shared" si="98"/>
        <v>2.6547945205479451</v>
      </c>
      <c r="G1234" s="46">
        <v>5</v>
      </c>
      <c r="H1234" s="72">
        <v>0.05</v>
      </c>
      <c r="I1234" s="91">
        <f t="shared" si="99"/>
        <v>0.19</v>
      </c>
      <c r="J1234" s="94">
        <v>165508</v>
      </c>
      <c r="K1234" s="68">
        <f t="shared" si="95"/>
        <v>83484.048986301364</v>
      </c>
      <c r="L1234" s="68">
        <f t="shared" si="96"/>
        <v>82023.951013698636</v>
      </c>
      <c r="M1234" s="45">
        <v>0.05</v>
      </c>
      <c r="N1234" s="68">
        <f t="shared" si="97"/>
        <v>77922.753463013694</v>
      </c>
    </row>
    <row r="1235" spans="2:14" x14ac:dyDescent="0.25">
      <c r="B1235" s="46">
        <v>1231</v>
      </c>
      <c r="C1235" s="116" t="s">
        <v>1764</v>
      </c>
      <c r="D1235" s="97">
        <v>43461</v>
      </c>
      <c r="E1235" s="98">
        <v>44424</v>
      </c>
      <c r="F1235" s="117">
        <f t="shared" si="98"/>
        <v>2.6383561643835618</v>
      </c>
      <c r="G1235" s="46">
        <v>5</v>
      </c>
      <c r="H1235" s="72">
        <v>0.05</v>
      </c>
      <c r="I1235" s="91">
        <f t="shared" si="99"/>
        <v>0.19</v>
      </c>
      <c r="J1235" s="94">
        <v>6750</v>
      </c>
      <c r="K1235" s="68">
        <f t="shared" si="95"/>
        <v>3383.6917808219182</v>
      </c>
      <c r="L1235" s="68">
        <f t="shared" si="96"/>
        <v>3366.3082191780818</v>
      </c>
      <c r="M1235" s="45">
        <v>0.05</v>
      </c>
      <c r="N1235" s="68">
        <f t="shared" si="97"/>
        <v>3197.9928082191777</v>
      </c>
    </row>
    <row r="1236" spans="2:14" x14ac:dyDescent="0.25">
      <c r="B1236" s="46">
        <v>1232</v>
      </c>
      <c r="C1236" s="116" t="s">
        <v>1808</v>
      </c>
      <c r="D1236" s="97">
        <v>43461</v>
      </c>
      <c r="E1236" s="98">
        <v>44424</v>
      </c>
      <c r="F1236" s="117">
        <f t="shared" si="98"/>
        <v>2.6383561643835618</v>
      </c>
      <c r="G1236" s="46">
        <v>5</v>
      </c>
      <c r="H1236" s="72">
        <v>0.05</v>
      </c>
      <c r="I1236" s="91">
        <f t="shared" si="99"/>
        <v>0.19</v>
      </c>
      <c r="J1236" s="94">
        <v>3400</v>
      </c>
      <c r="K1236" s="68">
        <f t="shared" si="95"/>
        <v>1704.378082191781</v>
      </c>
      <c r="L1236" s="68">
        <f t="shared" si="96"/>
        <v>1695.621917808219</v>
      </c>
      <c r="M1236" s="45">
        <v>0.05</v>
      </c>
      <c r="N1236" s="68">
        <f t="shared" si="97"/>
        <v>1610.8408219178079</v>
      </c>
    </row>
    <row r="1237" spans="2:14" x14ac:dyDescent="0.25">
      <c r="B1237" s="46">
        <v>1233</v>
      </c>
      <c r="C1237" s="116" t="s">
        <v>1731</v>
      </c>
      <c r="D1237" s="97">
        <v>43465</v>
      </c>
      <c r="E1237" s="98">
        <v>44424</v>
      </c>
      <c r="F1237" s="117">
        <f t="shared" si="98"/>
        <v>2.6273972602739728</v>
      </c>
      <c r="G1237" s="46">
        <v>8</v>
      </c>
      <c r="H1237" s="72">
        <v>0.05</v>
      </c>
      <c r="I1237" s="91">
        <f t="shared" si="99"/>
        <v>0.11874999999999999</v>
      </c>
      <c r="J1237" s="94">
        <v>6800</v>
      </c>
      <c r="K1237" s="68">
        <f t="shared" si="95"/>
        <v>2121.6232876712329</v>
      </c>
      <c r="L1237" s="68">
        <f t="shared" si="96"/>
        <v>4678.3767123287671</v>
      </c>
      <c r="M1237" s="45">
        <v>0.05</v>
      </c>
      <c r="N1237" s="68">
        <f t="shared" si="97"/>
        <v>4444.4578767123285</v>
      </c>
    </row>
    <row r="1238" spans="2:14" x14ac:dyDescent="0.25">
      <c r="B1238" s="46">
        <v>1234</v>
      </c>
      <c r="C1238" s="116" t="s">
        <v>1731</v>
      </c>
      <c r="D1238" s="97">
        <v>43465</v>
      </c>
      <c r="E1238" s="98">
        <v>44424</v>
      </c>
      <c r="F1238" s="117">
        <f t="shared" si="98"/>
        <v>2.6273972602739728</v>
      </c>
      <c r="G1238" s="46">
        <v>8</v>
      </c>
      <c r="H1238" s="72">
        <v>0.05</v>
      </c>
      <c r="I1238" s="91">
        <f t="shared" si="99"/>
        <v>0.11874999999999999</v>
      </c>
      <c r="J1238" s="94">
        <v>13600</v>
      </c>
      <c r="K1238" s="68">
        <f t="shared" si="95"/>
        <v>4243.2465753424658</v>
      </c>
      <c r="L1238" s="68">
        <f t="shared" si="96"/>
        <v>9356.7534246575342</v>
      </c>
      <c r="M1238" s="45">
        <v>0.05</v>
      </c>
      <c r="N1238" s="68">
        <f t="shared" si="97"/>
        <v>8888.9157534246569</v>
      </c>
    </row>
    <row r="1239" spans="2:14" x14ac:dyDescent="0.25">
      <c r="B1239" s="46">
        <v>1235</v>
      </c>
      <c r="C1239" s="116" t="s">
        <v>1825</v>
      </c>
      <c r="D1239" s="97">
        <v>43493</v>
      </c>
      <c r="E1239" s="98">
        <v>44424</v>
      </c>
      <c r="F1239" s="117">
        <f t="shared" si="98"/>
        <v>2.5506849315068494</v>
      </c>
      <c r="G1239" s="46">
        <v>5</v>
      </c>
      <c r="H1239" s="72">
        <v>0.05</v>
      </c>
      <c r="I1239" s="91">
        <f t="shared" si="99"/>
        <v>0.19</v>
      </c>
      <c r="J1239" s="94">
        <v>69000</v>
      </c>
      <c r="K1239" s="68">
        <f t="shared" si="95"/>
        <v>33439.479452054795</v>
      </c>
      <c r="L1239" s="68">
        <f t="shared" si="96"/>
        <v>35560.520547945205</v>
      </c>
      <c r="M1239" s="45">
        <v>0.05</v>
      </c>
      <c r="N1239" s="68">
        <f t="shared" si="97"/>
        <v>33782.494520547945</v>
      </c>
    </row>
    <row r="1240" spans="2:14" x14ac:dyDescent="0.25">
      <c r="B1240" s="46">
        <v>1236</v>
      </c>
      <c r="C1240" s="116" t="s">
        <v>1826</v>
      </c>
      <c r="D1240" s="97">
        <v>43508</v>
      </c>
      <c r="E1240" s="98">
        <v>44424</v>
      </c>
      <c r="F1240" s="117">
        <f t="shared" si="98"/>
        <v>2.5095890410958903</v>
      </c>
      <c r="G1240" s="46">
        <v>6</v>
      </c>
      <c r="H1240" s="72">
        <v>0.05</v>
      </c>
      <c r="I1240" s="91">
        <f t="shared" si="99"/>
        <v>0.15833333333333333</v>
      </c>
      <c r="J1240" s="94">
        <v>58000</v>
      </c>
      <c r="K1240" s="68">
        <f t="shared" si="95"/>
        <v>23046.392694063921</v>
      </c>
      <c r="L1240" s="68">
        <f t="shared" si="96"/>
        <v>34953.607305936079</v>
      </c>
      <c r="M1240" s="45">
        <v>0.05</v>
      </c>
      <c r="N1240" s="68">
        <f t="shared" si="97"/>
        <v>33205.92694063927</v>
      </c>
    </row>
    <row r="1241" spans="2:14" x14ac:dyDescent="0.25">
      <c r="B1241" s="46">
        <v>1237</v>
      </c>
      <c r="C1241" s="116" t="s">
        <v>1456</v>
      </c>
      <c r="D1241" s="97">
        <v>43402</v>
      </c>
      <c r="E1241" s="98">
        <v>44424</v>
      </c>
      <c r="F1241" s="117">
        <f t="shared" si="98"/>
        <v>2.8</v>
      </c>
      <c r="G1241" s="46">
        <v>8</v>
      </c>
      <c r="H1241" s="72">
        <v>0.05</v>
      </c>
      <c r="I1241" s="91">
        <f t="shared" si="99"/>
        <v>0.11874999999999999</v>
      </c>
      <c r="J1241" s="94">
        <v>201600</v>
      </c>
      <c r="K1241" s="68">
        <f t="shared" si="95"/>
        <v>67032</v>
      </c>
      <c r="L1241" s="68">
        <f t="shared" si="96"/>
        <v>134568</v>
      </c>
      <c r="M1241" s="45">
        <v>0.05</v>
      </c>
      <c r="N1241" s="68">
        <f t="shared" si="97"/>
        <v>127839.59999999999</v>
      </c>
    </row>
    <row r="1242" spans="2:14" x14ac:dyDescent="0.25">
      <c r="B1242" s="46">
        <v>1238</v>
      </c>
      <c r="C1242" s="116" t="s">
        <v>1456</v>
      </c>
      <c r="D1242" s="97">
        <v>43536</v>
      </c>
      <c r="E1242" s="98">
        <v>44424</v>
      </c>
      <c r="F1242" s="117">
        <f t="shared" si="98"/>
        <v>2.4328767123287673</v>
      </c>
      <c r="G1242" s="46">
        <v>8</v>
      </c>
      <c r="H1242" s="72">
        <v>0.05</v>
      </c>
      <c r="I1242" s="91">
        <f t="shared" si="99"/>
        <v>0.11874999999999999</v>
      </c>
      <c r="J1242" s="94">
        <v>67200</v>
      </c>
      <c r="K1242" s="68">
        <f t="shared" si="95"/>
        <v>19414.356164383564</v>
      </c>
      <c r="L1242" s="68">
        <f t="shared" si="96"/>
        <v>47785.643835616436</v>
      </c>
      <c r="M1242" s="45">
        <v>0.05</v>
      </c>
      <c r="N1242" s="68">
        <f t="shared" si="97"/>
        <v>45396.361643835611</v>
      </c>
    </row>
    <row r="1243" spans="2:14" x14ac:dyDescent="0.25">
      <c r="B1243" s="46">
        <v>1239</v>
      </c>
      <c r="C1243" s="116" t="s">
        <v>1413</v>
      </c>
      <c r="D1243" s="97">
        <v>43402</v>
      </c>
      <c r="E1243" s="98">
        <v>44424</v>
      </c>
      <c r="F1243" s="117">
        <f t="shared" si="98"/>
        <v>2.8</v>
      </c>
      <c r="G1243" s="46">
        <v>8</v>
      </c>
      <c r="H1243" s="72">
        <v>0.05</v>
      </c>
      <c r="I1243" s="91">
        <f t="shared" si="99"/>
        <v>0.11874999999999999</v>
      </c>
      <c r="J1243" s="94">
        <v>280800</v>
      </c>
      <c r="K1243" s="68">
        <f t="shared" si="95"/>
        <v>93366</v>
      </c>
      <c r="L1243" s="68">
        <f t="shared" si="96"/>
        <v>187434</v>
      </c>
      <c r="M1243" s="45">
        <v>0.05</v>
      </c>
      <c r="N1243" s="68">
        <f t="shared" si="97"/>
        <v>178062.3</v>
      </c>
    </row>
    <row r="1244" spans="2:14" x14ac:dyDescent="0.25">
      <c r="B1244" s="46">
        <v>1240</v>
      </c>
      <c r="C1244" s="116" t="s">
        <v>1413</v>
      </c>
      <c r="D1244" s="97">
        <v>43536</v>
      </c>
      <c r="E1244" s="98">
        <v>44424</v>
      </c>
      <c r="F1244" s="117">
        <f t="shared" si="98"/>
        <v>2.4328767123287673</v>
      </c>
      <c r="G1244" s="46">
        <v>8</v>
      </c>
      <c r="H1244" s="72">
        <v>0.05</v>
      </c>
      <c r="I1244" s="91">
        <f t="shared" si="99"/>
        <v>0.11874999999999999</v>
      </c>
      <c r="J1244" s="94">
        <v>93600</v>
      </c>
      <c r="K1244" s="68">
        <f t="shared" si="95"/>
        <v>27041.424657534248</v>
      </c>
      <c r="L1244" s="68">
        <f t="shared" si="96"/>
        <v>66558.575342465745</v>
      </c>
      <c r="M1244" s="45">
        <v>0.05</v>
      </c>
      <c r="N1244" s="68">
        <f t="shared" si="97"/>
        <v>63230.646575342456</v>
      </c>
    </row>
    <row r="1245" spans="2:14" x14ac:dyDescent="0.25">
      <c r="B1245" s="46">
        <v>1241</v>
      </c>
      <c r="C1245" s="116" t="s">
        <v>1782</v>
      </c>
      <c r="D1245" s="97">
        <v>43536</v>
      </c>
      <c r="E1245" s="98">
        <v>44424</v>
      </c>
      <c r="F1245" s="117">
        <f t="shared" si="98"/>
        <v>2.4328767123287673</v>
      </c>
      <c r="G1245" s="46">
        <v>8</v>
      </c>
      <c r="H1245" s="72">
        <v>0.05</v>
      </c>
      <c r="I1245" s="91">
        <f t="shared" si="99"/>
        <v>0.11874999999999999</v>
      </c>
      <c r="J1245" s="94">
        <v>232800</v>
      </c>
      <c r="K1245" s="68">
        <f t="shared" si="95"/>
        <v>67256.876712328769</v>
      </c>
      <c r="L1245" s="68">
        <f t="shared" si="96"/>
        <v>165543.12328767125</v>
      </c>
      <c r="M1245" s="45">
        <v>0.05</v>
      </c>
      <c r="N1245" s="68">
        <f t="shared" si="97"/>
        <v>157265.96712328767</v>
      </c>
    </row>
    <row r="1246" spans="2:14" x14ac:dyDescent="0.25">
      <c r="B1246" s="46">
        <v>1242</v>
      </c>
      <c r="C1246" s="116" t="s">
        <v>1805</v>
      </c>
      <c r="D1246" s="97">
        <v>43550</v>
      </c>
      <c r="E1246" s="98">
        <v>44424</v>
      </c>
      <c r="F1246" s="117">
        <f t="shared" si="98"/>
        <v>2.3945205479452056</v>
      </c>
      <c r="G1246" s="46">
        <v>5</v>
      </c>
      <c r="H1246" s="72">
        <v>0.05</v>
      </c>
      <c r="I1246" s="91">
        <f t="shared" si="99"/>
        <v>0.19</v>
      </c>
      <c r="J1246" s="94">
        <v>2000</v>
      </c>
      <c r="K1246" s="68">
        <f t="shared" si="95"/>
        <v>909.91780821917814</v>
      </c>
      <c r="L1246" s="68">
        <f t="shared" si="96"/>
        <v>1090.0821917808219</v>
      </c>
      <c r="M1246" s="45">
        <v>0.05</v>
      </c>
      <c r="N1246" s="68">
        <f t="shared" si="97"/>
        <v>1035.5780821917808</v>
      </c>
    </row>
    <row r="1247" spans="2:14" x14ac:dyDescent="0.25">
      <c r="B1247" s="46">
        <v>1243</v>
      </c>
      <c r="C1247" s="116" t="s">
        <v>1758</v>
      </c>
      <c r="D1247" s="97">
        <v>43554</v>
      </c>
      <c r="E1247" s="98">
        <v>44424</v>
      </c>
      <c r="F1247" s="117">
        <f t="shared" si="98"/>
        <v>2.3835616438356166</v>
      </c>
      <c r="G1247" s="46">
        <v>8</v>
      </c>
      <c r="H1247" s="72">
        <v>0.05</v>
      </c>
      <c r="I1247" s="91">
        <f t="shared" si="99"/>
        <v>0.11874999999999999</v>
      </c>
      <c r="J1247" s="94">
        <v>10100</v>
      </c>
      <c r="K1247" s="68">
        <f t="shared" si="95"/>
        <v>2858.7842465753429</v>
      </c>
      <c r="L1247" s="68">
        <f t="shared" si="96"/>
        <v>7241.2157534246571</v>
      </c>
      <c r="M1247" s="45">
        <v>0.05</v>
      </c>
      <c r="N1247" s="68">
        <f t="shared" si="97"/>
        <v>6879.1549657534242</v>
      </c>
    </row>
    <row r="1248" spans="2:14" x14ac:dyDescent="0.25">
      <c r="B1248" s="46">
        <v>1244</v>
      </c>
      <c r="C1248" s="116" t="s">
        <v>1827</v>
      </c>
      <c r="D1248" s="97">
        <v>43334</v>
      </c>
      <c r="E1248" s="98">
        <v>44424</v>
      </c>
      <c r="F1248" s="117">
        <f t="shared" si="98"/>
        <v>2.9863013698630136</v>
      </c>
      <c r="G1248" s="46">
        <v>8</v>
      </c>
      <c r="H1248" s="72">
        <v>0.05</v>
      </c>
      <c r="I1248" s="91">
        <f t="shared" si="99"/>
        <v>0.11874999999999999</v>
      </c>
      <c r="J1248" s="94">
        <v>3600</v>
      </c>
      <c r="K1248" s="68">
        <f t="shared" si="95"/>
        <v>1276.6438356164383</v>
      </c>
      <c r="L1248" s="68">
        <f t="shared" si="96"/>
        <v>2323.3561643835619</v>
      </c>
      <c r="M1248" s="45">
        <v>0.05</v>
      </c>
      <c r="N1248" s="68">
        <f t="shared" si="97"/>
        <v>2207.1883561643835</v>
      </c>
    </row>
    <row r="1249" spans="2:14" x14ac:dyDescent="0.25">
      <c r="B1249" s="46">
        <v>1245</v>
      </c>
      <c r="C1249" s="116" t="s">
        <v>1827</v>
      </c>
      <c r="D1249" s="97">
        <v>43334</v>
      </c>
      <c r="E1249" s="98">
        <v>44424</v>
      </c>
      <c r="F1249" s="117">
        <f t="shared" si="98"/>
        <v>2.9863013698630136</v>
      </c>
      <c r="G1249" s="46">
        <v>8</v>
      </c>
      <c r="H1249" s="72">
        <v>0.05</v>
      </c>
      <c r="I1249" s="91">
        <f t="shared" si="99"/>
        <v>0.11874999999999999</v>
      </c>
      <c r="J1249" s="94">
        <v>3600</v>
      </c>
      <c r="K1249" s="68">
        <f t="shared" si="95"/>
        <v>1276.6438356164383</v>
      </c>
      <c r="L1249" s="68">
        <f t="shared" si="96"/>
        <v>2323.3561643835619</v>
      </c>
      <c r="M1249" s="45">
        <v>0.05</v>
      </c>
      <c r="N1249" s="68">
        <f t="shared" si="97"/>
        <v>2207.1883561643835</v>
      </c>
    </row>
    <row r="1250" spans="2:14" x14ac:dyDescent="0.25">
      <c r="B1250" s="46">
        <v>1246</v>
      </c>
      <c r="C1250" s="116" t="s">
        <v>1828</v>
      </c>
      <c r="D1250" s="97">
        <v>43334</v>
      </c>
      <c r="E1250" s="98">
        <v>44424</v>
      </c>
      <c r="F1250" s="117">
        <f t="shared" si="98"/>
        <v>2.9863013698630136</v>
      </c>
      <c r="G1250" s="46">
        <v>8</v>
      </c>
      <c r="H1250" s="72">
        <v>0.05</v>
      </c>
      <c r="I1250" s="91">
        <f t="shared" si="99"/>
        <v>0.11874999999999999</v>
      </c>
      <c r="J1250" s="94">
        <v>6820</v>
      </c>
      <c r="K1250" s="68">
        <f t="shared" si="95"/>
        <v>2418.5308219178082</v>
      </c>
      <c r="L1250" s="68">
        <f t="shared" si="96"/>
        <v>4401.4691780821922</v>
      </c>
      <c r="M1250" s="45">
        <v>0.05</v>
      </c>
      <c r="N1250" s="68">
        <f t="shared" si="97"/>
        <v>4181.3957191780828</v>
      </c>
    </row>
    <row r="1251" spans="2:14" x14ac:dyDescent="0.25">
      <c r="B1251" s="46">
        <v>1247</v>
      </c>
      <c r="C1251" s="116" t="s">
        <v>1829</v>
      </c>
      <c r="D1251" s="97">
        <v>43281</v>
      </c>
      <c r="E1251" s="98">
        <v>44424</v>
      </c>
      <c r="F1251" s="117">
        <f t="shared" si="98"/>
        <v>3.1315068493150684</v>
      </c>
      <c r="G1251" s="46">
        <v>5</v>
      </c>
      <c r="H1251" s="72">
        <v>0.05</v>
      </c>
      <c r="I1251" s="91">
        <f t="shared" si="99"/>
        <v>0.19</v>
      </c>
      <c r="J1251" s="94">
        <v>10508.44</v>
      </c>
      <c r="K1251" s="68">
        <f t="shared" si="95"/>
        <v>6252.3778487671234</v>
      </c>
      <c r="L1251" s="68">
        <f t="shared" si="96"/>
        <v>4256.0621512328771</v>
      </c>
      <c r="M1251" s="45">
        <v>0.05</v>
      </c>
      <c r="N1251" s="68">
        <f t="shared" si="97"/>
        <v>4043.259043671233</v>
      </c>
    </row>
    <row r="1252" spans="2:14" x14ac:dyDescent="0.25">
      <c r="B1252" s="46">
        <v>1248</v>
      </c>
      <c r="C1252" s="116" t="s">
        <v>1830</v>
      </c>
      <c r="D1252" s="97">
        <v>43281</v>
      </c>
      <c r="E1252" s="98">
        <v>44424</v>
      </c>
      <c r="F1252" s="117">
        <f t="shared" si="98"/>
        <v>3.1315068493150684</v>
      </c>
      <c r="G1252" s="46">
        <v>5</v>
      </c>
      <c r="H1252" s="72">
        <v>0.05</v>
      </c>
      <c r="I1252" s="91">
        <f t="shared" si="99"/>
        <v>0.19</v>
      </c>
      <c r="J1252" s="94">
        <v>5254.22</v>
      </c>
      <c r="K1252" s="68">
        <f t="shared" si="95"/>
        <v>3126.1889243835617</v>
      </c>
      <c r="L1252" s="68">
        <f t="shared" si="96"/>
        <v>2128.0310756164386</v>
      </c>
      <c r="M1252" s="45">
        <v>0.05</v>
      </c>
      <c r="N1252" s="68">
        <f t="shared" si="97"/>
        <v>2021.6295218356165</v>
      </c>
    </row>
    <row r="1253" spans="2:14" x14ac:dyDescent="0.25">
      <c r="B1253" s="46">
        <v>1249</v>
      </c>
      <c r="C1253" s="116" t="s">
        <v>1830</v>
      </c>
      <c r="D1253" s="97">
        <v>43281</v>
      </c>
      <c r="E1253" s="98">
        <v>44424</v>
      </c>
      <c r="F1253" s="117">
        <f t="shared" si="98"/>
        <v>3.1315068493150684</v>
      </c>
      <c r="G1253" s="46">
        <v>5</v>
      </c>
      <c r="H1253" s="72">
        <v>0.05</v>
      </c>
      <c r="I1253" s="91">
        <f t="shared" si="99"/>
        <v>0.19</v>
      </c>
      <c r="J1253" s="94">
        <v>10508.44</v>
      </c>
      <c r="K1253" s="68">
        <f t="shared" si="95"/>
        <v>6252.3778487671234</v>
      </c>
      <c r="L1253" s="68">
        <f t="shared" si="96"/>
        <v>4256.0621512328771</v>
      </c>
      <c r="M1253" s="45">
        <v>0.05</v>
      </c>
      <c r="N1253" s="68">
        <f t="shared" si="97"/>
        <v>4043.259043671233</v>
      </c>
    </row>
    <row r="1254" spans="2:14" x14ac:dyDescent="0.25">
      <c r="B1254" s="46">
        <v>1250</v>
      </c>
      <c r="C1254" s="116" t="s">
        <v>1830</v>
      </c>
      <c r="D1254" s="97">
        <v>43281</v>
      </c>
      <c r="E1254" s="98">
        <v>44424</v>
      </c>
      <c r="F1254" s="117">
        <f t="shared" si="98"/>
        <v>3.1315068493150684</v>
      </c>
      <c r="G1254" s="46">
        <v>5</v>
      </c>
      <c r="H1254" s="72">
        <v>0.05</v>
      </c>
      <c r="I1254" s="91">
        <f t="shared" si="99"/>
        <v>0.19</v>
      </c>
      <c r="J1254" s="94">
        <v>26271.1</v>
      </c>
      <c r="K1254" s="68">
        <f t="shared" si="95"/>
        <v>15630.944621917808</v>
      </c>
      <c r="L1254" s="68">
        <f t="shared" si="96"/>
        <v>10640.155378082191</v>
      </c>
      <c r="M1254" s="45">
        <v>0.05</v>
      </c>
      <c r="N1254" s="68">
        <f t="shared" si="97"/>
        <v>10108.147609178081</v>
      </c>
    </row>
    <row r="1255" spans="2:14" x14ac:dyDescent="0.25">
      <c r="B1255" s="46">
        <v>1251</v>
      </c>
      <c r="C1255" s="116" t="s">
        <v>1831</v>
      </c>
      <c r="D1255" s="97">
        <v>43291</v>
      </c>
      <c r="E1255" s="98">
        <v>44424</v>
      </c>
      <c r="F1255" s="117">
        <f t="shared" si="98"/>
        <v>3.1041095890410957</v>
      </c>
      <c r="G1255" s="46">
        <v>8</v>
      </c>
      <c r="H1255" s="72">
        <v>0.05</v>
      </c>
      <c r="I1255" s="91">
        <f t="shared" si="99"/>
        <v>0.11874999999999999</v>
      </c>
      <c r="J1255" s="94">
        <v>33000</v>
      </c>
      <c r="K1255" s="68">
        <f t="shared" si="95"/>
        <v>12164.229452054793</v>
      </c>
      <c r="L1255" s="68">
        <f t="shared" si="96"/>
        <v>20835.770547945205</v>
      </c>
      <c r="M1255" s="45">
        <v>0.05</v>
      </c>
      <c r="N1255" s="68">
        <f t="shared" si="97"/>
        <v>19793.982020547945</v>
      </c>
    </row>
    <row r="1256" spans="2:14" x14ac:dyDescent="0.25">
      <c r="B1256" s="46">
        <v>1252</v>
      </c>
      <c r="C1256" s="116" t="s">
        <v>1831</v>
      </c>
      <c r="D1256" s="97">
        <v>43291</v>
      </c>
      <c r="E1256" s="98">
        <v>44424</v>
      </c>
      <c r="F1256" s="117">
        <f t="shared" si="98"/>
        <v>3.1041095890410957</v>
      </c>
      <c r="G1256" s="46">
        <v>8</v>
      </c>
      <c r="H1256" s="72">
        <v>0.05</v>
      </c>
      <c r="I1256" s="91">
        <f t="shared" si="99"/>
        <v>0.11874999999999999</v>
      </c>
      <c r="J1256" s="94">
        <v>33000</v>
      </c>
      <c r="K1256" s="68">
        <f t="shared" si="95"/>
        <v>12164.229452054793</v>
      </c>
      <c r="L1256" s="68">
        <f t="shared" si="96"/>
        <v>20835.770547945205</v>
      </c>
      <c r="M1256" s="45">
        <v>0.05</v>
      </c>
      <c r="N1256" s="68">
        <f t="shared" si="97"/>
        <v>19793.982020547945</v>
      </c>
    </row>
    <row r="1257" spans="2:14" x14ac:dyDescent="0.25">
      <c r="B1257" s="46">
        <v>1253</v>
      </c>
      <c r="C1257" s="116" t="s">
        <v>1832</v>
      </c>
      <c r="D1257" s="97">
        <v>43291</v>
      </c>
      <c r="E1257" s="98">
        <v>44424</v>
      </c>
      <c r="F1257" s="117">
        <f t="shared" si="98"/>
        <v>3.1041095890410957</v>
      </c>
      <c r="G1257" s="46">
        <v>8</v>
      </c>
      <c r="H1257" s="72">
        <v>0.05</v>
      </c>
      <c r="I1257" s="91">
        <f t="shared" si="99"/>
        <v>0.11874999999999999</v>
      </c>
      <c r="J1257" s="94">
        <v>30600</v>
      </c>
      <c r="K1257" s="68">
        <f t="shared" si="95"/>
        <v>11279.558219178081</v>
      </c>
      <c r="L1257" s="68">
        <f t="shared" si="96"/>
        <v>19320.441780821919</v>
      </c>
      <c r="M1257" s="45">
        <v>0.05</v>
      </c>
      <c r="N1257" s="68">
        <f t="shared" si="97"/>
        <v>18354.419691780822</v>
      </c>
    </row>
    <row r="1258" spans="2:14" x14ac:dyDescent="0.25">
      <c r="B1258" s="46">
        <v>1254</v>
      </c>
      <c r="C1258" s="116" t="s">
        <v>1833</v>
      </c>
      <c r="D1258" s="97">
        <v>43291</v>
      </c>
      <c r="E1258" s="98">
        <v>44424</v>
      </c>
      <c r="F1258" s="117">
        <f t="shared" si="98"/>
        <v>3.1041095890410957</v>
      </c>
      <c r="G1258" s="46">
        <v>6</v>
      </c>
      <c r="H1258" s="72">
        <v>0.05</v>
      </c>
      <c r="I1258" s="91">
        <f t="shared" si="99"/>
        <v>0.15833333333333333</v>
      </c>
      <c r="J1258" s="94">
        <v>16500</v>
      </c>
      <c r="K1258" s="68">
        <f t="shared" si="95"/>
        <v>8109.4863013698623</v>
      </c>
      <c r="L1258" s="68">
        <f t="shared" si="96"/>
        <v>8390.5136986301368</v>
      </c>
      <c r="M1258" s="45">
        <v>0.05</v>
      </c>
      <c r="N1258" s="68">
        <f t="shared" si="97"/>
        <v>7970.9880136986294</v>
      </c>
    </row>
    <row r="1259" spans="2:14" x14ac:dyDescent="0.25">
      <c r="B1259" s="46">
        <v>1255</v>
      </c>
      <c r="C1259" s="116" t="s">
        <v>1834</v>
      </c>
      <c r="D1259" s="97">
        <v>43282</v>
      </c>
      <c r="E1259" s="98">
        <v>44424</v>
      </c>
      <c r="F1259" s="117">
        <f t="shared" si="98"/>
        <v>3.128767123287671</v>
      </c>
      <c r="G1259" s="46">
        <v>5</v>
      </c>
      <c r="H1259" s="72">
        <v>0.05</v>
      </c>
      <c r="I1259" s="91">
        <f t="shared" si="99"/>
        <v>0.19</v>
      </c>
      <c r="J1259" s="94">
        <v>25279.599999999999</v>
      </c>
      <c r="K1259" s="68">
        <f t="shared" si="95"/>
        <v>15027.856460273972</v>
      </c>
      <c r="L1259" s="68">
        <f t="shared" si="96"/>
        <v>10251.743539726027</v>
      </c>
      <c r="M1259" s="45">
        <v>0.05</v>
      </c>
      <c r="N1259" s="68">
        <f t="shared" si="97"/>
        <v>9739.1563627397245</v>
      </c>
    </row>
    <row r="1260" spans="2:14" x14ac:dyDescent="0.25">
      <c r="B1260" s="46">
        <v>1256</v>
      </c>
      <c r="C1260" s="116" t="s">
        <v>1835</v>
      </c>
      <c r="D1260" s="97">
        <v>43282</v>
      </c>
      <c r="E1260" s="98">
        <v>44424</v>
      </c>
      <c r="F1260" s="117">
        <f t="shared" si="98"/>
        <v>3.128767123287671</v>
      </c>
      <c r="G1260" s="46">
        <v>6</v>
      </c>
      <c r="H1260" s="72">
        <v>0.05</v>
      </c>
      <c r="I1260" s="91">
        <f t="shared" si="99"/>
        <v>0.15833333333333333</v>
      </c>
      <c r="J1260" s="94">
        <v>164970</v>
      </c>
      <c r="K1260" s="68">
        <f t="shared" si="95"/>
        <v>81724.179452054785</v>
      </c>
      <c r="L1260" s="68">
        <f t="shared" si="96"/>
        <v>83245.820547945215</v>
      </c>
      <c r="M1260" s="45">
        <v>0.05</v>
      </c>
      <c r="N1260" s="68">
        <f t="shared" si="97"/>
        <v>79083.529520547949</v>
      </c>
    </row>
    <row r="1261" spans="2:14" x14ac:dyDescent="0.25">
      <c r="B1261" s="46">
        <v>1257</v>
      </c>
      <c r="C1261" s="116" t="s">
        <v>1836</v>
      </c>
      <c r="D1261" s="97">
        <v>43282</v>
      </c>
      <c r="E1261" s="98">
        <v>44424</v>
      </c>
      <c r="F1261" s="117">
        <f t="shared" si="98"/>
        <v>3.128767123287671</v>
      </c>
      <c r="G1261" s="46">
        <v>8</v>
      </c>
      <c r="H1261" s="72">
        <v>0.05</v>
      </c>
      <c r="I1261" s="91">
        <f t="shared" si="99"/>
        <v>0.11874999999999999</v>
      </c>
      <c r="J1261" s="94">
        <v>337340.7</v>
      </c>
      <c r="K1261" s="68">
        <f t="shared" si="95"/>
        <v>125335.93336643834</v>
      </c>
      <c r="L1261" s="68">
        <f t="shared" si="96"/>
        <v>212004.76663356167</v>
      </c>
      <c r="M1261" s="45">
        <v>0.05</v>
      </c>
      <c r="N1261" s="68">
        <f t="shared" si="97"/>
        <v>201404.52830188358</v>
      </c>
    </row>
    <row r="1262" spans="2:14" x14ac:dyDescent="0.25">
      <c r="B1262" s="46">
        <v>1258</v>
      </c>
      <c r="C1262" s="116" t="s">
        <v>1837</v>
      </c>
      <c r="D1262" s="97">
        <v>43191</v>
      </c>
      <c r="E1262" s="98">
        <v>44424</v>
      </c>
      <c r="F1262" s="117">
        <f t="shared" si="98"/>
        <v>3.3780821917808219</v>
      </c>
      <c r="G1262" s="46">
        <v>5</v>
      </c>
      <c r="H1262" s="72">
        <v>0.05</v>
      </c>
      <c r="I1262" s="91">
        <f t="shared" si="99"/>
        <v>0.19</v>
      </c>
      <c r="J1262" s="94">
        <v>205598</v>
      </c>
      <c r="K1262" s="68">
        <f t="shared" si="95"/>
        <v>131960.11906849316</v>
      </c>
      <c r="L1262" s="68">
        <f t="shared" si="96"/>
        <v>73637.880931506836</v>
      </c>
      <c r="M1262" s="45">
        <v>0.05</v>
      </c>
      <c r="N1262" s="68">
        <f t="shared" si="97"/>
        <v>69955.986884931495</v>
      </c>
    </row>
    <row r="1263" spans="2:14" x14ac:dyDescent="0.25">
      <c r="B1263" s="46">
        <v>1259</v>
      </c>
      <c r="C1263" s="116" t="s">
        <v>1781</v>
      </c>
      <c r="D1263" s="97">
        <v>43616</v>
      </c>
      <c r="E1263" s="98">
        <v>44424</v>
      </c>
      <c r="F1263" s="117">
        <f t="shared" si="98"/>
        <v>2.2136986301369861</v>
      </c>
      <c r="G1263" s="46">
        <v>6</v>
      </c>
      <c r="H1263" s="72">
        <v>0.05</v>
      </c>
      <c r="I1263" s="91">
        <f t="shared" si="99"/>
        <v>0.15833333333333333</v>
      </c>
      <c r="J1263" s="94">
        <v>3500</v>
      </c>
      <c r="K1263" s="68">
        <f t="shared" si="95"/>
        <v>1226.7579908675798</v>
      </c>
      <c r="L1263" s="68">
        <f t="shared" si="96"/>
        <v>2273.2420091324202</v>
      </c>
      <c r="M1263" s="45">
        <v>0.05</v>
      </c>
      <c r="N1263" s="68">
        <f t="shared" si="97"/>
        <v>2159.5799086757993</v>
      </c>
    </row>
    <row r="1264" spans="2:14" x14ac:dyDescent="0.25">
      <c r="B1264" s="46">
        <v>1260</v>
      </c>
      <c r="C1264" s="116" t="s">
        <v>1781</v>
      </c>
      <c r="D1264" s="97">
        <v>43616</v>
      </c>
      <c r="E1264" s="98">
        <v>44424</v>
      </c>
      <c r="F1264" s="117">
        <f t="shared" si="98"/>
        <v>2.2136986301369861</v>
      </c>
      <c r="G1264" s="46">
        <v>6</v>
      </c>
      <c r="H1264" s="72">
        <v>0.05</v>
      </c>
      <c r="I1264" s="91">
        <f t="shared" si="99"/>
        <v>0.15833333333333333</v>
      </c>
      <c r="J1264" s="94">
        <v>3500</v>
      </c>
      <c r="K1264" s="68">
        <f t="shared" si="95"/>
        <v>1226.7579908675798</v>
      </c>
      <c r="L1264" s="68">
        <f t="shared" si="96"/>
        <v>2273.2420091324202</v>
      </c>
      <c r="M1264" s="45">
        <v>0.05</v>
      </c>
      <c r="N1264" s="68">
        <f t="shared" si="97"/>
        <v>2159.5799086757993</v>
      </c>
    </row>
    <row r="1265" spans="2:14" x14ac:dyDescent="0.25">
      <c r="B1265" s="46">
        <v>1261</v>
      </c>
      <c r="C1265" s="116" t="s">
        <v>1733</v>
      </c>
      <c r="D1265" s="97">
        <v>43616</v>
      </c>
      <c r="E1265" s="98">
        <v>44424</v>
      </c>
      <c r="F1265" s="117">
        <f t="shared" si="98"/>
        <v>2.2136986301369861</v>
      </c>
      <c r="G1265" s="46">
        <v>6</v>
      </c>
      <c r="H1265" s="72">
        <v>0.05</v>
      </c>
      <c r="I1265" s="91">
        <f t="shared" si="99"/>
        <v>0.15833333333333333</v>
      </c>
      <c r="J1265" s="94">
        <v>15600</v>
      </c>
      <c r="K1265" s="68">
        <f t="shared" si="95"/>
        <v>5467.8356164383558</v>
      </c>
      <c r="L1265" s="68">
        <f t="shared" si="96"/>
        <v>10132.164383561645</v>
      </c>
      <c r="M1265" s="45">
        <v>0.05</v>
      </c>
      <c r="N1265" s="68">
        <f t="shared" si="97"/>
        <v>9625.5561643835626</v>
      </c>
    </row>
    <row r="1266" spans="2:14" x14ac:dyDescent="0.25">
      <c r="B1266" s="46">
        <v>1262</v>
      </c>
      <c r="C1266" s="116" t="s">
        <v>1753</v>
      </c>
      <c r="D1266" s="97">
        <v>43644</v>
      </c>
      <c r="E1266" s="98">
        <v>44424</v>
      </c>
      <c r="F1266" s="117">
        <f t="shared" si="98"/>
        <v>2.1369863013698631</v>
      </c>
      <c r="G1266" s="46">
        <v>8</v>
      </c>
      <c r="H1266" s="72">
        <v>0.05</v>
      </c>
      <c r="I1266" s="91">
        <f t="shared" si="99"/>
        <v>0.11874999999999999</v>
      </c>
      <c r="J1266" s="94">
        <v>9500</v>
      </c>
      <c r="K1266" s="68">
        <f t="shared" si="95"/>
        <v>2410.7876712328766</v>
      </c>
      <c r="L1266" s="68">
        <f t="shared" si="96"/>
        <v>7089.2123287671238</v>
      </c>
      <c r="M1266" s="45">
        <v>0.05</v>
      </c>
      <c r="N1266" s="68">
        <f t="shared" si="97"/>
        <v>6734.7517123287671</v>
      </c>
    </row>
    <row r="1267" spans="2:14" x14ac:dyDescent="0.25">
      <c r="B1267" s="46">
        <v>1263</v>
      </c>
      <c r="C1267" s="116" t="s">
        <v>1753</v>
      </c>
      <c r="D1267" s="97">
        <v>43644</v>
      </c>
      <c r="E1267" s="98">
        <v>44424</v>
      </c>
      <c r="F1267" s="117">
        <f t="shared" si="98"/>
        <v>2.1369863013698631</v>
      </c>
      <c r="G1267" s="46">
        <v>8</v>
      </c>
      <c r="H1267" s="72">
        <v>0.05</v>
      </c>
      <c r="I1267" s="91">
        <f t="shared" si="99"/>
        <v>0.11874999999999999</v>
      </c>
      <c r="J1267" s="94">
        <v>9500</v>
      </c>
      <c r="K1267" s="68">
        <f t="shared" si="95"/>
        <v>2410.7876712328766</v>
      </c>
      <c r="L1267" s="68">
        <f t="shared" si="96"/>
        <v>7089.2123287671238</v>
      </c>
      <c r="M1267" s="45">
        <v>0.05</v>
      </c>
      <c r="N1267" s="68">
        <f t="shared" si="97"/>
        <v>6734.7517123287671</v>
      </c>
    </row>
    <row r="1268" spans="2:14" x14ac:dyDescent="0.25">
      <c r="B1268" s="46">
        <v>1264</v>
      </c>
      <c r="C1268" s="116" t="s">
        <v>1731</v>
      </c>
      <c r="D1268" s="97">
        <v>43670</v>
      </c>
      <c r="E1268" s="98">
        <v>44424</v>
      </c>
      <c r="F1268" s="117">
        <f t="shared" si="98"/>
        <v>2.0657534246575344</v>
      </c>
      <c r="G1268" s="46">
        <v>8</v>
      </c>
      <c r="H1268" s="72">
        <v>0.05</v>
      </c>
      <c r="I1268" s="91">
        <f t="shared" si="99"/>
        <v>0.11874999999999999</v>
      </c>
      <c r="J1268" s="94">
        <v>14000</v>
      </c>
      <c r="K1268" s="68">
        <f t="shared" si="95"/>
        <v>3434.3150684931511</v>
      </c>
      <c r="L1268" s="68">
        <f t="shared" si="96"/>
        <v>10565.684931506848</v>
      </c>
      <c r="M1268" s="45">
        <v>0.05</v>
      </c>
      <c r="N1268" s="68">
        <f t="shared" si="97"/>
        <v>10037.400684931505</v>
      </c>
    </row>
    <row r="1269" spans="2:14" x14ac:dyDescent="0.25">
      <c r="B1269" s="46">
        <v>1265</v>
      </c>
      <c r="C1269" s="116" t="s">
        <v>1731</v>
      </c>
      <c r="D1269" s="97">
        <v>43670</v>
      </c>
      <c r="E1269" s="98">
        <v>44424</v>
      </c>
      <c r="F1269" s="117">
        <f t="shared" si="98"/>
        <v>2.0657534246575344</v>
      </c>
      <c r="G1269" s="46">
        <v>8</v>
      </c>
      <c r="H1269" s="72">
        <v>0.05</v>
      </c>
      <c r="I1269" s="91">
        <f t="shared" si="99"/>
        <v>0.11874999999999999</v>
      </c>
      <c r="J1269" s="94">
        <v>7000</v>
      </c>
      <c r="K1269" s="68">
        <f t="shared" si="95"/>
        <v>1717.1575342465756</v>
      </c>
      <c r="L1269" s="68">
        <f t="shared" si="96"/>
        <v>5282.8424657534242</v>
      </c>
      <c r="M1269" s="45">
        <v>0.05</v>
      </c>
      <c r="N1269" s="68">
        <f t="shared" si="97"/>
        <v>5018.7003424657523</v>
      </c>
    </row>
    <row r="1270" spans="2:14" x14ac:dyDescent="0.25">
      <c r="B1270" s="46">
        <v>1266</v>
      </c>
      <c r="C1270" s="116" t="s">
        <v>1727</v>
      </c>
      <c r="D1270" s="97">
        <v>43671</v>
      </c>
      <c r="E1270" s="98">
        <v>44424</v>
      </c>
      <c r="F1270" s="117">
        <f t="shared" si="98"/>
        <v>2.0630136986301371</v>
      </c>
      <c r="G1270" s="46">
        <v>5</v>
      </c>
      <c r="H1270" s="72">
        <v>0.05</v>
      </c>
      <c r="I1270" s="91">
        <f t="shared" si="99"/>
        <v>0.19</v>
      </c>
      <c r="J1270" s="94">
        <v>7500</v>
      </c>
      <c r="K1270" s="68">
        <f t="shared" si="95"/>
        <v>2939.7945205479455</v>
      </c>
      <c r="L1270" s="68">
        <f t="shared" si="96"/>
        <v>4560.2054794520545</v>
      </c>
      <c r="M1270" s="45">
        <v>0.05</v>
      </c>
      <c r="N1270" s="68">
        <f t="shared" si="97"/>
        <v>4332.1952054794519</v>
      </c>
    </row>
    <row r="1271" spans="2:14" x14ac:dyDescent="0.25">
      <c r="B1271" s="46">
        <v>1267</v>
      </c>
      <c r="C1271" s="116" t="s">
        <v>1193</v>
      </c>
      <c r="D1271" s="97">
        <v>43671</v>
      </c>
      <c r="E1271" s="98">
        <v>44424</v>
      </c>
      <c r="F1271" s="117">
        <f t="shared" si="98"/>
        <v>2.0630136986301371</v>
      </c>
      <c r="G1271" s="46">
        <v>5</v>
      </c>
      <c r="H1271" s="72">
        <v>0.05</v>
      </c>
      <c r="I1271" s="91">
        <f t="shared" si="99"/>
        <v>0.19</v>
      </c>
      <c r="J1271" s="94">
        <v>7450</v>
      </c>
      <c r="K1271" s="68">
        <f t="shared" si="95"/>
        <v>2920.1958904109588</v>
      </c>
      <c r="L1271" s="68">
        <f t="shared" si="96"/>
        <v>4529.8041095890412</v>
      </c>
      <c r="M1271" s="45">
        <v>0.05</v>
      </c>
      <c r="N1271" s="68">
        <f t="shared" si="97"/>
        <v>4303.3139041095892</v>
      </c>
    </row>
    <row r="1272" spans="2:14" x14ac:dyDescent="0.25">
      <c r="B1272" s="46">
        <v>1268</v>
      </c>
      <c r="C1272" s="116" t="s">
        <v>1731</v>
      </c>
      <c r="D1272" s="97">
        <v>43675</v>
      </c>
      <c r="E1272" s="98">
        <v>44424</v>
      </c>
      <c r="F1272" s="117">
        <f t="shared" si="98"/>
        <v>2.0520547945205481</v>
      </c>
      <c r="G1272" s="46">
        <v>8</v>
      </c>
      <c r="H1272" s="72">
        <v>0.05</v>
      </c>
      <c r="I1272" s="91">
        <f t="shared" si="99"/>
        <v>0.11874999999999999</v>
      </c>
      <c r="J1272" s="94">
        <v>7000</v>
      </c>
      <c r="K1272" s="68">
        <f t="shared" si="95"/>
        <v>1705.7705479452056</v>
      </c>
      <c r="L1272" s="68">
        <f t="shared" si="96"/>
        <v>5294.2294520547948</v>
      </c>
      <c r="M1272" s="45">
        <v>0.05</v>
      </c>
      <c r="N1272" s="68">
        <f t="shared" si="97"/>
        <v>5029.5179794520545</v>
      </c>
    </row>
    <row r="1273" spans="2:14" x14ac:dyDescent="0.25">
      <c r="B1273" s="46">
        <v>1269</v>
      </c>
      <c r="C1273" s="116" t="s">
        <v>1730</v>
      </c>
      <c r="D1273" s="97">
        <v>43684</v>
      </c>
      <c r="E1273" s="98">
        <v>44424</v>
      </c>
      <c r="F1273" s="117">
        <f t="shared" si="98"/>
        <v>2.0273972602739727</v>
      </c>
      <c r="G1273" s="46">
        <v>6</v>
      </c>
      <c r="H1273" s="72">
        <v>0.05</v>
      </c>
      <c r="I1273" s="91">
        <f t="shared" si="99"/>
        <v>0.15833333333333333</v>
      </c>
      <c r="J1273" s="94">
        <v>198000</v>
      </c>
      <c r="K1273" s="68">
        <f t="shared" si="95"/>
        <v>63558.904109589042</v>
      </c>
      <c r="L1273" s="68">
        <f t="shared" si="96"/>
        <v>134441.09589041094</v>
      </c>
      <c r="M1273" s="45">
        <v>0.05</v>
      </c>
      <c r="N1273" s="68">
        <f t="shared" si="97"/>
        <v>127719.0410958904</v>
      </c>
    </row>
    <row r="1274" spans="2:14" x14ac:dyDescent="0.25">
      <c r="B1274" s="46">
        <v>1270</v>
      </c>
      <c r="C1274" s="116" t="s">
        <v>1757</v>
      </c>
      <c r="D1274" s="97">
        <v>43698</v>
      </c>
      <c r="E1274" s="98">
        <v>44424</v>
      </c>
      <c r="F1274" s="117">
        <f t="shared" si="98"/>
        <v>1.989041095890411</v>
      </c>
      <c r="G1274" s="46">
        <v>8</v>
      </c>
      <c r="H1274" s="72">
        <v>0.05</v>
      </c>
      <c r="I1274" s="91">
        <f t="shared" si="99"/>
        <v>0.11874999999999999</v>
      </c>
      <c r="J1274" s="94">
        <v>187200</v>
      </c>
      <c r="K1274" s="68">
        <f t="shared" si="95"/>
        <v>44216.383561643837</v>
      </c>
      <c r="L1274" s="68">
        <f t="shared" si="96"/>
        <v>142983.61643835617</v>
      </c>
      <c r="M1274" s="45">
        <v>0.05</v>
      </c>
      <c r="N1274" s="68">
        <f t="shared" si="97"/>
        <v>135834.43561643836</v>
      </c>
    </row>
    <row r="1275" spans="2:14" x14ac:dyDescent="0.25">
      <c r="B1275" s="46">
        <v>1271</v>
      </c>
      <c r="C1275" s="116" t="s">
        <v>1729</v>
      </c>
      <c r="D1275" s="97">
        <v>43585</v>
      </c>
      <c r="E1275" s="98">
        <v>44424</v>
      </c>
      <c r="F1275" s="117">
        <f t="shared" si="98"/>
        <v>2.2986301369863016</v>
      </c>
      <c r="G1275" s="46">
        <v>8</v>
      </c>
      <c r="H1275" s="72">
        <v>0.05</v>
      </c>
      <c r="I1275" s="91">
        <f t="shared" si="99"/>
        <v>0.11874999999999999</v>
      </c>
      <c r="J1275" s="94">
        <v>10800</v>
      </c>
      <c r="K1275" s="68">
        <f t="shared" si="95"/>
        <v>2947.9931506849316</v>
      </c>
      <c r="L1275" s="68">
        <f t="shared" si="96"/>
        <v>7852.0068493150684</v>
      </c>
      <c r="M1275" s="45">
        <v>0.05</v>
      </c>
      <c r="N1275" s="68">
        <f t="shared" si="97"/>
        <v>7459.4065068493146</v>
      </c>
    </row>
    <row r="1276" spans="2:14" x14ac:dyDescent="0.25">
      <c r="B1276" s="46">
        <v>1272</v>
      </c>
      <c r="C1276" s="116" t="s">
        <v>1731</v>
      </c>
      <c r="D1276" s="97">
        <v>43585</v>
      </c>
      <c r="E1276" s="98">
        <v>44424</v>
      </c>
      <c r="F1276" s="117">
        <f t="shared" si="98"/>
        <v>2.2986301369863016</v>
      </c>
      <c r="G1276" s="46">
        <v>8</v>
      </c>
      <c r="H1276" s="72">
        <v>0.05</v>
      </c>
      <c r="I1276" s="91">
        <f t="shared" si="99"/>
        <v>0.11874999999999999</v>
      </c>
      <c r="J1276" s="94">
        <v>6800</v>
      </c>
      <c r="K1276" s="68">
        <f t="shared" si="95"/>
        <v>1856.1438356164385</v>
      </c>
      <c r="L1276" s="68">
        <f t="shared" si="96"/>
        <v>4943.8561643835619</v>
      </c>
      <c r="M1276" s="45">
        <v>0.05</v>
      </c>
      <c r="N1276" s="68">
        <f t="shared" si="97"/>
        <v>4696.6633561643839</v>
      </c>
    </row>
    <row r="1277" spans="2:14" x14ac:dyDescent="0.25">
      <c r="B1277" s="46">
        <v>1273</v>
      </c>
      <c r="C1277" s="116" t="s">
        <v>1729</v>
      </c>
      <c r="D1277" s="97">
        <v>43585</v>
      </c>
      <c r="E1277" s="98">
        <v>44424</v>
      </c>
      <c r="F1277" s="117">
        <f t="shared" si="98"/>
        <v>2.2986301369863016</v>
      </c>
      <c r="G1277" s="46">
        <v>8</v>
      </c>
      <c r="H1277" s="72">
        <v>0.05</v>
      </c>
      <c r="I1277" s="91">
        <f t="shared" si="99"/>
        <v>0.11874999999999999</v>
      </c>
      <c r="J1277" s="94">
        <v>3600</v>
      </c>
      <c r="K1277" s="68">
        <f t="shared" si="95"/>
        <v>982.66438356164394</v>
      </c>
      <c r="L1277" s="68">
        <f t="shared" si="96"/>
        <v>2617.3356164383558</v>
      </c>
      <c r="M1277" s="45">
        <v>0.05</v>
      </c>
      <c r="N1277" s="68">
        <f t="shared" si="97"/>
        <v>2486.4688356164379</v>
      </c>
    </row>
    <row r="1278" spans="2:14" x14ac:dyDescent="0.25">
      <c r="B1278" s="46">
        <v>1274</v>
      </c>
      <c r="C1278" s="116" t="s">
        <v>1729</v>
      </c>
      <c r="D1278" s="97">
        <v>43615</v>
      </c>
      <c r="E1278" s="98">
        <v>44424</v>
      </c>
      <c r="F1278" s="117">
        <f t="shared" si="98"/>
        <v>2.2164383561643834</v>
      </c>
      <c r="G1278" s="46">
        <v>8</v>
      </c>
      <c r="H1278" s="72">
        <v>0.05</v>
      </c>
      <c r="I1278" s="91">
        <f t="shared" si="99"/>
        <v>0.11874999999999999</v>
      </c>
      <c r="J1278" s="94">
        <v>36000</v>
      </c>
      <c r="K1278" s="68">
        <f t="shared" si="95"/>
        <v>9475.2739726027394</v>
      </c>
      <c r="L1278" s="68">
        <f t="shared" si="96"/>
        <v>26524.726027397261</v>
      </c>
      <c r="M1278" s="45">
        <v>0.05</v>
      </c>
      <c r="N1278" s="68">
        <f t="shared" si="97"/>
        <v>25198.489726027397</v>
      </c>
    </row>
    <row r="1279" spans="2:14" x14ac:dyDescent="0.25">
      <c r="B1279" s="46">
        <v>1275</v>
      </c>
      <c r="C1279" s="116" t="s">
        <v>1731</v>
      </c>
      <c r="D1279" s="97">
        <v>43615</v>
      </c>
      <c r="E1279" s="98">
        <v>44424</v>
      </c>
      <c r="F1279" s="117">
        <f t="shared" si="98"/>
        <v>2.2164383561643834</v>
      </c>
      <c r="G1279" s="46">
        <v>8</v>
      </c>
      <c r="H1279" s="72">
        <v>0.05</v>
      </c>
      <c r="I1279" s="91">
        <f t="shared" si="99"/>
        <v>0.11874999999999999</v>
      </c>
      <c r="J1279" s="94">
        <v>6800</v>
      </c>
      <c r="K1279" s="68">
        <f t="shared" si="95"/>
        <v>1789.7739726027396</v>
      </c>
      <c r="L1279" s="68">
        <f t="shared" si="96"/>
        <v>5010.2260273972606</v>
      </c>
      <c r="M1279" s="45">
        <v>0.05</v>
      </c>
      <c r="N1279" s="68">
        <f t="shared" si="97"/>
        <v>4759.7147260273978</v>
      </c>
    </row>
    <row r="1280" spans="2:14" x14ac:dyDescent="0.25">
      <c r="B1280" s="46">
        <v>1276</v>
      </c>
      <c r="C1280" s="116" t="s">
        <v>1742</v>
      </c>
      <c r="D1280" s="97">
        <v>43616</v>
      </c>
      <c r="E1280" s="98">
        <v>44424</v>
      </c>
      <c r="F1280" s="117">
        <f t="shared" si="98"/>
        <v>2.2136986301369861</v>
      </c>
      <c r="G1280" s="46">
        <v>8</v>
      </c>
      <c r="H1280" s="72">
        <v>0.05</v>
      </c>
      <c r="I1280" s="91">
        <f t="shared" si="99"/>
        <v>0.11874999999999999</v>
      </c>
      <c r="J1280" s="94">
        <v>151247.19</v>
      </c>
      <c r="K1280" s="68">
        <f t="shared" si="95"/>
        <v>39759.364056164377</v>
      </c>
      <c r="L1280" s="68">
        <f t="shared" si="96"/>
        <v>111487.82594383563</v>
      </c>
      <c r="M1280" s="45">
        <v>0.05</v>
      </c>
      <c r="N1280" s="68">
        <f t="shared" si="97"/>
        <v>105913.43464664384</v>
      </c>
    </row>
    <row r="1281" spans="2:14" x14ac:dyDescent="0.25">
      <c r="B1281" s="46">
        <v>1277</v>
      </c>
      <c r="C1281" s="116" t="s">
        <v>1742</v>
      </c>
      <c r="D1281" s="97">
        <v>43616</v>
      </c>
      <c r="E1281" s="98">
        <v>44424</v>
      </c>
      <c r="F1281" s="117">
        <f t="shared" si="98"/>
        <v>2.2136986301369861</v>
      </c>
      <c r="G1281" s="46">
        <v>8</v>
      </c>
      <c r="H1281" s="72">
        <v>0.05</v>
      </c>
      <c r="I1281" s="91">
        <f t="shared" si="99"/>
        <v>0.11874999999999999</v>
      </c>
      <c r="J1281" s="94">
        <v>302352.81</v>
      </c>
      <c r="K1281" s="68">
        <f t="shared" si="95"/>
        <v>79481.51265616437</v>
      </c>
      <c r="L1281" s="68">
        <f t="shared" si="96"/>
        <v>222871.29734383564</v>
      </c>
      <c r="M1281" s="45">
        <v>0.05</v>
      </c>
      <c r="N1281" s="68">
        <f t="shared" si="97"/>
        <v>211727.73247664384</v>
      </c>
    </row>
    <row r="1282" spans="2:14" x14ac:dyDescent="0.25">
      <c r="B1282" s="46">
        <v>1278</v>
      </c>
      <c r="C1282" s="116" t="s">
        <v>1193</v>
      </c>
      <c r="D1282" s="97">
        <v>43616</v>
      </c>
      <c r="E1282" s="98">
        <v>44424</v>
      </c>
      <c r="F1282" s="117">
        <f t="shared" si="98"/>
        <v>2.2136986301369861</v>
      </c>
      <c r="G1282" s="46">
        <v>5</v>
      </c>
      <c r="H1282" s="72">
        <v>0.05</v>
      </c>
      <c r="I1282" s="91">
        <f t="shared" si="99"/>
        <v>0.19</v>
      </c>
      <c r="J1282" s="94">
        <v>8301.7999999999993</v>
      </c>
      <c r="K1282" s="68">
        <f t="shared" si="95"/>
        <v>3491.7598246575335</v>
      </c>
      <c r="L1282" s="68">
        <f t="shared" si="96"/>
        <v>4810.0401753424658</v>
      </c>
      <c r="M1282" s="45">
        <v>0.05</v>
      </c>
      <c r="N1282" s="68">
        <f t="shared" si="97"/>
        <v>4569.5381665753421</v>
      </c>
    </row>
    <row r="1283" spans="2:14" x14ac:dyDescent="0.25">
      <c r="B1283" s="46">
        <v>1279</v>
      </c>
      <c r="C1283" s="116" t="s">
        <v>1191</v>
      </c>
      <c r="D1283" s="97">
        <v>43616</v>
      </c>
      <c r="E1283" s="98">
        <v>44424</v>
      </c>
      <c r="F1283" s="117">
        <f t="shared" si="98"/>
        <v>2.2136986301369861</v>
      </c>
      <c r="G1283" s="46">
        <v>5</v>
      </c>
      <c r="H1283" s="72">
        <v>0.05</v>
      </c>
      <c r="I1283" s="91">
        <f t="shared" si="99"/>
        <v>0.19</v>
      </c>
      <c r="J1283" s="94">
        <v>55169.4</v>
      </c>
      <c r="K1283" s="68">
        <f t="shared" si="95"/>
        <v>23204.400789041094</v>
      </c>
      <c r="L1283" s="68">
        <f t="shared" si="96"/>
        <v>31964.999210958907</v>
      </c>
      <c r="M1283" s="45">
        <v>0.05</v>
      </c>
      <c r="N1283" s="68">
        <f t="shared" si="97"/>
        <v>30366.749250410961</v>
      </c>
    </row>
    <row r="1284" spans="2:14" x14ac:dyDescent="0.25">
      <c r="B1284" s="46">
        <v>1280</v>
      </c>
      <c r="C1284" s="116" t="s">
        <v>1191</v>
      </c>
      <c r="D1284" s="97">
        <v>43616</v>
      </c>
      <c r="E1284" s="98">
        <v>44424</v>
      </c>
      <c r="F1284" s="117">
        <f t="shared" si="98"/>
        <v>2.2136986301369861</v>
      </c>
      <c r="G1284" s="46">
        <v>5</v>
      </c>
      <c r="H1284" s="72">
        <v>0.05</v>
      </c>
      <c r="I1284" s="91">
        <f t="shared" si="99"/>
        <v>0.19</v>
      </c>
      <c r="J1284" s="94">
        <v>8275.41</v>
      </c>
      <c r="K1284" s="68">
        <f t="shared" si="95"/>
        <v>3480.6601183561643</v>
      </c>
      <c r="L1284" s="68">
        <f t="shared" si="96"/>
        <v>4794.7498816438356</v>
      </c>
      <c r="M1284" s="45">
        <v>0.05</v>
      </c>
      <c r="N1284" s="68">
        <f t="shared" si="97"/>
        <v>4555.0123875616437</v>
      </c>
    </row>
    <row r="1285" spans="2:14" x14ac:dyDescent="0.25">
      <c r="B1285" s="46">
        <v>1281</v>
      </c>
      <c r="C1285" s="116" t="s">
        <v>1777</v>
      </c>
      <c r="D1285" s="97">
        <v>43706</v>
      </c>
      <c r="E1285" s="98">
        <v>44424</v>
      </c>
      <c r="F1285" s="117">
        <f t="shared" si="98"/>
        <v>1.9671232876712328</v>
      </c>
      <c r="G1285" s="46">
        <v>6</v>
      </c>
      <c r="H1285" s="72">
        <v>0.05</v>
      </c>
      <c r="I1285" s="91">
        <f t="shared" si="99"/>
        <v>0.15833333333333333</v>
      </c>
      <c r="J1285" s="94">
        <v>13500</v>
      </c>
      <c r="K1285" s="68">
        <f t="shared" ref="K1285:K1348" si="100">J1285*I1285*F1285</f>
        <v>4204.7260273972597</v>
      </c>
      <c r="L1285" s="68">
        <f t="shared" ref="L1285:L1348" si="101">MAX(J1285-K1285,0)</f>
        <v>9295.2739726027394</v>
      </c>
      <c r="M1285" s="45">
        <v>0.05</v>
      </c>
      <c r="N1285" s="68">
        <f t="shared" ref="N1285:N1348" si="102">IF(J1285&lt;=0,0,IF(L1285&lt;=H1285*J1285,H1285*J1285,L1285*(1-M1285)))</f>
        <v>8830.5102739726026</v>
      </c>
    </row>
    <row r="1286" spans="2:14" x14ac:dyDescent="0.25">
      <c r="B1286" s="46">
        <v>1282</v>
      </c>
      <c r="C1286" s="116" t="s">
        <v>1729</v>
      </c>
      <c r="D1286" s="97">
        <v>43708</v>
      </c>
      <c r="E1286" s="98">
        <v>44424</v>
      </c>
      <c r="F1286" s="117">
        <f t="shared" ref="F1286:F1349" si="103">(E1286-D1286)/365</f>
        <v>1.9616438356164383</v>
      </c>
      <c r="G1286" s="46">
        <v>8</v>
      </c>
      <c r="H1286" s="72">
        <v>0.05</v>
      </c>
      <c r="I1286" s="91">
        <f t="shared" ref="I1286:I1349" si="104">(1-H1286)/G1286</f>
        <v>0.11874999999999999</v>
      </c>
      <c r="J1286" s="94">
        <v>72000</v>
      </c>
      <c r="K1286" s="68">
        <f t="shared" si="100"/>
        <v>16772.054794520547</v>
      </c>
      <c r="L1286" s="68">
        <f t="shared" si="101"/>
        <v>55227.945205479453</v>
      </c>
      <c r="M1286" s="45">
        <v>0.05</v>
      </c>
      <c r="N1286" s="68">
        <f t="shared" si="102"/>
        <v>52466.547945205479</v>
      </c>
    </row>
    <row r="1287" spans="2:14" x14ac:dyDescent="0.25">
      <c r="B1287" s="46">
        <v>1283</v>
      </c>
      <c r="C1287" s="116" t="s">
        <v>1730</v>
      </c>
      <c r="D1287" s="97">
        <v>43738</v>
      </c>
      <c r="E1287" s="98">
        <v>44424</v>
      </c>
      <c r="F1287" s="117">
        <f t="shared" si="103"/>
        <v>1.8794520547945206</v>
      </c>
      <c r="G1287" s="46">
        <v>6</v>
      </c>
      <c r="H1287" s="72">
        <v>0.05</v>
      </c>
      <c r="I1287" s="91">
        <f t="shared" si="104"/>
        <v>0.15833333333333333</v>
      </c>
      <c r="J1287" s="94">
        <v>240000</v>
      </c>
      <c r="K1287" s="68">
        <f t="shared" si="100"/>
        <v>71419.178082191778</v>
      </c>
      <c r="L1287" s="68">
        <f t="shared" si="101"/>
        <v>168580.82191780821</v>
      </c>
      <c r="M1287" s="45">
        <v>0.05</v>
      </c>
      <c r="N1287" s="68">
        <f t="shared" si="102"/>
        <v>160151.78082191778</v>
      </c>
    </row>
    <row r="1288" spans="2:14" x14ac:dyDescent="0.25">
      <c r="B1288" s="46">
        <v>1284</v>
      </c>
      <c r="C1288" s="116" t="s">
        <v>1730</v>
      </c>
      <c r="D1288" s="97">
        <v>43738</v>
      </c>
      <c r="E1288" s="98">
        <v>44424</v>
      </c>
      <c r="F1288" s="117">
        <f t="shared" si="103"/>
        <v>1.8794520547945206</v>
      </c>
      <c r="G1288" s="46">
        <v>6</v>
      </c>
      <c r="H1288" s="72">
        <v>0.05</v>
      </c>
      <c r="I1288" s="91">
        <f t="shared" si="104"/>
        <v>0.15833333333333333</v>
      </c>
      <c r="J1288" s="94">
        <v>79200</v>
      </c>
      <c r="K1288" s="68">
        <f t="shared" si="100"/>
        <v>23568.328767123287</v>
      </c>
      <c r="L1288" s="68">
        <f t="shared" si="101"/>
        <v>55631.671232876717</v>
      </c>
      <c r="M1288" s="45">
        <v>0.05</v>
      </c>
      <c r="N1288" s="68">
        <f t="shared" si="102"/>
        <v>52850.087671232875</v>
      </c>
    </row>
    <row r="1289" spans="2:14" x14ac:dyDescent="0.25">
      <c r="B1289" s="46">
        <v>1285</v>
      </c>
      <c r="C1289" s="116" t="s">
        <v>1730</v>
      </c>
      <c r="D1289" s="97">
        <v>43738</v>
      </c>
      <c r="E1289" s="98">
        <v>44424</v>
      </c>
      <c r="F1289" s="117">
        <f t="shared" si="103"/>
        <v>1.8794520547945206</v>
      </c>
      <c r="G1289" s="46">
        <v>6</v>
      </c>
      <c r="H1289" s="72">
        <v>0.05</v>
      </c>
      <c r="I1289" s="91">
        <f t="shared" si="104"/>
        <v>0.15833333333333333</v>
      </c>
      <c r="J1289" s="94">
        <v>39600</v>
      </c>
      <c r="K1289" s="68">
        <f t="shared" si="100"/>
        <v>11784.164383561643</v>
      </c>
      <c r="L1289" s="68">
        <f t="shared" si="101"/>
        <v>27815.835616438359</v>
      </c>
      <c r="M1289" s="45">
        <v>0.05</v>
      </c>
      <c r="N1289" s="68">
        <f t="shared" si="102"/>
        <v>26425.043835616438</v>
      </c>
    </row>
    <row r="1290" spans="2:14" x14ac:dyDescent="0.25">
      <c r="B1290" s="46">
        <v>1286</v>
      </c>
      <c r="C1290" s="116" t="s">
        <v>1749</v>
      </c>
      <c r="D1290" s="97">
        <v>43738</v>
      </c>
      <c r="E1290" s="98">
        <v>44424</v>
      </c>
      <c r="F1290" s="117">
        <f t="shared" si="103"/>
        <v>1.8794520547945206</v>
      </c>
      <c r="G1290" s="46">
        <v>6</v>
      </c>
      <c r="H1290" s="72">
        <v>0.05</v>
      </c>
      <c r="I1290" s="91">
        <f t="shared" si="104"/>
        <v>0.15833333333333333</v>
      </c>
      <c r="J1290" s="94">
        <v>34800</v>
      </c>
      <c r="K1290" s="68">
        <f t="shared" si="100"/>
        <v>10355.780821917808</v>
      </c>
      <c r="L1290" s="68">
        <f t="shared" si="101"/>
        <v>24444.219178082192</v>
      </c>
      <c r="M1290" s="45">
        <v>0.05</v>
      </c>
      <c r="N1290" s="68">
        <f t="shared" si="102"/>
        <v>23222.008219178082</v>
      </c>
    </row>
    <row r="1291" spans="2:14" x14ac:dyDescent="0.25">
      <c r="B1291" s="46">
        <v>1287</v>
      </c>
      <c r="C1291" s="116" t="s">
        <v>1750</v>
      </c>
      <c r="D1291" s="97">
        <v>43738</v>
      </c>
      <c r="E1291" s="98">
        <v>44424</v>
      </c>
      <c r="F1291" s="117">
        <f t="shared" si="103"/>
        <v>1.8794520547945206</v>
      </c>
      <c r="G1291" s="46">
        <v>6</v>
      </c>
      <c r="H1291" s="72">
        <v>0.05</v>
      </c>
      <c r="I1291" s="91">
        <f t="shared" si="104"/>
        <v>0.15833333333333333</v>
      </c>
      <c r="J1291" s="94">
        <v>81600</v>
      </c>
      <c r="K1291" s="68">
        <f t="shared" si="100"/>
        <v>24282.520547945205</v>
      </c>
      <c r="L1291" s="68">
        <f t="shared" si="101"/>
        <v>57317.479452054795</v>
      </c>
      <c r="M1291" s="45">
        <v>0.05</v>
      </c>
      <c r="N1291" s="68">
        <f t="shared" si="102"/>
        <v>54451.605479452053</v>
      </c>
    </row>
    <row r="1292" spans="2:14" x14ac:dyDescent="0.25">
      <c r="B1292" s="46">
        <v>1288</v>
      </c>
      <c r="C1292" s="116" t="s">
        <v>1778</v>
      </c>
      <c r="D1292" s="97">
        <v>43756</v>
      </c>
      <c r="E1292" s="98">
        <v>44424</v>
      </c>
      <c r="F1292" s="117">
        <f t="shared" si="103"/>
        <v>1.8301369863013699</v>
      </c>
      <c r="G1292" s="46">
        <v>8</v>
      </c>
      <c r="H1292" s="72">
        <v>0.05</v>
      </c>
      <c r="I1292" s="91">
        <f t="shared" si="104"/>
        <v>0.11874999999999999</v>
      </c>
      <c r="J1292" s="94">
        <v>148500</v>
      </c>
      <c r="K1292" s="68">
        <f t="shared" si="100"/>
        <v>32273.321917808218</v>
      </c>
      <c r="L1292" s="68">
        <f t="shared" si="101"/>
        <v>116226.67808219178</v>
      </c>
      <c r="M1292" s="45">
        <v>0.05</v>
      </c>
      <c r="N1292" s="68">
        <f t="shared" si="102"/>
        <v>110415.34417808219</v>
      </c>
    </row>
    <row r="1293" spans="2:14" x14ac:dyDescent="0.25">
      <c r="B1293" s="46">
        <v>1289</v>
      </c>
      <c r="C1293" s="116" t="s">
        <v>1778</v>
      </c>
      <c r="D1293" s="97">
        <v>43756</v>
      </c>
      <c r="E1293" s="98">
        <v>44424</v>
      </c>
      <c r="F1293" s="117">
        <f t="shared" si="103"/>
        <v>1.8301369863013699</v>
      </c>
      <c r="G1293" s="46">
        <v>8</v>
      </c>
      <c r="H1293" s="72">
        <v>0.05</v>
      </c>
      <c r="I1293" s="91">
        <f t="shared" si="104"/>
        <v>0.11874999999999999</v>
      </c>
      <c r="J1293" s="94">
        <v>56200</v>
      </c>
      <c r="K1293" s="68">
        <f t="shared" si="100"/>
        <v>12213.876712328767</v>
      </c>
      <c r="L1293" s="68">
        <f t="shared" si="101"/>
        <v>43986.123287671231</v>
      </c>
      <c r="M1293" s="45">
        <v>0.05</v>
      </c>
      <c r="N1293" s="68">
        <f t="shared" si="102"/>
        <v>41786.81712328767</v>
      </c>
    </row>
    <row r="1294" spans="2:14" x14ac:dyDescent="0.25">
      <c r="B1294" s="46">
        <v>1290</v>
      </c>
      <c r="C1294" s="116" t="s">
        <v>1778</v>
      </c>
      <c r="D1294" s="97">
        <v>43756</v>
      </c>
      <c r="E1294" s="98">
        <v>44424</v>
      </c>
      <c r="F1294" s="117">
        <f t="shared" si="103"/>
        <v>1.8301369863013699</v>
      </c>
      <c r="G1294" s="46">
        <v>8</v>
      </c>
      <c r="H1294" s="72">
        <v>0.05</v>
      </c>
      <c r="I1294" s="91">
        <f t="shared" si="104"/>
        <v>0.11874999999999999</v>
      </c>
      <c r="J1294" s="94">
        <v>45300</v>
      </c>
      <c r="K1294" s="68">
        <f t="shared" si="100"/>
        <v>9844.9931506849316</v>
      </c>
      <c r="L1294" s="68">
        <f t="shared" si="101"/>
        <v>35455.006849315068</v>
      </c>
      <c r="M1294" s="45">
        <v>0.05</v>
      </c>
      <c r="N1294" s="68">
        <f t="shared" si="102"/>
        <v>33682.256506849313</v>
      </c>
    </row>
    <row r="1295" spans="2:14" x14ac:dyDescent="0.25">
      <c r="B1295" s="46">
        <v>1291</v>
      </c>
      <c r="C1295" s="116" t="s">
        <v>1731</v>
      </c>
      <c r="D1295" s="97">
        <v>43780</v>
      </c>
      <c r="E1295" s="98">
        <v>44424</v>
      </c>
      <c r="F1295" s="117">
        <f t="shared" si="103"/>
        <v>1.7643835616438357</v>
      </c>
      <c r="G1295" s="46">
        <v>8</v>
      </c>
      <c r="H1295" s="72">
        <v>0.05</v>
      </c>
      <c r="I1295" s="91">
        <f t="shared" si="104"/>
        <v>0.11874999999999999</v>
      </c>
      <c r="J1295" s="94">
        <v>14000</v>
      </c>
      <c r="K1295" s="68">
        <f t="shared" si="100"/>
        <v>2933.2876712328766</v>
      </c>
      <c r="L1295" s="68">
        <f t="shared" si="101"/>
        <v>11066.712328767124</v>
      </c>
      <c r="M1295" s="45">
        <v>0.05</v>
      </c>
      <c r="N1295" s="68">
        <f t="shared" si="102"/>
        <v>10513.376712328767</v>
      </c>
    </row>
    <row r="1296" spans="2:14" x14ac:dyDescent="0.25">
      <c r="B1296" s="46">
        <v>1292</v>
      </c>
      <c r="C1296" s="116" t="s">
        <v>1731</v>
      </c>
      <c r="D1296" s="97">
        <v>43780</v>
      </c>
      <c r="E1296" s="98">
        <v>44424</v>
      </c>
      <c r="F1296" s="117">
        <f t="shared" si="103"/>
        <v>1.7643835616438357</v>
      </c>
      <c r="G1296" s="46">
        <v>8</v>
      </c>
      <c r="H1296" s="72">
        <v>0.05</v>
      </c>
      <c r="I1296" s="91">
        <f t="shared" si="104"/>
        <v>0.11874999999999999</v>
      </c>
      <c r="J1296" s="94">
        <v>7000</v>
      </c>
      <c r="K1296" s="68">
        <f t="shared" si="100"/>
        <v>1466.6438356164383</v>
      </c>
      <c r="L1296" s="68">
        <f t="shared" si="101"/>
        <v>5533.3561643835619</v>
      </c>
      <c r="M1296" s="45">
        <v>0.05</v>
      </c>
      <c r="N1296" s="68">
        <f t="shared" si="102"/>
        <v>5256.6883561643835</v>
      </c>
    </row>
    <row r="1297" spans="2:14" x14ac:dyDescent="0.25">
      <c r="B1297" s="46">
        <v>1293</v>
      </c>
      <c r="C1297" s="116" t="s">
        <v>1191</v>
      </c>
      <c r="D1297" s="97">
        <v>43830</v>
      </c>
      <c r="E1297" s="98">
        <v>44424</v>
      </c>
      <c r="F1297" s="117">
        <f t="shared" si="103"/>
        <v>1.6273972602739726</v>
      </c>
      <c r="G1297" s="46">
        <v>5</v>
      </c>
      <c r="H1297" s="72">
        <v>0.05</v>
      </c>
      <c r="I1297" s="91">
        <f t="shared" si="104"/>
        <v>0.19</v>
      </c>
      <c r="J1297" s="94">
        <v>234469.94999999998</v>
      </c>
      <c r="K1297" s="68">
        <f t="shared" si="100"/>
        <v>72499.393306849306</v>
      </c>
      <c r="L1297" s="68">
        <f t="shared" si="101"/>
        <v>161970.55669315066</v>
      </c>
      <c r="M1297" s="45">
        <v>0.05</v>
      </c>
      <c r="N1297" s="68">
        <f t="shared" si="102"/>
        <v>153872.02885849311</v>
      </c>
    </row>
    <row r="1298" spans="2:14" x14ac:dyDescent="0.25">
      <c r="B1298" s="46">
        <v>1294</v>
      </c>
      <c r="C1298" s="116" t="s">
        <v>1193</v>
      </c>
      <c r="D1298" s="97">
        <v>43830</v>
      </c>
      <c r="E1298" s="98">
        <v>44424</v>
      </c>
      <c r="F1298" s="117">
        <f t="shared" si="103"/>
        <v>1.6273972602739726</v>
      </c>
      <c r="G1298" s="46">
        <v>5</v>
      </c>
      <c r="H1298" s="72">
        <v>0.05</v>
      </c>
      <c r="I1298" s="91">
        <f t="shared" si="104"/>
        <v>0.19</v>
      </c>
      <c r="J1298" s="94">
        <v>4150.8999999999996</v>
      </c>
      <c r="K1298" s="68">
        <f t="shared" si="100"/>
        <v>1283.4810246575341</v>
      </c>
      <c r="L1298" s="68">
        <f t="shared" si="101"/>
        <v>2867.4189753424653</v>
      </c>
      <c r="M1298" s="45">
        <v>0.05</v>
      </c>
      <c r="N1298" s="68">
        <f t="shared" si="102"/>
        <v>2724.0480265753417</v>
      </c>
    </row>
    <row r="1299" spans="2:14" x14ac:dyDescent="0.25">
      <c r="B1299" s="46">
        <v>1295</v>
      </c>
      <c r="C1299" s="116" t="s">
        <v>1191</v>
      </c>
      <c r="D1299" s="97">
        <v>43830</v>
      </c>
      <c r="E1299" s="98">
        <v>44424</v>
      </c>
      <c r="F1299" s="117">
        <f t="shared" si="103"/>
        <v>1.6273972602739726</v>
      </c>
      <c r="G1299" s="46">
        <v>5</v>
      </c>
      <c r="H1299" s="72">
        <v>0.05</v>
      </c>
      <c r="I1299" s="91">
        <f t="shared" si="104"/>
        <v>0.19</v>
      </c>
      <c r="J1299" s="94">
        <v>8275.41</v>
      </c>
      <c r="K1299" s="68">
        <f t="shared" si="100"/>
        <v>2558.8021167123288</v>
      </c>
      <c r="L1299" s="68">
        <f t="shared" si="101"/>
        <v>5716.607883287671</v>
      </c>
      <c r="M1299" s="45">
        <v>0.05</v>
      </c>
      <c r="N1299" s="68">
        <f t="shared" si="102"/>
        <v>5430.7774891232875</v>
      </c>
    </row>
    <row r="1300" spans="2:14" x14ac:dyDescent="0.25">
      <c r="B1300" s="46">
        <v>1296</v>
      </c>
      <c r="C1300" s="116" t="s">
        <v>1732</v>
      </c>
      <c r="D1300" s="97">
        <v>43815</v>
      </c>
      <c r="E1300" s="98">
        <v>44424</v>
      </c>
      <c r="F1300" s="117">
        <f t="shared" si="103"/>
        <v>1.6684931506849314</v>
      </c>
      <c r="G1300" s="46">
        <v>6</v>
      </c>
      <c r="H1300" s="72">
        <v>0.05</v>
      </c>
      <c r="I1300" s="91">
        <f t="shared" si="104"/>
        <v>0.15833333333333333</v>
      </c>
      <c r="J1300" s="94">
        <v>17500</v>
      </c>
      <c r="K1300" s="68">
        <f t="shared" si="100"/>
        <v>4623.1164383561636</v>
      </c>
      <c r="L1300" s="68">
        <f t="shared" si="101"/>
        <v>12876.883561643837</v>
      </c>
      <c r="M1300" s="45">
        <v>0.05</v>
      </c>
      <c r="N1300" s="68">
        <f t="shared" si="102"/>
        <v>12233.039383561645</v>
      </c>
    </row>
    <row r="1301" spans="2:14" x14ac:dyDescent="0.25">
      <c r="B1301" s="46">
        <v>1297</v>
      </c>
      <c r="C1301" s="116" t="s">
        <v>1838</v>
      </c>
      <c r="D1301" s="97">
        <v>43777</v>
      </c>
      <c r="E1301" s="98">
        <v>44424</v>
      </c>
      <c r="F1301" s="117">
        <f t="shared" si="103"/>
        <v>1.7726027397260273</v>
      </c>
      <c r="G1301" s="46">
        <v>8</v>
      </c>
      <c r="H1301" s="72">
        <v>0.05</v>
      </c>
      <c r="I1301" s="91">
        <f t="shared" si="104"/>
        <v>0.11874999999999999</v>
      </c>
      <c r="J1301" s="94">
        <v>14000</v>
      </c>
      <c r="K1301" s="68">
        <f t="shared" si="100"/>
        <v>2946.9520547945203</v>
      </c>
      <c r="L1301" s="68">
        <f t="shared" si="101"/>
        <v>11053.047945205479</v>
      </c>
      <c r="M1301" s="45">
        <v>0.05</v>
      </c>
      <c r="N1301" s="68">
        <f t="shared" si="102"/>
        <v>10500.395547945205</v>
      </c>
    </row>
    <row r="1302" spans="2:14" x14ac:dyDescent="0.25">
      <c r="B1302" s="46">
        <v>1298</v>
      </c>
      <c r="C1302" s="116" t="s">
        <v>1839</v>
      </c>
      <c r="D1302" s="97">
        <v>43651</v>
      </c>
      <c r="E1302" s="98">
        <v>44424</v>
      </c>
      <c r="F1302" s="117">
        <f t="shared" si="103"/>
        <v>2.117808219178082</v>
      </c>
      <c r="G1302" s="46">
        <v>8</v>
      </c>
      <c r="H1302" s="72">
        <v>0.05</v>
      </c>
      <c r="I1302" s="91">
        <f t="shared" si="104"/>
        <v>0.11874999999999999</v>
      </c>
      <c r="J1302" s="94">
        <v>8000</v>
      </c>
      <c r="K1302" s="68">
        <f t="shared" si="100"/>
        <v>2011.9178082191779</v>
      </c>
      <c r="L1302" s="68">
        <f t="shared" si="101"/>
        <v>5988.0821917808225</v>
      </c>
      <c r="M1302" s="45">
        <v>0.05</v>
      </c>
      <c r="N1302" s="68">
        <f t="shared" si="102"/>
        <v>5688.678082191781</v>
      </c>
    </row>
    <row r="1303" spans="2:14" x14ac:dyDescent="0.25">
      <c r="B1303" s="46">
        <v>1299</v>
      </c>
      <c r="C1303" s="116" t="s">
        <v>1840</v>
      </c>
      <c r="D1303" s="97">
        <v>43671</v>
      </c>
      <c r="E1303" s="98">
        <v>44424</v>
      </c>
      <c r="F1303" s="117">
        <f t="shared" si="103"/>
        <v>2.0630136986301371</v>
      </c>
      <c r="G1303" s="46">
        <v>8</v>
      </c>
      <c r="H1303" s="72">
        <v>0.05</v>
      </c>
      <c r="I1303" s="91">
        <f t="shared" si="104"/>
        <v>0.11874999999999999</v>
      </c>
      <c r="J1303" s="94">
        <v>210000</v>
      </c>
      <c r="K1303" s="68">
        <f t="shared" si="100"/>
        <v>51446.404109589042</v>
      </c>
      <c r="L1303" s="68">
        <f t="shared" si="101"/>
        <v>158553.59589041094</v>
      </c>
      <c r="M1303" s="45">
        <v>0.05</v>
      </c>
      <c r="N1303" s="68">
        <f t="shared" si="102"/>
        <v>150625.9160958904</v>
      </c>
    </row>
    <row r="1304" spans="2:14" x14ac:dyDescent="0.25">
      <c r="B1304" s="46">
        <v>1300</v>
      </c>
      <c r="C1304" s="116" t="s">
        <v>1756</v>
      </c>
      <c r="D1304" s="97">
        <v>43685</v>
      </c>
      <c r="E1304" s="98">
        <v>44424</v>
      </c>
      <c r="F1304" s="117">
        <f t="shared" si="103"/>
        <v>2.0246575342465754</v>
      </c>
      <c r="G1304" s="46">
        <v>8</v>
      </c>
      <c r="H1304" s="72">
        <v>0.05</v>
      </c>
      <c r="I1304" s="91">
        <f t="shared" si="104"/>
        <v>0.11874999999999999</v>
      </c>
      <c r="J1304" s="94">
        <v>138305.08000000002</v>
      </c>
      <c r="K1304" s="68">
        <f t="shared" si="100"/>
        <v>33252.425141780819</v>
      </c>
      <c r="L1304" s="68">
        <f t="shared" si="101"/>
        <v>105052.6548582192</v>
      </c>
      <c r="M1304" s="45">
        <v>0.05</v>
      </c>
      <c r="N1304" s="68">
        <f t="shared" si="102"/>
        <v>99800.022115308238</v>
      </c>
    </row>
    <row r="1305" spans="2:14" x14ac:dyDescent="0.25">
      <c r="B1305" s="46">
        <v>1301</v>
      </c>
      <c r="C1305" s="116" t="s">
        <v>1742</v>
      </c>
      <c r="D1305" s="97">
        <v>43830</v>
      </c>
      <c r="E1305" s="98">
        <v>44424</v>
      </c>
      <c r="F1305" s="117">
        <f t="shared" si="103"/>
        <v>1.6273972602739726</v>
      </c>
      <c r="G1305" s="46">
        <v>8</v>
      </c>
      <c r="H1305" s="72">
        <v>0.05</v>
      </c>
      <c r="I1305" s="91">
        <f t="shared" si="104"/>
        <v>0.11874999999999999</v>
      </c>
      <c r="J1305" s="94">
        <v>151172.16</v>
      </c>
      <c r="K1305" s="68">
        <f t="shared" si="100"/>
        <v>29214.537632876712</v>
      </c>
      <c r="L1305" s="68">
        <f t="shared" si="101"/>
        <v>121957.62236712329</v>
      </c>
      <c r="M1305" s="45">
        <v>0.05</v>
      </c>
      <c r="N1305" s="68">
        <f t="shared" si="102"/>
        <v>115859.74124876712</v>
      </c>
    </row>
    <row r="1306" spans="2:14" x14ac:dyDescent="0.25">
      <c r="B1306" s="46">
        <v>1302</v>
      </c>
      <c r="C1306" s="116" t="s">
        <v>1729</v>
      </c>
      <c r="D1306" s="97">
        <v>43840</v>
      </c>
      <c r="E1306" s="98">
        <v>44424</v>
      </c>
      <c r="F1306" s="117">
        <f t="shared" si="103"/>
        <v>1.6</v>
      </c>
      <c r="G1306" s="46">
        <v>8</v>
      </c>
      <c r="H1306" s="72">
        <v>0.05</v>
      </c>
      <c r="I1306" s="91">
        <f t="shared" si="104"/>
        <v>0.11874999999999999</v>
      </c>
      <c r="J1306" s="94">
        <v>57800</v>
      </c>
      <c r="K1306" s="68">
        <f t="shared" si="100"/>
        <v>10982</v>
      </c>
      <c r="L1306" s="68">
        <f t="shared" si="101"/>
        <v>46818</v>
      </c>
      <c r="M1306" s="45">
        <v>0.05</v>
      </c>
      <c r="N1306" s="68">
        <f t="shared" si="102"/>
        <v>44477.1</v>
      </c>
    </row>
    <row r="1307" spans="2:14" x14ac:dyDescent="0.25">
      <c r="B1307" s="46">
        <v>1303</v>
      </c>
      <c r="C1307" s="116" t="s">
        <v>1360</v>
      </c>
      <c r="D1307" s="97">
        <v>43704</v>
      </c>
      <c r="E1307" s="98">
        <v>44424</v>
      </c>
      <c r="F1307" s="117">
        <f t="shared" si="103"/>
        <v>1.9726027397260273</v>
      </c>
      <c r="G1307" s="46">
        <v>8</v>
      </c>
      <c r="H1307" s="72">
        <v>0.05</v>
      </c>
      <c r="I1307" s="91">
        <f t="shared" si="104"/>
        <v>0.11874999999999999</v>
      </c>
      <c r="J1307" s="94">
        <v>2319879</v>
      </c>
      <c r="K1307" s="68">
        <f t="shared" si="100"/>
        <v>543423.710958904</v>
      </c>
      <c r="L1307" s="68">
        <f t="shared" si="101"/>
        <v>1776455.2890410959</v>
      </c>
      <c r="M1307" s="45">
        <v>0.05</v>
      </c>
      <c r="N1307" s="68">
        <f t="shared" si="102"/>
        <v>1687632.524589041</v>
      </c>
    </row>
    <row r="1308" spans="2:14" x14ac:dyDescent="0.25">
      <c r="B1308" s="46">
        <v>1304</v>
      </c>
      <c r="C1308" s="116" t="s">
        <v>1841</v>
      </c>
      <c r="D1308" s="97">
        <v>43686</v>
      </c>
      <c r="E1308" s="98">
        <v>44424</v>
      </c>
      <c r="F1308" s="117">
        <f t="shared" si="103"/>
        <v>2.021917808219178</v>
      </c>
      <c r="G1308" s="46">
        <v>5</v>
      </c>
      <c r="H1308" s="72">
        <v>0.05</v>
      </c>
      <c r="I1308" s="91">
        <f t="shared" si="104"/>
        <v>0.19</v>
      </c>
      <c r="J1308" s="94">
        <v>38619</v>
      </c>
      <c r="K1308" s="68">
        <f t="shared" si="100"/>
        <v>14836.044328767122</v>
      </c>
      <c r="L1308" s="68">
        <f t="shared" si="101"/>
        <v>23782.955671232878</v>
      </c>
      <c r="M1308" s="45">
        <v>0.05</v>
      </c>
      <c r="N1308" s="68">
        <f t="shared" si="102"/>
        <v>22593.807887671232</v>
      </c>
    </row>
    <row r="1309" spans="2:14" x14ac:dyDescent="0.25">
      <c r="B1309" s="46">
        <v>1305</v>
      </c>
      <c r="C1309" s="116" t="s">
        <v>1762</v>
      </c>
      <c r="D1309" s="97">
        <v>43659</v>
      </c>
      <c r="E1309" s="98">
        <v>44424</v>
      </c>
      <c r="F1309" s="117">
        <f t="shared" si="103"/>
        <v>2.095890410958904</v>
      </c>
      <c r="G1309" s="46">
        <v>5</v>
      </c>
      <c r="H1309" s="72">
        <v>0.05</v>
      </c>
      <c r="I1309" s="91">
        <f t="shared" si="104"/>
        <v>0.19</v>
      </c>
      <c r="J1309" s="94">
        <v>1334.76</v>
      </c>
      <c r="K1309" s="68">
        <f t="shared" si="100"/>
        <v>531.52703013698624</v>
      </c>
      <c r="L1309" s="68">
        <f t="shared" si="101"/>
        <v>803.23296986301375</v>
      </c>
      <c r="M1309" s="45">
        <v>0.05</v>
      </c>
      <c r="N1309" s="68">
        <f t="shared" si="102"/>
        <v>763.07132136986297</v>
      </c>
    </row>
    <row r="1310" spans="2:14" x14ac:dyDescent="0.25">
      <c r="B1310" s="46">
        <v>1306</v>
      </c>
      <c r="C1310" s="116" t="s">
        <v>1731</v>
      </c>
      <c r="D1310" s="97">
        <v>43847</v>
      </c>
      <c r="E1310" s="98">
        <v>44424</v>
      </c>
      <c r="F1310" s="117">
        <f t="shared" si="103"/>
        <v>1.5808219178082192</v>
      </c>
      <c r="G1310" s="46">
        <v>8</v>
      </c>
      <c r="H1310" s="72">
        <v>0.05</v>
      </c>
      <c r="I1310" s="91">
        <f t="shared" si="104"/>
        <v>0.11874999999999999</v>
      </c>
      <c r="J1310" s="94">
        <v>14000</v>
      </c>
      <c r="K1310" s="68">
        <f t="shared" si="100"/>
        <v>2628.1164383561645</v>
      </c>
      <c r="L1310" s="68">
        <f t="shared" si="101"/>
        <v>11371.883561643835</v>
      </c>
      <c r="M1310" s="45">
        <v>0.05</v>
      </c>
      <c r="N1310" s="68">
        <f t="shared" si="102"/>
        <v>10803.289383561643</v>
      </c>
    </row>
    <row r="1311" spans="2:14" x14ac:dyDescent="0.25">
      <c r="B1311" s="46">
        <v>1307</v>
      </c>
      <c r="C1311" s="116" t="s">
        <v>1729</v>
      </c>
      <c r="D1311" s="97">
        <v>43847</v>
      </c>
      <c r="E1311" s="98">
        <v>44424</v>
      </c>
      <c r="F1311" s="117">
        <f t="shared" si="103"/>
        <v>1.5808219178082192</v>
      </c>
      <c r="G1311" s="46">
        <v>8</v>
      </c>
      <c r="H1311" s="72">
        <v>0.05</v>
      </c>
      <c r="I1311" s="91">
        <f t="shared" si="104"/>
        <v>0.11874999999999999</v>
      </c>
      <c r="J1311" s="94">
        <v>3400</v>
      </c>
      <c r="K1311" s="68">
        <f t="shared" si="100"/>
        <v>638.25684931506851</v>
      </c>
      <c r="L1311" s="68">
        <f t="shared" si="101"/>
        <v>2761.7431506849316</v>
      </c>
      <c r="M1311" s="45">
        <v>0.05</v>
      </c>
      <c r="N1311" s="68">
        <f t="shared" si="102"/>
        <v>2623.6559931506849</v>
      </c>
    </row>
    <row r="1312" spans="2:14" x14ac:dyDescent="0.25">
      <c r="B1312" s="46">
        <v>1308</v>
      </c>
      <c r="C1312" s="116" t="s">
        <v>1729</v>
      </c>
      <c r="D1312" s="97">
        <v>43868</v>
      </c>
      <c r="E1312" s="98">
        <v>44424</v>
      </c>
      <c r="F1312" s="117">
        <f t="shared" si="103"/>
        <v>1.5232876712328767</v>
      </c>
      <c r="G1312" s="46">
        <v>8</v>
      </c>
      <c r="H1312" s="72">
        <v>0.05</v>
      </c>
      <c r="I1312" s="91">
        <f t="shared" si="104"/>
        <v>0.11874999999999999</v>
      </c>
      <c r="J1312" s="94">
        <v>6800</v>
      </c>
      <c r="K1312" s="68">
        <f t="shared" si="100"/>
        <v>1230.0547945205478</v>
      </c>
      <c r="L1312" s="68">
        <f t="shared" si="101"/>
        <v>5569.9452054794519</v>
      </c>
      <c r="M1312" s="45">
        <v>0.05</v>
      </c>
      <c r="N1312" s="68">
        <f t="shared" si="102"/>
        <v>5291.4479452054793</v>
      </c>
    </row>
    <row r="1313" spans="2:14" x14ac:dyDescent="0.25">
      <c r="B1313" s="46">
        <v>1309</v>
      </c>
      <c r="C1313" s="116" t="s">
        <v>1731</v>
      </c>
      <c r="D1313" s="97">
        <v>43868</v>
      </c>
      <c r="E1313" s="98">
        <v>44424</v>
      </c>
      <c r="F1313" s="117">
        <f t="shared" si="103"/>
        <v>1.5232876712328767</v>
      </c>
      <c r="G1313" s="46">
        <v>8</v>
      </c>
      <c r="H1313" s="72">
        <v>0.05</v>
      </c>
      <c r="I1313" s="91">
        <f t="shared" si="104"/>
        <v>0.11874999999999999</v>
      </c>
      <c r="J1313" s="94">
        <v>7000</v>
      </c>
      <c r="K1313" s="68">
        <f t="shared" si="100"/>
        <v>1266.2328767123288</v>
      </c>
      <c r="L1313" s="68">
        <f t="shared" si="101"/>
        <v>5733.767123287671</v>
      </c>
      <c r="M1313" s="45">
        <v>0.05</v>
      </c>
      <c r="N1313" s="68">
        <f t="shared" si="102"/>
        <v>5447.0787671232874</v>
      </c>
    </row>
    <row r="1314" spans="2:14" x14ac:dyDescent="0.25">
      <c r="B1314" s="46">
        <v>1310</v>
      </c>
      <c r="C1314" s="116" t="s">
        <v>1756</v>
      </c>
      <c r="D1314" s="97">
        <v>43886</v>
      </c>
      <c r="E1314" s="98">
        <v>44424</v>
      </c>
      <c r="F1314" s="117">
        <f t="shared" si="103"/>
        <v>1.473972602739726</v>
      </c>
      <c r="G1314" s="46">
        <v>8</v>
      </c>
      <c r="H1314" s="72">
        <v>0.05</v>
      </c>
      <c r="I1314" s="91">
        <f t="shared" si="104"/>
        <v>0.11874999999999999</v>
      </c>
      <c r="J1314" s="94">
        <v>246400</v>
      </c>
      <c r="K1314" s="68">
        <f t="shared" si="100"/>
        <v>43128.438356164384</v>
      </c>
      <c r="L1314" s="68">
        <f t="shared" si="101"/>
        <v>203271.56164383562</v>
      </c>
      <c r="M1314" s="45">
        <v>0.05</v>
      </c>
      <c r="N1314" s="68">
        <f t="shared" si="102"/>
        <v>193107.98356164384</v>
      </c>
    </row>
    <row r="1315" spans="2:14" x14ac:dyDescent="0.25">
      <c r="B1315" s="46">
        <v>1311</v>
      </c>
      <c r="C1315" s="116" t="s">
        <v>1417</v>
      </c>
      <c r="D1315" s="97">
        <v>43889</v>
      </c>
      <c r="E1315" s="98">
        <v>44424</v>
      </c>
      <c r="F1315" s="117">
        <f t="shared" si="103"/>
        <v>1.4657534246575343</v>
      </c>
      <c r="G1315" s="46">
        <v>5</v>
      </c>
      <c r="H1315" s="72">
        <v>0.05</v>
      </c>
      <c r="I1315" s="91">
        <f t="shared" si="104"/>
        <v>0.19</v>
      </c>
      <c r="J1315" s="94">
        <v>39600</v>
      </c>
      <c r="K1315" s="68">
        <f t="shared" si="100"/>
        <v>11028.328767123288</v>
      </c>
      <c r="L1315" s="68">
        <f t="shared" si="101"/>
        <v>28571.67123287671</v>
      </c>
      <c r="M1315" s="45">
        <v>0.05</v>
      </c>
      <c r="N1315" s="68">
        <f t="shared" si="102"/>
        <v>27143.087671232872</v>
      </c>
    </row>
    <row r="1316" spans="2:14" x14ac:dyDescent="0.25">
      <c r="B1316" s="46">
        <v>1312</v>
      </c>
      <c r="C1316" s="116" t="s">
        <v>1759</v>
      </c>
      <c r="D1316" s="97">
        <v>43889</v>
      </c>
      <c r="E1316" s="98">
        <v>44424</v>
      </c>
      <c r="F1316" s="117">
        <f t="shared" si="103"/>
        <v>1.4657534246575343</v>
      </c>
      <c r="G1316" s="46">
        <v>6</v>
      </c>
      <c r="H1316" s="72">
        <v>0.05</v>
      </c>
      <c r="I1316" s="91">
        <f t="shared" si="104"/>
        <v>0.15833333333333333</v>
      </c>
      <c r="J1316" s="94">
        <v>121500</v>
      </c>
      <c r="K1316" s="68">
        <f t="shared" si="100"/>
        <v>28197.431506849316</v>
      </c>
      <c r="L1316" s="68">
        <f t="shared" si="101"/>
        <v>93302.568493150684</v>
      </c>
      <c r="M1316" s="45">
        <v>0.05</v>
      </c>
      <c r="N1316" s="68">
        <f t="shared" si="102"/>
        <v>88637.440068493146</v>
      </c>
    </row>
    <row r="1317" spans="2:14" x14ac:dyDescent="0.25">
      <c r="B1317" s="46">
        <v>1313</v>
      </c>
      <c r="C1317" s="116" t="s">
        <v>1739</v>
      </c>
      <c r="D1317" s="97">
        <v>43888</v>
      </c>
      <c r="E1317" s="98">
        <v>44424</v>
      </c>
      <c r="F1317" s="117">
        <f t="shared" si="103"/>
        <v>1.4684931506849315</v>
      </c>
      <c r="G1317" s="46">
        <v>6</v>
      </c>
      <c r="H1317" s="72">
        <v>0.05</v>
      </c>
      <c r="I1317" s="91">
        <f t="shared" si="104"/>
        <v>0.15833333333333333</v>
      </c>
      <c r="J1317" s="94">
        <v>357000</v>
      </c>
      <c r="K1317" s="68">
        <f t="shared" si="100"/>
        <v>83006.575342465745</v>
      </c>
      <c r="L1317" s="68">
        <f t="shared" si="101"/>
        <v>273993.42465753423</v>
      </c>
      <c r="M1317" s="45">
        <v>0.05</v>
      </c>
      <c r="N1317" s="68">
        <f t="shared" si="102"/>
        <v>260293.75342465751</v>
      </c>
    </row>
    <row r="1318" spans="2:14" x14ac:dyDescent="0.25">
      <c r="B1318" s="46">
        <v>1314</v>
      </c>
      <c r="C1318" s="116" t="s">
        <v>1417</v>
      </c>
      <c r="D1318" s="97">
        <v>43888</v>
      </c>
      <c r="E1318" s="98">
        <v>44424</v>
      </c>
      <c r="F1318" s="117">
        <f t="shared" si="103"/>
        <v>1.4684931506849315</v>
      </c>
      <c r="G1318" s="46">
        <v>5</v>
      </c>
      <c r="H1318" s="72">
        <v>0.05</v>
      </c>
      <c r="I1318" s="91">
        <f t="shared" si="104"/>
        <v>0.19</v>
      </c>
      <c r="J1318" s="94">
        <v>26400</v>
      </c>
      <c r="K1318" s="68">
        <f t="shared" si="100"/>
        <v>7365.9616438356161</v>
      </c>
      <c r="L1318" s="68">
        <f t="shared" si="101"/>
        <v>19034.038356164383</v>
      </c>
      <c r="M1318" s="45">
        <v>0.05</v>
      </c>
      <c r="N1318" s="68">
        <f t="shared" si="102"/>
        <v>18082.336438356164</v>
      </c>
    </row>
    <row r="1319" spans="2:14" x14ac:dyDescent="0.25">
      <c r="B1319" s="46">
        <v>1315</v>
      </c>
      <c r="C1319" s="116" t="s">
        <v>1753</v>
      </c>
      <c r="D1319" s="97">
        <v>43736</v>
      </c>
      <c r="E1319" s="98">
        <v>44424</v>
      </c>
      <c r="F1319" s="117">
        <f t="shared" si="103"/>
        <v>1.8849315068493151</v>
      </c>
      <c r="G1319" s="46">
        <v>8</v>
      </c>
      <c r="H1319" s="72">
        <v>0.05</v>
      </c>
      <c r="I1319" s="91">
        <f t="shared" si="104"/>
        <v>0.11874999999999999</v>
      </c>
      <c r="J1319" s="94">
        <v>19000</v>
      </c>
      <c r="K1319" s="68">
        <f t="shared" si="100"/>
        <v>4252.8767123287671</v>
      </c>
      <c r="L1319" s="68">
        <f t="shared" si="101"/>
        <v>14747.123287671233</v>
      </c>
      <c r="M1319" s="45">
        <v>0.05</v>
      </c>
      <c r="N1319" s="68">
        <f t="shared" si="102"/>
        <v>14009.767123287671</v>
      </c>
    </row>
    <row r="1320" spans="2:14" x14ac:dyDescent="0.25">
      <c r="B1320" s="46">
        <v>1316</v>
      </c>
      <c r="C1320" s="116" t="s">
        <v>1778</v>
      </c>
      <c r="D1320" s="97">
        <v>43846</v>
      </c>
      <c r="E1320" s="98">
        <v>44424</v>
      </c>
      <c r="F1320" s="117">
        <f t="shared" si="103"/>
        <v>1.5835616438356164</v>
      </c>
      <c r="G1320" s="46">
        <v>8</v>
      </c>
      <c r="H1320" s="72">
        <v>0.05</v>
      </c>
      <c r="I1320" s="91">
        <f t="shared" si="104"/>
        <v>0.11874999999999999</v>
      </c>
      <c r="J1320" s="94">
        <v>60000</v>
      </c>
      <c r="K1320" s="68">
        <f t="shared" si="100"/>
        <v>11282.876712328767</v>
      </c>
      <c r="L1320" s="68">
        <f t="shared" si="101"/>
        <v>48717.123287671231</v>
      </c>
      <c r="M1320" s="45">
        <v>0.05</v>
      </c>
      <c r="N1320" s="68">
        <f t="shared" si="102"/>
        <v>46281.267123287667</v>
      </c>
    </row>
    <row r="1321" spans="2:14" x14ac:dyDescent="0.25">
      <c r="B1321" s="46">
        <v>1317</v>
      </c>
      <c r="C1321" s="116" t="s">
        <v>1193</v>
      </c>
      <c r="D1321" s="97">
        <v>43839</v>
      </c>
      <c r="E1321" s="98">
        <v>44424</v>
      </c>
      <c r="F1321" s="117">
        <f t="shared" si="103"/>
        <v>1.6027397260273972</v>
      </c>
      <c r="G1321" s="46">
        <v>5</v>
      </c>
      <c r="H1321" s="72">
        <v>0.05</v>
      </c>
      <c r="I1321" s="91">
        <f t="shared" si="104"/>
        <v>0.19</v>
      </c>
      <c r="J1321" s="94">
        <v>5464.68</v>
      </c>
      <c r="K1321" s="68">
        <f t="shared" si="100"/>
        <v>1664.1073479452057</v>
      </c>
      <c r="L1321" s="68">
        <f t="shared" si="101"/>
        <v>3800.5726520547946</v>
      </c>
      <c r="M1321" s="45">
        <v>0.05</v>
      </c>
      <c r="N1321" s="68">
        <f t="shared" si="102"/>
        <v>3610.5440194520547</v>
      </c>
    </row>
    <row r="1322" spans="2:14" x14ac:dyDescent="0.25">
      <c r="B1322" s="46">
        <v>1318</v>
      </c>
      <c r="C1322" s="116" t="s">
        <v>1191</v>
      </c>
      <c r="D1322" s="97">
        <v>43839</v>
      </c>
      <c r="E1322" s="98">
        <v>44424</v>
      </c>
      <c r="F1322" s="117">
        <f t="shared" si="103"/>
        <v>1.6027397260273972</v>
      </c>
      <c r="G1322" s="46">
        <v>5</v>
      </c>
      <c r="H1322" s="72">
        <v>0.05</v>
      </c>
      <c r="I1322" s="91">
        <f t="shared" si="104"/>
        <v>0.19</v>
      </c>
      <c r="J1322" s="94">
        <v>16550.82</v>
      </c>
      <c r="K1322" s="68">
        <f t="shared" si="100"/>
        <v>5040.0647753424655</v>
      </c>
      <c r="L1322" s="68">
        <f t="shared" si="101"/>
        <v>11510.755224657534</v>
      </c>
      <c r="M1322" s="45">
        <v>0.05</v>
      </c>
      <c r="N1322" s="68">
        <f t="shared" si="102"/>
        <v>10935.217463424657</v>
      </c>
    </row>
    <row r="1323" spans="2:14" x14ac:dyDescent="0.25">
      <c r="B1323" s="46">
        <v>1319</v>
      </c>
      <c r="C1323" s="116" t="s">
        <v>1838</v>
      </c>
      <c r="D1323" s="97">
        <v>43890</v>
      </c>
      <c r="E1323" s="98">
        <v>44424</v>
      </c>
      <c r="F1323" s="117">
        <f t="shared" si="103"/>
        <v>1.463013698630137</v>
      </c>
      <c r="G1323" s="46">
        <v>8</v>
      </c>
      <c r="H1323" s="72">
        <v>0.05</v>
      </c>
      <c r="I1323" s="91">
        <f t="shared" si="104"/>
        <v>0.11874999999999999</v>
      </c>
      <c r="J1323" s="94">
        <v>16000</v>
      </c>
      <c r="K1323" s="68">
        <f t="shared" si="100"/>
        <v>2779.7260273972602</v>
      </c>
      <c r="L1323" s="68">
        <f t="shared" si="101"/>
        <v>13220.273972602739</v>
      </c>
      <c r="M1323" s="45">
        <v>0.05</v>
      </c>
      <c r="N1323" s="68">
        <f t="shared" si="102"/>
        <v>12559.260273972603</v>
      </c>
    </row>
    <row r="1324" spans="2:14" x14ac:dyDescent="0.25">
      <c r="B1324" s="46">
        <v>1320</v>
      </c>
      <c r="C1324" s="116" t="s">
        <v>1842</v>
      </c>
      <c r="D1324" s="97">
        <v>43903</v>
      </c>
      <c r="E1324" s="98">
        <v>44424</v>
      </c>
      <c r="F1324" s="117">
        <f t="shared" si="103"/>
        <v>1.4273972602739726</v>
      </c>
      <c r="G1324" s="46">
        <v>6</v>
      </c>
      <c r="H1324" s="72">
        <v>0.05</v>
      </c>
      <c r="I1324" s="91">
        <f t="shared" si="104"/>
        <v>0.15833333333333333</v>
      </c>
      <c r="J1324" s="94">
        <v>11000</v>
      </c>
      <c r="K1324" s="68">
        <f t="shared" si="100"/>
        <v>2486.050228310502</v>
      </c>
      <c r="L1324" s="68">
        <f t="shared" si="101"/>
        <v>8513.9497716894984</v>
      </c>
      <c r="M1324" s="45">
        <v>0.05</v>
      </c>
      <c r="N1324" s="68">
        <f t="shared" si="102"/>
        <v>8088.2522831050228</v>
      </c>
    </row>
    <row r="1325" spans="2:14" x14ac:dyDescent="0.25">
      <c r="B1325" s="46">
        <v>1321</v>
      </c>
      <c r="C1325" s="116" t="s">
        <v>1843</v>
      </c>
      <c r="D1325" s="97">
        <v>43903</v>
      </c>
      <c r="E1325" s="98">
        <v>44424</v>
      </c>
      <c r="F1325" s="117">
        <f t="shared" si="103"/>
        <v>1.4273972602739726</v>
      </c>
      <c r="G1325" s="46">
        <v>6</v>
      </c>
      <c r="H1325" s="72">
        <v>0.05</v>
      </c>
      <c r="I1325" s="91">
        <f t="shared" si="104"/>
        <v>0.15833333333333333</v>
      </c>
      <c r="J1325" s="94">
        <v>6400</v>
      </c>
      <c r="K1325" s="68">
        <f t="shared" si="100"/>
        <v>1446.4292237442921</v>
      </c>
      <c r="L1325" s="68">
        <f t="shared" si="101"/>
        <v>4953.5707762557076</v>
      </c>
      <c r="M1325" s="45">
        <v>0.05</v>
      </c>
      <c r="N1325" s="68">
        <f t="shared" si="102"/>
        <v>4705.8922374429221</v>
      </c>
    </row>
    <row r="1326" spans="2:14" x14ac:dyDescent="0.25">
      <c r="B1326" s="46">
        <v>1322</v>
      </c>
      <c r="C1326" s="116" t="s">
        <v>1413</v>
      </c>
      <c r="D1326" s="97">
        <v>43830</v>
      </c>
      <c r="E1326" s="98">
        <v>44424</v>
      </c>
      <c r="F1326" s="117">
        <f t="shared" si="103"/>
        <v>1.6273972602739726</v>
      </c>
      <c r="G1326" s="46">
        <v>8</v>
      </c>
      <c r="H1326" s="72">
        <v>0.05</v>
      </c>
      <c r="I1326" s="91">
        <f t="shared" si="104"/>
        <v>0.11874999999999999</v>
      </c>
      <c r="J1326" s="94">
        <v>462396</v>
      </c>
      <c r="K1326" s="68">
        <f t="shared" si="100"/>
        <v>89359.610547945194</v>
      </c>
      <c r="L1326" s="68">
        <f t="shared" si="101"/>
        <v>373036.38945205481</v>
      </c>
      <c r="M1326" s="45">
        <v>0.05</v>
      </c>
      <c r="N1326" s="68">
        <f t="shared" si="102"/>
        <v>354384.56997945206</v>
      </c>
    </row>
    <row r="1327" spans="2:14" x14ac:dyDescent="0.25">
      <c r="B1327" s="46">
        <v>1323</v>
      </c>
      <c r="C1327" s="116" t="s">
        <v>1753</v>
      </c>
      <c r="D1327" s="97">
        <v>43836</v>
      </c>
      <c r="E1327" s="98">
        <v>44424</v>
      </c>
      <c r="F1327" s="117">
        <f t="shared" si="103"/>
        <v>1.6109589041095891</v>
      </c>
      <c r="G1327" s="46">
        <v>8</v>
      </c>
      <c r="H1327" s="72">
        <v>0.05</v>
      </c>
      <c r="I1327" s="91">
        <f t="shared" si="104"/>
        <v>0.11874999999999999</v>
      </c>
      <c r="J1327" s="94">
        <v>78640</v>
      </c>
      <c r="K1327" s="68">
        <f t="shared" si="100"/>
        <v>15043.939726027398</v>
      </c>
      <c r="L1327" s="68">
        <f t="shared" si="101"/>
        <v>63596.060273972602</v>
      </c>
      <c r="M1327" s="45">
        <v>0.05</v>
      </c>
      <c r="N1327" s="68">
        <f t="shared" si="102"/>
        <v>60416.257260273967</v>
      </c>
    </row>
    <row r="1328" spans="2:14" x14ac:dyDescent="0.25">
      <c r="B1328" s="46">
        <v>1324</v>
      </c>
      <c r="C1328" s="116" t="s">
        <v>1814</v>
      </c>
      <c r="D1328" s="97">
        <v>43836</v>
      </c>
      <c r="E1328" s="98">
        <v>44424</v>
      </c>
      <c r="F1328" s="117">
        <f t="shared" si="103"/>
        <v>1.6109589041095891</v>
      </c>
      <c r="G1328" s="46">
        <v>6</v>
      </c>
      <c r="H1328" s="72">
        <v>0.05</v>
      </c>
      <c r="I1328" s="91">
        <f t="shared" si="104"/>
        <v>0.15833333333333333</v>
      </c>
      <c r="J1328" s="94">
        <v>259200</v>
      </c>
      <c r="K1328" s="68">
        <f t="shared" si="100"/>
        <v>66113.753424657538</v>
      </c>
      <c r="L1328" s="68">
        <f t="shared" si="101"/>
        <v>193086.24657534246</v>
      </c>
      <c r="M1328" s="45">
        <v>0.05</v>
      </c>
      <c r="N1328" s="68">
        <f t="shared" si="102"/>
        <v>183431.93424657534</v>
      </c>
    </row>
    <row r="1329" spans="2:14" x14ac:dyDescent="0.25">
      <c r="B1329" s="46">
        <v>1325</v>
      </c>
      <c r="C1329" s="116" t="s">
        <v>1844</v>
      </c>
      <c r="D1329" s="97">
        <v>43836</v>
      </c>
      <c r="E1329" s="98">
        <v>44424</v>
      </c>
      <c r="F1329" s="117">
        <f t="shared" si="103"/>
        <v>1.6109589041095891</v>
      </c>
      <c r="G1329" s="46">
        <v>8</v>
      </c>
      <c r="H1329" s="72">
        <v>0.05</v>
      </c>
      <c r="I1329" s="91">
        <f t="shared" si="104"/>
        <v>0.11874999999999999</v>
      </c>
      <c r="J1329" s="94">
        <v>341000</v>
      </c>
      <c r="K1329" s="68">
        <f t="shared" si="100"/>
        <v>65233.767123287675</v>
      </c>
      <c r="L1329" s="68">
        <f t="shared" si="101"/>
        <v>275766.23287671234</v>
      </c>
      <c r="M1329" s="45">
        <v>0.05</v>
      </c>
      <c r="N1329" s="68">
        <f t="shared" si="102"/>
        <v>261977.92123287672</v>
      </c>
    </row>
    <row r="1330" spans="2:14" x14ac:dyDescent="0.25">
      <c r="B1330" s="46">
        <v>1326</v>
      </c>
      <c r="C1330" s="116" t="s">
        <v>1845</v>
      </c>
      <c r="D1330" s="97">
        <v>43836</v>
      </c>
      <c r="E1330" s="98">
        <v>44424</v>
      </c>
      <c r="F1330" s="117">
        <f t="shared" si="103"/>
        <v>1.6109589041095891</v>
      </c>
      <c r="G1330" s="46">
        <v>8</v>
      </c>
      <c r="H1330" s="72">
        <v>0.05</v>
      </c>
      <c r="I1330" s="91">
        <f t="shared" si="104"/>
        <v>0.11874999999999999</v>
      </c>
      <c r="J1330" s="94">
        <v>266000</v>
      </c>
      <c r="K1330" s="68">
        <f t="shared" si="100"/>
        <v>50886.164383561649</v>
      </c>
      <c r="L1330" s="68">
        <f t="shared" si="101"/>
        <v>215113.83561643836</v>
      </c>
      <c r="M1330" s="45">
        <v>0.05</v>
      </c>
      <c r="N1330" s="68">
        <f t="shared" si="102"/>
        <v>204358.14383561644</v>
      </c>
    </row>
    <row r="1331" spans="2:14" x14ac:dyDescent="0.25">
      <c r="B1331" s="46">
        <v>1327</v>
      </c>
      <c r="C1331" s="116" t="s">
        <v>1846</v>
      </c>
      <c r="D1331" s="97">
        <v>43836</v>
      </c>
      <c r="E1331" s="98">
        <v>44424</v>
      </c>
      <c r="F1331" s="117">
        <f t="shared" si="103"/>
        <v>1.6109589041095891</v>
      </c>
      <c r="G1331" s="46">
        <v>8</v>
      </c>
      <c r="H1331" s="72">
        <v>0.05</v>
      </c>
      <c r="I1331" s="91">
        <f t="shared" si="104"/>
        <v>0.11874999999999999</v>
      </c>
      <c r="J1331" s="94">
        <v>279900</v>
      </c>
      <c r="K1331" s="68">
        <f t="shared" si="100"/>
        <v>53545.253424657538</v>
      </c>
      <c r="L1331" s="68">
        <f t="shared" si="101"/>
        <v>226354.74657534246</v>
      </c>
      <c r="M1331" s="45">
        <v>0.05</v>
      </c>
      <c r="N1331" s="68">
        <f t="shared" si="102"/>
        <v>215037.00924657533</v>
      </c>
    </row>
    <row r="1332" spans="2:14" x14ac:dyDescent="0.25">
      <c r="B1332" s="46">
        <v>1328</v>
      </c>
      <c r="C1332" s="116" t="s">
        <v>1847</v>
      </c>
      <c r="D1332" s="97">
        <v>43836</v>
      </c>
      <c r="E1332" s="98">
        <v>44424</v>
      </c>
      <c r="F1332" s="117">
        <f t="shared" si="103"/>
        <v>1.6109589041095891</v>
      </c>
      <c r="G1332" s="46">
        <v>8</v>
      </c>
      <c r="H1332" s="72">
        <v>0.05</v>
      </c>
      <c r="I1332" s="91">
        <f t="shared" si="104"/>
        <v>0.11874999999999999</v>
      </c>
      <c r="J1332" s="94">
        <v>334100</v>
      </c>
      <c r="K1332" s="68">
        <f t="shared" si="100"/>
        <v>63913.78767123288</v>
      </c>
      <c r="L1332" s="68">
        <f t="shared" si="101"/>
        <v>270186.21232876711</v>
      </c>
      <c r="M1332" s="45">
        <v>0.05</v>
      </c>
      <c r="N1332" s="68">
        <f t="shared" si="102"/>
        <v>256676.90171232875</v>
      </c>
    </row>
    <row r="1333" spans="2:14" x14ac:dyDescent="0.25">
      <c r="B1333" s="46">
        <v>1329</v>
      </c>
      <c r="C1333" s="116" t="s">
        <v>1848</v>
      </c>
      <c r="D1333" s="97">
        <v>43836</v>
      </c>
      <c r="E1333" s="98">
        <v>44424</v>
      </c>
      <c r="F1333" s="117">
        <f t="shared" si="103"/>
        <v>1.6109589041095891</v>
      </c>
      <c r="G1333" s="46">
        <v>8</v>
      </c>
      <c r="H1333" s="72">
        <v>0.05</v>
      </c>
      <c r="I1333" s="91">
        <f t="shared" si="104"/>
        <v>0.11874999999999999</v>
      </c>
      <c r="J1333" s="94">
        <v>371000</v>
      </c>
      <c r="K1333" s="68">
        <f t="shared" si="100"/>
        <v>70972.808219178085</v>
      </c>
      <c r="L1333" s="68">
        <f t="shared" si="101"/>
        <v>300027.19178082189</v>
      </c>
      <c r="M1333" s="45">
        <v>0.05</v>
      </c>
      <c r="N1333" s="68">
        <f t="shared" si="102"/>
        <v>285025.83219178079</v>
      </c>
    </row>
    <row r="1334" spans="2:14" x14ac:dyDescent="0.25">
      <c r="B1334" s="46">
        <v>1330</v>
      </c>
      <c r="C1334" s="116" t="s">
        <v>1849</v>
      </c>
      <c r="D1334" s="97">
        <v>43836</v>
      </c>
      <c r="E1334" s="98">
        <v>44424</v>
      </c>
      <c r="F1334" s="117">
        <f t="shared" si="103"/>
        <v>1.6109589041095891</v>
      </c>
      <c r="G1334" s="46">
        <v>8</v>
      </c>
      <c r="H1334" s="72">
        <v>0.05</v>
      </c>
      <c r="I1334" s="91">
        <f t="shared" si="104"/>
        <v>0.11874999999999999</v>
      </c>
      <c r="J1334" s="94">
        <v>282000</v>
      </c>
      <c r="K1334" s="68">
        <f t="shared" si="100"/>
        <v>53946.986301369863</v>
      </c>
      <c r="L1334" s="68">
        <f t="shared" si="101"/>
        <v>228053.01369863015</v>
      </c>
      <c r="M1334" s="45">
        <v>0.05</v>
      </c>
      <c r="N1334" s="68">
        <f t="shared" si="102"/>
        <v>216650.36301369863</v>
      </c>
    </row>
    <row r="1335" spans="2:14" x14ac:dyDescent="0.25">
      <c r="B1335" s="46">
        <v>1331</v>
      </c>
      <c r="C1335" s="116" t="s">
        <v>1850</v>
      </c>
      <c r="D1335" s="119">
        <v>44018</v>
      </c>
      <c r="E1335" s="98">
        <v>44424</v>
      </c>
      <c r="F1335" s="117">
        <f t="shared" si="103"/>
        <v>1.1123287671232878</v>
      </c>
      <c r="G1335" s="46">
        <v>6</v>
      </c>
      <c r="H1335" s="72">
        <v>0.05</v>
      </c>
      <c r="I1335" s="91">
        <f t="shared" si="104"/>
        <v>0.15833333333333333</v>
      </c>
      <c r="J1335" s="124">
        <v>264000</v>
      </c>
      <c r="K1335" s="68">
        <f t="shared" si="100"/>
        <v>46495.342465753427</v>
      </c>
      <c r="L1335" s="68">
        <f t="shared" si="101"/>
        <v>217504.65753424657</v>
      </c>
      <c r="M1335" s="45">
        <v>0.05</v>
      </c>
      <c r="N1335" s="68">
        <f t="shared" si="102"/>
        <v>206629.42465753423</v>
      </c>
    </row>
    <row r="1336" spans="2:14" x14ac:dyDescent="0.25">
      <c r="B1336" s="46">
        <v>1332</v>
      </c>
      <c r="C1336" s="116" t="s">
        <v>1851</v>
      </c>
      <c r="D1336" s="119">
        <v>44036</v>
      </c>
      <c r="E1336" s="98">
        <v>44424</v>
      </c>
      <c r="F1336" s="117">
        <f t="shared" si="103"/>
        <v>1.0630136986301371</v>
      </c>
      <c r="G1336" s="46">
        <v>6</v>
      </c>
      <c r="H1336" s="72">
        <v>0.05</v>
      </c>
      <c r="I1336" s="91">
        <f t="shared" si="104"/>
        <v>0.15833333333333333</v>
      </c>
      <c r="J1336" s="124">
        <v>102000</v>
      </c>
      <c r="K1336" s="68">
        <f t="shared" si="100"/>
        <v>17167.671232876713</v>
      </c>
      <c r="L1336" s="68">
        <f t="shared" si="101"/>
        <v>84832.328767123283</v>
      </c>
      <c r="M1336" s="45">
        <v>0.05</v>
      </c>
      <c r="N1336" s="68">
        <f t="shared" si="102"/>
        <v>80590.712328767113</v>
      </c>
    </row>
    <row r="1337" spans="2:14" x14ac:dyDescent="0.25">
      <c r="B1337" s="46">
        <v>1333</v>
      </c>
      <c r="C1337" s="116" t="s">
        <v>1749</v>
      </c>
      <c r="D1337" s="119">
        <v>44036</v>
      </c>
      <c r="E1337" s="98">
        <v>44424</v>
      </c>
      <c r="F1337" s="117">
        <f t="shared" si="103"/>
        <v>1.0630136986301371</v>
      </c>
      <c r="G1337" s="46">
        <v>6</v>
      </c>
      <c r="H1337" s="72">
        <v>0.05</v>
      </c>
      <c r="I1337" s="91">
        <f t="shared" si="104"/>
        <v>0.15833333333333333</v>
      </c>
      <c r="J1337" s="124">
        <v>60900</v>
      </c>
      <c r="K1337" s="68">
        <f t="shared" si="100"/>
        <v>10250.109589041096</v>
      </c>
      <c r="L1337" s="68">
        <f t="shared" si="101"/>
        <v>50649.890410958906</v>
      </c>
      <c r="M1337" s="45">
        <v>0.05</v>
      </c>
      <c r="N1337" s="68">
        <f t="shared" si="102"/>
        <v>48117.39589041096</v>
      </c>
    </row>
    <row r="1338" spans="2:14" x14ac:dyDescent="0.25">
      <c r="B1338" s="46">
        <v>1334</v>
      </c>
      <c r="C1338" s="116" t="s">
        <v>1852</v>
      </c>
      <c r="D1338" s="119">
        <v>44049</v>
      </c>
      <c r="E1338" s="98">
        <v>44424</v>
      </c>
      <c r="F1338" s="117">
        <f t="shared" si="103"/>
        <v>1.0273972602739727</v>
      </c>
      <c r="G1338" s="46">
        <v>6</v>
      </c>
      <c r="H1338" s="72">
        <v>0.05</v>
      </c>
      <c r="I1338" s="91">
        <f t="shared" si="104"/>
        <v>0.15833333333333333</v>
      </c>
      <c r="J1338" s="124">
        <v>21000</v>
      </c>
      <c r="K1338" s="68">
        <f t="shared" si="100"/>
        <v>3416.0958904109593</v>
      </c>
      <c r="L1338" s="68">
        <f t="shared" si="101"/>
        <v>17583.904109589042</v>
      </c>
      <c r="M1338" s="45">
        <v>0.05</v>
      </c>
      <c r="N1338" s="68">
        <f t="shared" si="102"/>
        <v>16704.70890410959</v>
      </c>
    </row>
    <row r="1339" spans="2:14" x14ac:dyDescent="0.25">
      <c r="B1339" s="46">
        <v>1335</v>
      </c>
      <c r="C1339" s="116" t="s">
        <v>1853</v>
      </c>
      <c r="D1339" s="119">
        <v>44049</v>
      </c>
      <c r="E1339" s="98">
        <v>44424</v>
      </c>
      <c r="F1339" s="117">
        <f t="shared" si="103"/>
        <v>1.0273972602739727</v>
      </c>
      <c r="G1339" s="46">
        <v>6</v>
      </c>
      <c r="H1339" s="72">
        <v>0.05</v>
      </c>
      <c r="I1339" s="91">
        <f t="shared" si="104"/>
        <v>0.15833333333333333</v>
      </c>
      <c r="J1339" s="124">
        <v>13500</v>
      </c>
      <c r="K1339" s="68">
        <f t="shared" si="100"/>
        <v>2196.0616438356165</v>
      </c>
      <c r="L1339" s="68">
        <f t="shared" si="101"/>
        <v>11303.938356164384</v>
      </c>
      <c r="M1339" s="45">
        <v>0.05</v>
      </c>
      <c r="N1339" s="68">
        <f t="shared" si="102"/>
        <v>10738.741438356165</v>
      </c>
    </row>
    <row r="1340" spans="2:14" x14ac:dyDescent="0.25">
      <c r="B1340" s="46">
        <v>1336</v>
      </c>
      <c r="C1340" s="116" t="s">
        <v>1854</v>
      </c>
      <c r="D1340" s="119">
        <v>44050</v>
      </c>
      <c r="E1340" s="98">
        <v>44424</v>
      </c>
      <c r="F1340" s="117">
        <f t="shared" si="103"/>
        <v>1.0246575342465754</v>
      </c>
      <c r="G1340" s="46">
        <v>8</v>
      </c>
      <c r="H1340" s="72">
        <v>0.05</v>
      </c>
      <c r="I1340" s="91">
        <f t="shared" si="104"/>
        <v>0.11874999999999999</v>
      </c>
      <c r="J1340" s="124">
        <v>6800</v>
      </c>
      <c r="K1340" s="68">
        <f t="shared" si="100"/>
        <v>827.41095890410963</v>
      </c>
      <c r="L1340" s="68">
        <f t="shared" si="101"/>
        <v>5972.58904109589</v>
      </c>
      <c r="M1340" s="45">
        <v>0.05</v>
      </c>
      <c r="N1340" s="68">
        <f t="shared" si="102"/>
        <v>5673.9595890410956</v>
      </c>
    </row>
    <row r="1341" spans="2:14" x14ac:dyDescent="0.25">
      <c r="B1341" s="46">
        <v>1337</v>
      </c>
      <c r="C1341" s="116" t="s">
        <v>1573</v>
      </c>
      <c r="D1341" s="119">
        <v>44050</v>
      </c>
      <c r="E1341" s="98">
        <v>44424</v>
      </c>
      <c r="F1341" s="117">
        <f t="shared" si="103"/>
        <v>1.0246575342465754</v>
      </c>
      <c r="G1341" s="46">
        <v>8</v>
      </c>
      <c r="H1341" s="72">
        <v>0.05</v>
      </c>
      <c r="I1341" s="91">
        <f t="shared" si="104"/>
        <v>0.11874999999999999</v>
      </c>
      <c r="J1341" s="124">
        <v>20000</v>
      </c>
      <c r="K1341" s="68">
        <f t="shared" si="100"/>
        <v>2433.5616438356165</v>
      </c>
      <c r="L1341" s="68">
        <f t="shared" si="101"/>
        <v>17566.438356164384</v>
      </c>
      <c r="M1341" s="45">
        <v>0.05</v>
      </c>
      <c r="N1341" s="68">
        <f t="shared" si="102"/>
        <v>16688.116438356163</v>
      </c>
    </row>
    <row r="1342" spans="2:14" x14ac:dyDescent="0.25">
      <c r="B1342" s="46">
        <v>1338</v>
      </c>
      <c r="C1342" s="116" t="s">
        <v>1855</v>
      </c>
      <c r="D1342" s="119">
        <v>44104</v>
      </c>
      <c r="E1342" s="98">
        <v>44424</v>
      </c>
      <c r="F1342" s="117">
        <f t="shared" si="103"/>
        <v>0.87671232876712324</v>
      </c>
      <c r="G1342" s="46">
        <v>8</v>
      </c>
      <c r="H1342" s="72">
        <v>0.05</v>
      </c>
      <c r="I1342" s="91">
        <f t="shared" si="104"/>
        <v>0.11874999999999999</v>
      </c>
      <c r="J1342" s="124">
        <v>7200</v>
      </c>
      <c r="K1342" s="68">
        <f t="shared" si="100"/>
        <v>749.58904109589037</v>
      </c>
      <c r="L1342" s="68">
        <f t="shared" si="101"/>
        <v>6450.41095890411</v>
      </c>
      <c r="M1342" s="45">
        <v>0.05</v>
      </c>
      <c r="N1342" s="68">
        <f t="shared" si="102"/>
        <v>6127.8904109589039</v>
      </c>
    </row>
    <row r="1343" spans="2:14" x14ac:dyDescent="0.25">
      <c r="B1343" s="46">
        <v>1339</v>
      </c>
      <c r="C1343" s="116" t="s">
        <v>1856</v>
      </c>
      <c r="D1343" s="119">
        <v>44104</v>
      </c>
      <c r="E1343" s="98">
        <v>44424</v>
      </c>
      <c r="F1343" s="117">
        <f t="shared" si="103"/>
        <v>0.87671232876712324</v>
      </c>
      <c r="G1343" s="46">
        <v>8</v>
      </c>
      <c r="H1343" s="72">
        <v>0.05</v>
      </c>
      <c r="I1343" s="91">
        <f t="shared" si="104"/>
        <v>0.11874999999999999</v>
      </c>
      <c r="J1343" s="124">
        <v>7800</v>
      </c>
      <c r="K1343" s="68">
        <f t="shared" si="100"/>
        <v>812.05479452054794</v>
      </c>
      <c r="L1343" s="68">
        <f t="shared" si="101"/>
        <v>6987.9452054794519</v>
      </c>
      <c r="M1343" s="45">
        <v>0.05</v>
      </c>
      <c r="N1343" s="68">
        <f t="shared" si="102"/>
        <v>6638.5479452054788</v>
      </c>
    </row>
    <row r="1344" spans="2:14" x14ac:dyDescent="0.25">
      <c r="B1344" s="46">
        <v>1340</v>
      </c>
      <c r="C1344" s="116" t="s">
        <v>1857</v>
      </c>
      <c r="D1344" s="119">
        <v>44160</v>
      </c>
      <c r="E1344" s="98">
        <v>44424</v>
      </c>
      <c r="F1344" s="117">
        <f t="shared" si="103"/>
        <v>0.72328767123287674</v>
      </c>
      <c r="G1344" s="46">
        <v>8</v>
      </c>
      <c r="H1344" s="72">
        <v>0.05</v>
      </c>
      <c r="I1344" s="91">
        <f t="shared" si="104"/>
        <v>0.11874999999999999</v>
      </c>
      <c r="J1344" s="124">
        <v>238656</v>
      </c>
      <c r="K1344" s="68">
        <f t="shared" si="100"/>
        <v>20498.261917808217</v>
      </c>
      <c r="L1344" s="68">
        <f t="shared" si="101"/>
        <v>218157.73808219179</v>
      </c>
      <c r="M1344" s="45">
        <v>0.05</v>
      </c>
      <c r="N1344" s="68">
        <f t="shared" si="102"/>
        <v>207249.8511780822</v>
      </c>
    </row>
    <row r="1345" spans="2:14" x14ac:dyDescent="0.25">
      <c r="B1345" s="46">
        <v>1341</v>
      </c>
      <c r="C1345" s="116" t="s">
        <v>1858</v>
      </c>
      <c r="D1345" s="119">
        <v>44175</v>
      </c>
      <c r="E1345" s="98">
        <v>44424</v>
      </c>
      <c r="F1345" s="117">
        <f t="shared" si="103"/>
        <v>0.68219178082191778</v>
      </c>
      <c r="G1345" s="46">
        <v>5</v>
      </c>
      <c r="H1345" s="72">
        <v>0.05</v>
      </c>
      <c r="I1345" s="91">
        <f t="shared" si="104"/>
        <v>0.19</v>
      </c>
      <c r="J1345" s="124">
        <v>5727.12</v>
      </c>
      <c r="K1345" s="68">
        <f t="shared" si="100"/>
        <v>742.3288964383562</v>
      </c>
      <c r="L1345" s="68">
        <f t="shared" si="101"/>
        <v>4984.7911035616435</v>
      </c>
      <c r="M1345" s="45">
        <v>0.05</v>
      </c>
      <c r="N1345" s="68">
        <f t="shared" si="102"/>
        <v>4735.5515483835607</v>
      </c>
    </row>
    <row r="1346" spans="2:14" x14ac:dyDescent="0.25">
      <c r="B1346" s="46">
        <v>1342</v>
      </c>
      <c r="C1346" s="116" t="s">
        <v>1859</v>
      </c>
      <c r="D1346" s="119">
        <v>44175</v>
      </c>
      <c r="E1346" s="98">
        <v>44424</v>
      </c>
      <c r="F1346" s="117">
        <f t="shared" si="103"/>
        <v>0.68219178082191778</v>
      </c>
      <c r="G1346" s="46">
        <v>5</v>
      </c>
      <c r="H1346" s="72">
        <v>0.05</v>
      </c>
      <c r="I1346" s="91">
        <f t="shared" si="104"/>
        <v>0.19</v>
      </c>
      <c r="J1346" s="124">
        <v>11559.48</v>
      </c>
      <c r="K1346" s="68">
        <f t="shared" si="100"/>
        <v>1498.298626849315</v>
      </c>
      <c r="L1346" s="68">
        <f t="shared" si="101"/>
        <v>10061.181373150685</v>
      </c>
      <c r="M1346" s="45">
        <v>0.05</v>
      </c>
      <c r="N1346" s="68">
        <f t="shared" si="102"/>
        <v>9558.1223044931503</v>
      </c>
    </row>
    <row r="1347" spans="2:14" x14ac:dyDescent="0.25">
      <c r="B1347" s="46">
        <v>1343</v>
      </c>
      <c r="C1347" s="116" t="s">
        <v>1858</v>
      </c>
      <c r="D1347" s="119">
        <v>44179</v>
      </c>
      <c r="E1347" s="98">
        <v>44424</v>
      </c>
      <c r="F1347" s="117">
        <f t="shared" si="103"/>
        <v>0.67123287671232879</v>
      </c>
      <c r="G1347" s="46">
        <v>5</v>
      </c>
      <c r="H1347" s="72">
        <v>0.05</v>
      </c>
      <c r="I1347" s="91">
        <f t="shared" si="104"/>
        <v>0.19</v>
      </c>
      <c r="J1347" s="124">
        <v>5727.12</v>
      </c>
      <c r="K1347" s="68">
        <f t="shared" si="100"/>
        <v>730.40393424657543</v>
      </c>
      <c r="L1347" s="68">
        <f t="shared" si="101"/>
        <v>4996.7160657534241</v>
      </c>
      <c r="M1347" s="45">
        <v>0.05</v>
      </c>
      <c r="N1347" s="68">
        <f t="shared" si="102"/>
        <v>4746.8802624657528</v>
      </c>
    </row>
    <row r="1348" spans="2:14" x14ac:dyDescent="0.25">
      <c r="B1348" s="46">
        <v>1344</v>
      </c>
      <c r="C1348" s="116" t="s">
        <v>1859</v>
      </c>
      <c r="D1348" s="119">
        <v>44179</v>
      </c>
      <c r="E1348" s="98">
        <v>44424</v>
      </c>
      <c r="F1348" s="117">
        <f t="shared" si="103"/>
        <v>0.67123287671232879</v>
      </c>
      <c r="G1348" s="46">
        <v>5</v>
      </c>
      <c r="H1348" s="72">
        <v>0.05</v>
      </c>
      <c r="I1348" s="91">
        <f t="shared" si="104"/>
        <v>0.19</v>
      </c>
      <c r="J1348" s="124">
        <v>35788.57</v>
      </c>
      <c r="K1348" s="68">
        <f t="shared" si="100"/>
        <v>4564.2683109589043</v>
      </c>
      <c r="L1348" s="68">
        <f t="shared" si="101"/>
        <v>31224.301689041095</v>
      </c>
      <c r="M1348" s="45">
        <v>0.05</v>
      </c>
      <c r="N1348" s="68">
        <f t="shared" si="102"/>
        <v>29663.08660458904</v>
      </c>
    </row>
    <row r="1349" spans="2:14" x14ac:dyDescent="0.25">
      <c r="B1349" s="46">
        <v>1345</v>
      </c>
      <c r="C1349" s="116" t="s">
        <v>1855</v>
      </c>
      <c r="D1349" s="119">
        <v>44174</v>
      </c>
      <c r="E1349" s="98">
        <v>44424</v>
      </c>
      <c r="F1349" s="117">
        <f t="shared" si="103"/>
        <v>0.68493150684931503</v>
      </c>
      <c r="G1349" s="46">
        <v>8</v>
      </c>
      <c r="H1349" s="72">
        <v>0.05</v>
      </c>
      <c r="I1349" s="91">
        <f t="shared" si="104"/>
        <v>0.11874999999999999</v>
      </c>
      <c r="J1349" s="124">
        <v>7000</v>
      </c>
      <c r="K1349" s="68">
        <f t="shared" ref="K1349:K1388" si="105">J1349*I1349*F1349</f>
        <v>569.34931506849307</v>
      </c>
      <c r="L1349" s="68">
        <f t="shared" ref="L1349:L1388" si="106">MAX(J1349-K1349,0)</f>
        <v>6430.6506849315065</v>
      </c>
      <c r="M1349" s="45">
        <v>0.05</v>
      </c>
      <c r="N1349" s="68">
        <f t="shared" ref="N1349:N1388" si="107">IF(J1349&lt;=0,0,IF(L1349&lt;=H1349*J1349,H1349*J1349,L1349*(1-M1349)))</f>
        <v>6109.1181506849307</v>
      </c>
    </row>
    <row r="1350" spans="2:14" x14ac:dyDescent="0.25">
      <c r="B1350" s="46">
        <v>1346</v>
      </c>
      <c r="C1350" s="116" t="s">
        <v>1860</v>
      </c>
      <c r="D1350" s="119">
        <v>44174</v>
      </c>
      <c r="E1350" s="98">
        <v>44424</v>
      </c>
      <c r="F1350" s="117">
        <f t="shared" ref="F1350:F1388" si="108">(E1350-D1350)/365</f>
        <v>0.68493150684931503</v>
      </c>
      <c r="G1350" s="46">
        <v>8</v>
      </c>
      <c r="H1350" s="72">
        <v>0.05</v>
      </c>
      <c r="I1350" s="91">
        <f t="shared" ref="I1350:I1388" si="109">(1-H1350)/G1350</f>
        <v>0.11874999999999999</v>
      </c>
      <c r="J1350" s="124">
        <v>19600</v>
      </c>
      <c r="K1350" s="68">
        <f t="shared" si="105"/>
        <v>1594.1780821917807</v>
      </c>
      <c r="L1350" s="68">
        <f t="shared" si="106"/>
        <v>18005.821917808218</v>
      </c>
      <c r="M1350" s="45">
        <v>0.05</v>
      </c>
      <c r="N1350" s="68">
        <f t="shared" si="107"/>
        <v>17105.530821917808</v>
      </c>
    </row>
    <row r="1351" spans="2:14" x14ac:dyDescent="0.25">
      <c r="B1351" s="46">
        <v>1347</v>
      </c>
      <c r="C1351" s="116" t="s">
        <v>1855</v>
      </c>
      <c r="D1351" s="119">
        <v>44174</v>
      </c>
      <c r="E1351" s="98">
        <v>44424</v>
      </c>
      <c r="F1351" s="117">
        <f t="shared" si="108"/>
        <v>0.68493150684931503</v>
      </c>
      <c r="G1351" s="46">
        <v>8</v>
      </c>
      <c r="H1351" s="72">
        <v>0.05</v>
      </c>
      <c r="I1351" s="91">
        <f t="shared" si="109"/>
        <v>0.11874999999999999</v>
      </c>
      <c r="J1351" s="124">
        <v>14000</v>
      </c>
      <c r="K1351" s="68">
        <f t="shared" si="105"/>
        <v>1138.6986301369861</v>
      </c>
      <c r="L1351" s="68">
        <f t="shared" si="106"/>
        <v>12861.301369863013</v>
      </c>
      <c r="M1351" s="45">
        <v>0.05</v>
      </c>
      <c r="N1351" s="68">
        <f t="shared" si="107"/>
        <v>12218.236301369861</v>
      </c>
    </row>
    <row r="1352" spans="2:14" x14ac:dyDescent="0.25">
      <c r="B1352" s="46">
        <v>1348</v>
      </c>
      <c r="C1352" s="116" t="s">
        <v>1860</v>
      </c>
      <c r="D1352" s="119">
        <v>44174</v>
      </c>
      <c r="E1352" s="98">
        <v>44424</v>
      </c>
      <c r="F1352" s="117">
        <f t="shared" si="108"/>
        <v>0.68493150684931503</v>
      </c>
      <c r="G1352" s="46">
        <v>8</v>
      </c>
      <c r="H1352" s="72">
        <v>0.05</v>
      </c>
      <c r="I1352" s="91">
        <f t="shared" si="109"/>
        <v>0.11874999999999999</v>
      </c>
      <c r="J1352" s="124">
        <v>9800</v>
      </c>
      <c r="K1352" s="68">
        <f t="shared" si="105"/>
        <v>797.08904109589037</v>
      </c>
      <c r="L1352" s="68">
        <f t="shared" si="106"/>
        <v>9002.9109589041091</v>
      </c>
      <c r="M1352" s="45">
        <v>0.05</v>
      </c>
      <c r="N1352" s="68">
        <f t="shared" si="107"/>
        <v>8552.7654109589039</v>
      </c>
    </row>
    <row r="1353" spans="2:14" x14ac:dyDescent="0.25">
      <c r="B1353" s="46">
        <v>1349</v>
      </c>
      <c r="C1353" s="116" t="s">
        <v>1855</v>
      </c>
      <c r="D1353" s="119">
        <v>44174</v>
      </c>
      <c r="E1353" s="98">
        <v>44424</v>
      </c>
      <c r="F1353" s="117">
        <f t="shared" si="108"/>
        <v>0.68493150684931503</v>
      </c>
      <c r="G1353" s="46">
        <v>8</v>
      </c>
      <c r="H1353" s="72">
        <v>0.05</v>
      </c>
      <c r="I1353" s="91">
        <f t="shared" si="109"/>
        <v>0.11874999999999999</v>
      </c>
      <c r="J1353" s="124">
        <v>7000</v>
      </c>
      <c r="K1353" s="68">
        <f t="shared" si="105"/>
        <v>569.34931506849307</v>
      </c>
      <c r="L1353" s="68">
        <f t="shared" si="106"/>
        <v>6430.6506849315065</v>
      </c>
      <c r="M1353" s="45">
        <v>0.05</v>
      </c>
      <c r="N1353" s="68">
        <f t="shared" si="107"/>
        <v>6109.1181506849307</v>
      </c>
    </row>
    <row r="1354" spans="2:14" x14ac:dyDescent="0.25">
      <c r="B1354" s="46">
        <v>1350</v>
      </c>
      <c r="C1354" s="116" t="s">
        <v>1861</v>
      </c>
      <c r="D1354" s="119">
        <v>44191</v>
      </c>
      <c r="E1354" s="98">
        <v>44424</v>
      </c>
      <c r="F1354" s="117">
        <f t="shared" si="108"/>
        <v>0.63835616438356169</v>
      </c>
      <c r="G1354" s="46">
        <v>5</v>
      </c>
      <c r="H1354" s="72">
        <v>0.05</v>
      </c>
      <c r="I1354" s="91">
        <f t="shared" si="109"/>
        <v>0.19</v>
      </c>
      <c r="J1354" s="124">
        <v>6780</v>
      </c>
      <c r="K1354" s="68">
        <f t="shared" si="105"/>
        <v>822.33041095890417</v>
      </c>
      <c r="L1354" s="68">
        <f t="shared" si="106"/>
        <v>5957.6695890410956</v>
      </c>
      <c r="M1354" s="45">
        <v>0.05</v>
      </c>
      <c r="N1354" s="68">
        <f t="shared" si="107"/>
        <v>5659.7861095890403</v>
      </c>
    </row>
    <row r="1355" spans="2:14" x14ac:dyDescent="0.25">
      <c r="B1355" s="46">
        <v>1351</v>
      </c>
      <c r="C1355" s="116" t="s">
        <v>1862</v>
      </c>
      <c r="D1355" s="119">
        <v>44191</v>
      </c>
      <c r="E1355" s="98">
        <v>44424</v>
      </c>
      <c r="F1355" s="117">
        <f t="shared" si="108"/>
        <v>0.63835616438356169</v>
      </c>
      <c r="G1355" s="46">
        <v>6</v>
      </c>
      <c r="H1355" s="72">
        <v>0.05</v>
      </c>
      <c r="I1355" s="91">
        <f t="shared" si="109"/>
        <v>0.15833333333333333</v>
      </c>
      <c r="J1355" s="124">
        <v>16000</v>
      </c>
      <c r="K1355" s="68">
        <f t="shared" si="105"/>
        <v>1617.1689497716893</v>
      </c>
      <c r="L1355" s="68">
        <f t="shared" si="106"/>
        <v>14382.831050228311</v>
      </c>
      <c r="M1355" s="45">
        <v>0.05</v>
      </c>
      <c r="N1355" s="68">
        <f t="shared" si="107"/>
        <v>13663.689497716894</v>
      </c>
    </row>
    <row r="1356" spans="2:14" x14ac:dyDescent="0.25">
      <c r="B1356" s="46">
        <v>1352</v>
      </c>
      <c r="C1356" s="116" t="s">
        <v>1859</v>
      </c>
      <c r="D1356" s="119">
        <v>44191</v>
      </c>
      <c r="E1356" s="98">
        <v>44424</v>
      </c>
      <c r="F1356" s="117">
        <f t="shared" si="108"/>
        <v>0.63835616438356169</v>
      </c>
      <c r="G1356" s="46">
        <v>5</v>
      </c>
      <c r="H1356" s="72">
        <v>0.05</v>
      </c>
      <c r="I1356" s="91">
        <f t="shared" si="109"/>
        <v>0.19</v>
      </c>
      <c r="J1356" s="124">
        <v>67500</v>
      </c>
      <c r="K1356" s="68">
        <f t="shared" si="105"/>
        <v>8186.9178082191784</v>
      </c>
      <c r="L1356" s="68">
        <f t="shared" si="106"/>
        <v>59313.082191780821</v>
      </c>
      <c r="M1356" s="45">
        <v>0.05</v>
      </c>
      <c r="N1356" s="68">
        <f t="shared" si="107"/>
        <v>56347.428082191778</v>
      </c>
    </row>
    <row r="1357" spans="2:14" x14ac:dyDescent="0.25">
      <c r="B1357" s="46">
        <v>1353</v>
      </c>
      <c r="C1357" s="116" t="s">
        <v>1862</v>
      </c>
      <c r="D1357" s="119">
        <v>44191</v>
      </c>
      <c r="E1357" s="98">
        <v>44424</v>
      </c>
      <c r="F1357" s="117">
        <f t="shared" si="108"/>
        <v>0.63835616438356169</v>
      </c>
      <c r="G1357" s="46">
        <v>6</v>
      </c>
      <c r="H1357" s="72">
        <v>0.05</v>
      </c>
      <c r="I1357" s="91">
        <f t="shared" si="109"/>
        <v>0.15833333333333333</v>
      </c>
      <c r="J1357" s="124">
        <v>17500</v>
      </c>
      <c r="K1357" s="68">
        <f t="shared" si="105"/>
        <v>1768.7785388127852</v>
      </c>
      <c r="L1357" s="68">
        <f t="shared" si="106"/>
        <v>15731.221461187215</v>
      </c>
      <c r="M1357" s="45">
        <v>0.05</v>
      </c>
      <c r="N1357" s="68">
        <f t="shared" si="107"/>
        <v>14944.660388127853</v>
      </c>
    </row>
    <row r="1358" spans="2:14" x14ac:dyDescent="0.25">
      <c r="B1358" s="46">
        <v>1354</v>
      </c>
      <c r="C1358" s="116" t="s">
        <v>1863</v>
      </c>
      <c r="D1358" s="119">
        <v>44191</v>
      </c>
      <c r="E1358" s="98">
        <v>44424</v>
      </c>
      <c r="F1358" s="117">
        <f t="shared" si="108"/>
        <v>0.63835616438356169</v>
      </c>
      <c r="G1358" s="46">
        <v>8</v>
      </c>
      <c r="H1358" s="72">
        <v>0.05</v>
      </c>
      <c r="I1358" s="91">
        <f t="shared" si="109"/>
        <v>0.11874999999999999</v>
      </c>
      <c r="J1358" s="124">
        <v>23000</v>
      </c>
      <c r="K1358" s="68">
        <f t="shared" si="105"/>
        <v>1743.5102739726028</v>
      </c>
      <c r="L1358" s="68">
        <f t="shared" si="106"/>
        <v>21256.489726027397</v>
      </c>
      <c r="M1358" s="45">
        <v>0.05</v>
      </c>
      <c r="N1358" s="68">
        <f t="shared" si="107"/>
        <v>20193.665239726026</v>
      </c>
    </row>
    <row r="1359" spans="2:14" x14ac:dyDescent="0.25">
      <c r="B1359" s="46">
        <v>1355</v>
      </c>
      <c r="C1359" s="116" t="s">
        <v>1862</v>
      </c>
      <c r="D1359" s="119">
        <v>44196</v>
      </c>
      <c r="E1359" s="98">
        <v>44424</v>
      </c>
      <c r="F1359" s="117">
        <f t="shared" si="108"/>
        <v>0.62465753424657533</v>
      </c>
      <c r="G1359" s="46">
        <v>6</v>
      </c>
      <c r="H1359" s="72">
        <v>0.05</v>
      </c>
      <c r="I1359" s="91">
        <f t="shared" si="109"/>
        <v>0.15833333333333333</v>
      </c>
      <c r="J1359" s="124">
        <v>19550</v>
      </c>
      <c r="K1359" s="68">
        <f t="shared" si="105"/>
        <v>1933.5753424657532</v>
      </c>
      <c r="L1359" s="68">
        <f t="shared" si="106"/>
        <v>17616.424657534248</v>
      </c>
      <c r="M1359" s="45">
        <v>0.05</v>
      </c>
      <c r="N1359" s="68">
        <f t="shared" si="107"/>
        <v>16735.603424657533</v>
      </c>
    </row>
    <row r="1360" spans="2:14" x14ac:dyDescent="0.25">
      <c r="B1360" s="46">
        <v>1356</v>
      </c>
      <c r="C1360" s="116" t="s">
        <v>1864</v>
      </c>
      <c r="D1360" s="119">
        <v>44196</v>
      </c>
      <c r="E1360" s="98">
        <v>44424</v>
      </c>
      <c r="F1360" s="117">
        <f t="shared" si="108"/>
        <v>0.62465753424657533</v>
      </c>
      <c r="G1360" s="46">
        <v>6</v>
      </c>
      <c r="H1360" s="72">
        <v>0.05</v>
      </c>
      <c r="I1360" s="91">
        <f t="shared" si="109"/>
        <v>0.15833333333333333</v>
      </c>
      <c r="J1360" s="124">
        <v>36000</v>
      </c>
      <c r="K1360" s="68">
        <f t="shared" si="105"/>
        <v>3560.5479452054792</v>
      </c>
      <c r="L1360" s="68">
        <f t="shared" si="106"/>
        <v>32439.452054794521</v>
      </c>
      <c r="M1360" s="45">
        <v>0.05</v>
      </c>
      <c r="N1360" s="68">
        <f t="shared" si="107"/>
        <v>30817.479452054795</v>
      </c>
    </row>
    <row r="1361" spans="2:14" x14ac:dyDescent="0.25">
      <c r="B1361" s="46">
        <v>1357</v>
      </c>
      <c r="C1361" s="116" t="s">
        <v>1850</v>
      </c>
      <c r="D1361" s="119">
        <v>44207</v>
      </c>
      <c r="E1361" s="98">
        <v>44424</v>
      </c>
      <c r="F1361" s="117">
        <f t="shared" si="108"/>
        <v>0.59452054794520548</v>
      </c>
      <c r="G1361" s="46">
        <v>6</v>
      </c>
      <c r="H1361" s="72">
        <v>0.05</v>
      </c>
      <c r="I1361" s="91">
        <f t="shared" si="109"/>
        <v>0.15833333333333333</v>
      </c>
      <c r="J1361" s="124">
        <v>296000</v>
      </c>
      <c r="K1361" s="68">
        <f t="shared" si="105"/>
        <v>27863.196347031961</v>
      </c>
      <c r="L1361" s="68">
        <f t="shared" si="106"/>
        <v>268136.80365296802</v>
      </c>
      <c r="M1361" s="45">
        <v>0.05</v>
      </c>
      <c r="N1361" s="68">
        <f t="shared" si="107"/>
        <v>254729.96347031961</v>
      </c>
    </row>
    <row r="1362" spans="2:14" x14ac:dyDescent="0.25">
      <c r="B1362" s="46">
        <v>1358</v>
      </c>
      <c r="C1362" s="116" t="s">
        <v>1865</v>
      </c>
      <c r="D1362" s="119">
        <v>44207</v>
      </c>
      <c r="E1362" s="98">
        <v>44424</v>
      </c>
      <c r="F1362" s="117">
        <f t="shared" si="108"/>
        <v>0.59452054794520548</v>
      </c>
      <c r="G1362" s="46">
        <v>5</v>
      </c>
      <c r="H1362" s="72">
        <v>0.05</v>
      </c>
      <c r="I1362" s="91">
        <f t="shared" si="109"/>
        <v>0.19</v>
      </c>
      <c r="J1362" s="124">
        <v>86400</v>
      </c>
      <c r="K1362" s="68">
        <f t="shared" si="105"/>
        <v>9759.6493150684928</v>
      </c>
      <c r="L1362" s="68">
        <f t="shared" si="106"/>
        <v>76640.350684931502</v>
      </c>
      <c r="M1362" s="45">
        <v>0.05</v>
      </c>
      <c r="N1362" s="68">
        <f t="shared" si="107"/>
        <v>72808.333150684921</v>
      </c>
    </row>
    <row r="1363" spans="2:14" x14ac:dyDescent="0.25">
      <c r="B1363" s="46">
        <v>1359</v>
      </c>
      <c r="C1363" s="116" t="s">
        <v>1859</v>
      </c>
      <c r="D1363" s="119">
        <v>44223</v>
      </c>
      <c r="E1363" s="98">
        <v>44424</v>
      </c>
      <c r="F1363" s="117">
        <f t="shared" si="108"/>
        <v>0.55068493150684927</v>
      </c>
      <c r="G1363" s="46">
        <v>5</v>
      </c>
      <c r="H1363" s="72">
        <v>0.05</v>
      </c>
      <c r="I1363" s="91">
        <f t="shared" si="109"/>
        <v>0.19</v>
      </c>
      <c r="J1363" s="124">
        <v>35788.57</v>
      </c>
      <c r="K1363" s="68">
        <f t="shared" si="105"/>
        <v>3744.5629816438354</v>
      </c>
      <c r="L1363" s="68">
        <f t="shared" si="106"/>
        <v>32044.007018356166</v>
      </c>
      <c r="M1363" s="45">
        <v>0.05</v>
      </c>
      <c r="N1363" s="68">
        <f t="shared" si="107"/>
        <v>30441.806667438355</v>
      </c>
    </row>
    <row r="1364" spans="2:14" x14ac:dyDescent="0.25">
      <c r="B1364" s="46">
        <v>1360</v>
      </c>
      <c r="C1364" s="116" t="s">
        <v>1858</v>
      </c>
      <c r="D1364" s="119">
        <v>44223</v>
      </c>
      <c r="E1364" s="98">
        <v>44424</v>
      </c>
      <c r="F1364" s="117">
        <f t="shared" si="108"/>
        <v>0.55068493150684927</v>
      </c>
      <c r="G1364" s="46">
        <v>5</v>
      </c>
      <c r="H1364" s="72">
        <v>0.05</v>
      </c>
      <c r="I1364" s="91">
        <f t="shared" si="109"/>
        <v>0.19</v>
      </c>
      <c r="J1364" s="124">
        <v>5726.94</v>
      </c>
      <c r="K1364" s="68">
        <f t="shared" si="105"/>
        <v>599.21051671232874</v>
      </c>
      <c r="L1364" s="68">
        <f t="shared" si="106"/>
        <v>5127.7294832876705</v>
      </c>
      <c r="M1364" s="45">
        <v>0.05</v>
      </c>
      <c r="N1364" s="68">
        <f t="shared" si="107"/>
        <v>4871.3430091232867</v>
      </c>
    </row>
    <row r="1365" spans="2:14" x14ac:dyDescent="0.25">
      <c r="B1365" s="46">
        <v>1361</v>
      </c>
      <c r="C1365" s="116" t="s">
        <v>1855</v>
      </c>
      <c r="D1365" s="119">
        <v>44239</v>
      </c>
      <c r="E1365" s="98">
        <v>44424</v>
      </c>
      <c r="F1365" s="117">
        <f t="shared" si="108"/>
        <v>0.50684931506849318</v>
      </c>
      <c r="G1365" s="46">
        <v>8</v>
      </c>
      <c r="H1365" s="72">
        <v>0.05</v>
      </c>
      <c r="I1365" s="91">
        <f t="shared" si="109"/>
        <v>0.11874999999999999</v>
      </c>
      <c r="J1365" s="124">
        <v>12000</v>
      </c>
      <c r="K1365" s="68">
        <f t="shared" si="105"/>
        <v>722.26027397260282</v>
      </c>
      <c r="L1365" s="68">
        <f t="shared" si="106"/>
        <v>11277.739726027397</v>
      </c>
      <c r="M1365" s="45">
        <v>0.05</v>
      </c>
      <c r="N1365" s="68">
        <f t="shared" si="107"/>
        <v>10713.852739726028</v>
      </c>
    </row>
    <row r="1366" spans="2:14" x14ac:dyDescent="0.25">
      <c r="B1366" s="46">
        <v>1362</v>
      </c>
      <c r="C1366" s="116" t="s">
        <v>1866</v>
      </c>
      <c r="D1366" s="119">
        <v>44239</v>
      </c>
      <c r="E1366" s="98">
        <v>44424</v>
      </c>
      <c r="F1366" s="117">
        <f t="shared" si="108"/>
        <v>0.50684931506849318</v>
      </c>
      <c r="G1366" s="46">
        <v>5</v>
      </c>
      <c r="H1366" s="72">
        <v>0.05</v>
      </c>
      <c r="I1366" s="91">
        <f t="shared" si="109"/>
        <v>0.19</v>
      </c>
      <c r="J1366" s="124">
        <v>13000</v>
      </c>
      <c r="K1366" s="68">
        <f t="shared" si="105"/>
        <v>1251.9178082191781</v>
      </c>
      <c r="L1366" s="68">
        <f t="shared" si="106"/>
        <v>11748.082191780823</v>
      </c>
      <c r="M1366" s="45">
        <v>0.05</v>
      </c>
      <c r="N1366" s="68">
        <f t="shared" si="107"/>
        <v>11160.67808219178</v>
      </c>
    </row>
    <row r="1367" spans="2:14" x14ac:dyDescent="0.25">
      <c r="B1367" s="46">
        <v>1363</v>
      </c>
      <c r="C1367" s="116" t="s">
        <v>1866</v>
      </c>
      <c r="D1367" s="119">
        <v>44239</v>
      </c>
      <c r="E1367" s="98">
        <v>44424</v>
      </c>
      <c r="F1367" s="117">
        <f t="shared" si="108"/>
        <v>0.50684931506849318</v>
      </c>
      <c r="G1367" s="46">
        <v>5</v>
      </c>
      <c r="H1367" s="72">
        <v>0.05</v>
      </c>
      <c r="I1367" s="91">
        <f t="shared" si="109"/>
        <v>0.19</v>
      </c>
      <c r="J1367" s="124">
        <v>13000</v>
      </c>
      <c r="K1367" s="68">
        <f t="shared" si="105"/>
        <v>1251.9178082191781</v>
      </c>
      <c r="L1367" s="68">
        <f t="shared" si="106"/>
        <v>11748.082191780823</v>
      </c>
      <c r="M1367" s="45">
        <v>0.05</v>
      </c>
      <c r="N1367" s="68">
        <f t="shared" si="107"/>
        <v>11160.67808219178</v>
      </c>
    </row>
    <row r="1368" spans="2:14" x14ac:dyDescent="0.25">
      <c r="B1368" s="46">
        <v>1364</v>
      </c>
      <c r="C1368" s="116" t="s">
        <v>1867</v>
      </c>
      <c r="D1368" s="119">
        <v>44160</v>
      </c>
      <c r="E1368" s="98">
        <v>44424</v>
      </c>
      <c r="F1368" s="117">
        <f t="shared" si="108"/>
        <v>0.72328767123287674</v>
      </c>
      <c r="G1368" s="46">
        <v>8</v>
      </c>
      <c r="H1368" s="72">
        <v>0.05</v>
      </c>
      <c r="I1368" s="91">
        <f t="shared" si="109"/>
        <v>0.11874999999999999</v>
      </c>
      <c r="J1368" s="124">
        <v>151172</v>
      </c>
      <c r="K1368" s="68">
        <f t="shared" si="105"/>
        <v>12984.225205479452</v>
      </c>
      <c r="L1368" s="68">
        <f t="shared" si="106"/>
        <v>138187.77479452055</v>
      </c>
      <c r="M1368" s="45">
        <v>0.05</v>
      </c>
      <c r="N1368" s="68">
        <f t="shared" si="107"/>
        <v>131278.38605479451</v>
      </c>
    </row>
    <row r="1369" spans="2:14" x14ac:dyDescent="0.25">
      <c r="B1369" s="46">
        <v>1365</v>
      </c>
      <c r="C1369" s="116" t="s">
        <v>1865</v>
      </c>
      <c r="D1369" s="119">
        <v>44253</v>
      </c>
      <c r="E1369" s="98">
        <v>44424</v>
      </c>
      <c r="F1369" s="117">
        <f t="shared" si="108"/>
        <v>0.46849315068493153</v>
      </c>
      <c r="G1369" s="46">
        <v>5</v>
      </c>
      <c r="H1369" s="72">
        <v>0.05</v>
      </c>
      <c r="I1369" s="91">
        <f t="shared" si="109"/>
        <v>0.19</v>
      </c>
      <c r="J1369" s="124">
        <v>57600</v>
      </c>
      <c r="K1369" s="68">
        <f t="shared" si="105"/>
        <v>5127.1890410958904</v>
      </c>
      <c r="L1369" s="68">
        <f t="shared" si="106"/>
        <v>52472.810958904112</v>
      </c>
      <c r="M1369" s="45">
        <v>0.05</v>
      </c>
      <c r="N1369" s="68">
        <f t="shared" si="107"/>
        <v>49849.170410958905</v>
      </c>
    </row>
    <row r="1370" spans="2:14" x14ac:dyDescent="0.25">
      <c r="B1370" s="46">
        <v>1366</v>
      </c>
      <c r="C1370" s="116" t="s">
        <v>1853</v>
      </c>
      <c r="D1370" s="119">
        <v>44253</v>
      </c>
      <c r="E1370" s="98">
        <v>44424</v>
      </c>
      <c r="F1370" s="117">
        <f t="shared" si="108"/>
        <v>0.46849315068493153</v>
      </c>
      <c r="G1370" s="46">
        <v>6</v>
      </c>
      <c r="H1370" s="72">
        <v>0.05</v>
      </c>
      <c r="I1370" s="91">
        <f t="shared" si="109"/>
        <v>0.15833333333333333</v>
      </c>
      <c r="J1370" s="124">
        <v>108000</v>
      </c>
      <c r="K1370" s="68">
        <f t="shared" si="105"/>
        <v>8011.232876712329</v>
      </c>
      <c r="L1370" s="68">
        <f t="shared" si="106"/>
        <v>99988.767123287675</v>
      </c>
      <c r="M1370" s="45">
        <v>0.05</v>
      </c>
      <c r="N1370" s="68">
        <f t="shared" si="107"/>
        <v>94989.328767123283</v>
      </c>
    </row>
    <row r="1371" spans="2:14" x14ac:dyDescent="0.25">
      <c r="B1371" s="46">
        <v>1367</v>
      </c>
      <c r="C1371" s="116" t="s">
        <v>1851</v>
      </c>
      <c r="D1371" s="119">
        <v>44253</v>
      </c>
      <c r="E1371" s="98">
        <v>44424</v>
      </c>
      <c r="F1371" s="117">
        <f t="shared" si="108"/>
        <v>0.46849315068493153</v>
      </c>
      <c r="G1371" s="46">
        <v>6</v>
      </c>
      <c r="H1371" s="72">
        <v>0.05</v>
      </c>
      <c r="I1371" s="91">
        <f t="shared" si="109"/>
        <v>0.15833333333333333</v>
      </c>
      <c r="J1371" s="124">
        <v>108800</v>
      </c>
      <c r="K1371" s="68">
        <f t="shared" si="105"/>
        <v>8070.5753424657523</v>
      </c>
      <c r="L1371" s="68">
        <f t="shared" si="106"/>
        <v>100729.42465753425</v>
      </c>
      <c r="M1371" s="45">
        <v>0.05</v>
      </c>
      <c r="N1371" s="68">
        <f t="shared" si="107"/>
        <v>95692.953424657535</v>
      </c>
    </row>
    <row r="1372" spans="2:14" x14ac:dyDescent="0.25">
      <c r="B1372" s="46">
        <v>1368</v>
      </c>
      <c r="C1372" s="116" t="s">
        <v>1868</v>
      </c>
      <c r="D1372" s="119">
        <v>44253</v>
      </c>
      <c r="E1372" s="98">
        <v>44424</v>
      </c>
      <c r="F1372" s="117">
        <f t="shared" si="108"/>
        <v>0.46849315068493153</v>
      </c>
      <c r="G1372" s="46">
        <v>6</v>
      </c>
      <c r="H1372" s="72">
        <v>0.05</v>
      </c>
      <c r="I1372" s="91">
        <f t="shared" si="109"/>
        <v>0.15833333333333333</v>
      </c>
      <c r="J1372" s="124">
        <v>448000</v>
      </c>
      <c r="K1372" s="68">
        <f t="shared" si="105"/>
        <v>33231.780821917804</v>
      </c>
      <c r="L1372" s="68">
        <f t="shared" si="106"/>
        <v>414768.21917808219</v>
      </c>
      <c r="M1372" s="45">
        <v>0.05</v>
      </c>
      <c r="N1372" s="68">
        <f t="shared" si="107"/>
        <v>394029.80821917806</v>
      </c>
    </row>
    <row r="1373" spans="2:14" x14ac:dyDescent="0.25">
      <c r="B1373" s="46">
        <v>1369</v>
      </c>
      <c r="C1373" s="116" t="s">
        <v>1869</v>
      </c>
      <c r="D1373" s="119">
        <v>44264</v>
      </c>
      <c r="E1373" s="98">
        <v>44424</v>
      </c>
      <c r="F1373" s="117">
        <f t="shared" si="108"/>
        <v>0.43835616438356162</v>
      </c>
      <c r="G1373" s="46">
        <v>6</v>
      </c>
      <c r="H1373" s="72">
        <v>0.05</v>
      </c>
      <c r="I1373" s="91">
        <f t="shared" si="109"/>
        <v>0.15833333333333333</v>
      </c>
      <c r="J1373" s="124">
        <v>20000</v>
      </c>
      <c r="K1373" s="68">
        <f t="shared" si="105"/>
        <v>1388.1278538812785</v>
      </c>
      <c r="L1373" s="68">
        <f t="shared" si="106"/>
        <v>18611.872146118723</v>
      </c>
      <c r="M1373" s="45">
        <v>0.05</v>
      </c>
      <c r="N1373" s="68">
        <f t="shared" si="107"/>
        <v>17681.278538812785</v>
      </c>
    </row>
    <row r="1374" spans="2:14" x14ac:dyDescent="0.25">
      <c r="B1374" s="46">
        <v>1370</v>
      </c>
      <c r="C1374" s="116" t="s">
        <v>1855</v>
      </c>
      <c r="D1374" s="119">
        <v>44265</v>
      </c>
      <c r="E1374" s="98">
        <v>44424</v>
      </c>
      <c r="F1374" s="117">
        <f t="shared" si="108"/>
        <v>0.43561643835616437</v>
      </c>
      <c r="G1374" s="46">
        <v>8</v>
      </c>
      <c r="H1374" s="72">
        <v>0.05</v>
      </c>
      <c r="I1374" s="91">
        <f t="shared" si="109"/>
        <v>0.11874999999999999</v>
      </c>
      <c r="J1374" s="124">
        <v>7200</v>
      </c>
      <c r="K1374" s="68">
        <f t="shared" si="105"/>
        <v>372.45205479452056</v>
      </c>
      <c r="L1374" s="68">
        <f t="shared" si="106"/>
        <v>6827.5479452054797</v>
      </c>
      <c r="M1374" s="45">
        <v>0.05</v>
      </c>
      <c r="N1374" s="68">
        <f t="shared" si="107"/>
        <v>6486.1705479452057</v>
      </c>
    </row>
    <row r="1375" spans="2:14" x14ac:dyDescent="0.25">
      <c r="B1375" s="46">
        <v>1371</v>
      </c>
      <c r="C1375" s="116" t="s">
        <v>1856</v>
      </c>
      <c r="D1375" s="119">
        <v>44265</v>
      </c>
      <c r="E1375" s="98">
        <v>44424</v>
      </c>
      <c r="F1375" s="117">
        <f t="shared" si="108"/>
        <v>0.43561643835616437</v>
      </c>
      <c r="G1375" s="46">
        <v>8</v>
      </c>
      <c r="H1375" s="72">
        <v>0.05</v>
      </c>
      <c r="I1375" s="91">
        <f t="shared" si="109"/>
        <v>0.11874999999999999</v>
      </c>
      <c r="J1375" s="124">
        <v>3400</v>
      </c>
      <c r="K1375" s="68">
        <f t="shared" si="105"/>
        <v>175.88013698630135</v>
      </c>
      <c r="L1375" s="68">
        <f t="shared" si="106"/>
        <v>3224.1198630136987</v>
      </c>
      <c r="M1375" s="45">
        <v>0.05</v>
      </c>
      <c r="N1375" s="68">
        <f t="shared" si="107"/>
        <v>3062.9138698630136</v>
      </c>
    </row>
    <row r="1376" spans="2:14" x14ac:dyDescent="0.25">
      <c r="B1376" s="46">
        <v>1372</v>
      </c>
      <c r="C1376" s="116" t="s">
        <v>1856</v>
      </c>
      <c r="D1376" s="119">
        <v>44265</v>
      </c>
      <c r="E1376" s="98">
        <v>44424</v>
      </c>
      <c r="F1376" s="117">
        <f t="shared" si="108"/>
        <v>0.43561643835616437</v>
      </c>
      <c r="G1376" s="46">
        <v>8</v>
      </c>
      <c r="H1376" s="72">
        <v>0.05</v>
      </c>
      <c r="I1376" s="91">
        <f t="shared" si="109"/>
        <v>0.11874999999999999</v>
      </c>
      <c r="J1376" s="124">
        <v>13600</v>
      </c>
      <c r="K1376" s="68">
        <f t="shared" si="105"/>
        <v>703.52054794520541</v>
      </c>
      <c r="L1376" s="68">
        <f t="shared" si="106"/>
        <v>12896.479452054795</v>
      </c>
      <c r="M1376" s="45">
        <v>0.05</v>
      </c>
      <c r="N1376" s="68">
        <f t="shared" si="107"/>
        <v>12251.655479452054</v>
      </c>
    </row>
    <row r="1377" spans="2:14" x14ac:dyDescent="0.25">
      <c r="B1377" s="46">
        <v>1373</v>
      </c>
      <c r="C1377" s="116" t="s">
        <v>1867</v>
      </c>
      <c r="D1377" s="119">
        <v>44281</v>
      </c>
      <c r="E1377" s="98">
        <v>44424</v>
      </c>
      <c r="F1377" s="117">
        <f t="shared" si="108"/>
        <v>0.39178082191780822</v>
      </c>
      <c r="G1377" s="46">
        <v>8</v>
      </c>
      <c r="H1377" s="72">
        <v>0.05</v>
      </c>
      <c r="I1377" s="91">
        <f t="shared" si="109"/>
        <v>0.11874999999999999</v>
      </c>
      <c r="J1377" s="124">
        <v>201599.87999999998</v>
      </c>
      <c r="K1377" s="68">
        <f t="shared" si="105"/>
        <v>9379.2272938356145</v>
      </c>
      <c r="L1377" s="68">
        <f t="shared" si="106"/>
        <v>192220.65270616437</v>
      </c>
      <c r="M1377" s="45">
        <v>0.05</v>
      </c>
      <c r="N1377" s="68">
        <f t="shared" si="107"/>
        <v>182609.62007085615</v>
      </c>
    </row>
    <row r="1378" spans="2:14" x14ac:dyDescent="0.25">
      <c r="B1378" s="46">
        <v>1374</v>
      </c>
      <c r="C1378" s="116" t="s">
        <v>1870</v>
      </c>
      <c r="D1378" s="119">
        <v>44273</v>
      </c>
      <c r="E1378" s="98">
        <v>44424</v>
      </c>
      <c r="F1378" s="117">
        <f t="shared" si="108"/>
        <v>0.41369863013698632</v>
      </c>
      <c r="G1378" s="46">
        <v>6</v>
      </c>
      <c r="H1378" s="72">
        <v>0.05</v>
      </c>
      <c r="I1378" s="91">
        <f t="shared" si="109"/>
        <v>0.15833333333333333</v>
      </c>
      <c r="J1378" s="124">
        <v>121600</v>
      </c>
      <c r="K1378" s="68">
        <f t="shared" si="105"/>
        <v>7965.077625570776</v>
      </c>
      <c r="L1378" s="68">
        <f t="shared" si="106"/>
        <v>113634.92237442922</v>
      </c>
      <c r="M1378" s="45">
        <v>0.05</v>
      </c>
      <c r="N1378" s="68">
        <f t="shared" si="107"/>
        <v>107953.17625570776</v>
      </c>
    </row>
    <row r="1379" spans="2:14" x14ac:dyDescent="0.25">
      <c r="B1379" s="46">
        <v>1375</v>
      </c>
      <c r="C1379" s="116" t="s">
        <v>1871</v>
      </c>
      <c r="D1379" s="119">
        <v>44273</v>
      </c>
      <c r="E1379" s="98">
        <v>44424</v>
      </c>
      <c r="F1379" s="117">
        <f t="shared" si="108"/>
        <v>0.41369863013698632</v>
      </c>
      <c r="G1379" s="46">
        <v>8</v>
      </c>
      <c r="H1379" s="72">
        <v>0.05</v>
      </c>
      <c r="I1379" s="91">
        <f t="shared" si="109"/>
        <v>0.11874999999999999</v>
      </c>
      <c r="J1379" s="124">
        <v>179200</v>
      </c>
      <c r="K1379" s="68">
        <f t="shared" si="105"/>
        <v>8803.5068493150684</v>
      </c>
      <c r="L1379" s="68">
        <f t="shared" si="106"/>
        <v>170396.49315068492</v>
      </c>
      <c r="M1379" s="45">
        <v>0.05</v>
      </c>
      <c r="N1379" s="68">
        <f t="shared" si="107"/>
        <v>161876.66849315068</v>
      </c>
    </row>
    <row r="1380" spans="2:14" x14ac:dyDescent="0.25">
      <c r="B1380" s="46">
        <v>1376</v>
      </c>
      <c r="C1380" s="116" t="s">
        <v>1872</v>
      </c>
      <c r="D1380" s="119">
        <v>44273</v>
      </c>
      <c r="E1380" s="98">
        <v>44424</v>
      </c>
      <c r="F1380" s="117">
        <f t="shared" si="108"/>
        <v>0.41369863013698632</v>
      </c>
      <c r="G1380" s="46">
        <v>6</v>
      </c>
      <c r="H1380" s="72">
        <v>0.05</v>
      </c>
      <c r="I1380" s="91">
        <f t="shared" si="109"/>
        <v>0.15833333333333333</v>
      </c>
      <c r="J1380" s="124">
        <v>46400</v>
      </c>
      <c r="K1380" s="68">
        <f t="shared" si="105"/>
        <v>3039.3059360730595</v>
      </c>
      <c r="L1380" s="68">
        <f t="shared" si="106"/>
        <v>43360.694063926938</v>
      </c>
      <c r="M1380" s="45">
        <v>0.05</v>
      </c>
      <c r="N1380" s="68">
        <f t="shared" si="107"/>
        <v>41192.659360730591</v>
      </c>
    </row>
    <row r="1381" spans="2:14" x14ac:dyDescent="0.25">
      <c r="B1381" s="46">
        <v>1377</v>
      </c>
      <c r="C1381" s="116" t="s">
        <v>1864</v>
      </c>
      <c r="D1381" s="119">
        <v>44285</v>
      </c>
      <c r="E1381" s="98">
        <v>44424</v>
      </c>
      <c r="F1381" s="117">
        <f t="shared" si="108"/>
        <v>0.38082191780821917</v>
      </c>
      <c r="G1381" s="46">
        <v>6</v>
      </c>
      <c r="H1381" s="72">
        <v>0.05</v>
      </c>
      <c r="I1381" s="91">
        <f t="shared" si="109"/>
        <v>0.15833333333333333</v>
      </c>
      <c r="J1381" s="124">
        <v>52500</v>
      </c>
      <c r="K1381" s="68">
        <f t="shared" si="105"/>
        <v>3165.5821917808216</v>
      </c>
      <c r="L1381" s="68">
        <f t="shared" si="106"/>
        <v>49334.417808219179</v>
      </c>
      <c r="M1381" s="45">
        <v>0.05</v>
      </c>
      <c r="N1381" s="68">
        <f t="shared" si="107"/>
        <v>46867.696917808214</v>
      </c>
    </row>
    <row r="1382" spans="2:14" x14ac:dyDescent="0.25">
      <c r="B1382" s="46">
        <v>1378</v>
      </c>
      <c r="C1382" s="116" t="s">
        <v>1862</v>
      </c>
      <c r="D1382" s="119">
        <v>44285</v>
      </c>
      <c r="E1382" s="98">
        <v>44424</v>
      </c>
      <c r="F1382" s="117">
        <f t="shared" si="108"/>
        <v>0.38082191780821917</v>
      </c>
      <c r="G1382" s="46">
        <v>6</v>
      </c>
      <c r="H1382" s="72">
        <v>0.05</v>
      </c>
      <c r="I1382" s="91">
        <f t="shared" si="109"/>
        <v>0.15833333333333333</v>
      </c>
      <c r="J1382" s="124">
        <v>17500</v>
      </c>
      <c r="K1382" s="68">
        <f t="shared" si="105"/>
        <v>1055.1940639269405</v>
      </c>
      <c r="L1382" s="68">
        <f t="shared" si="106"/>
        <v>16444.805936073059</v>
      </c>
      <c r="M1382" s="45">
        <v>0.05</v>
      </c>
      <c r="N1382" s="68">
        <f t="shared" si="107"/>
        <v>15622.565639269405</v>
      </c>
    </row>
    <row r="1383" spans="2:14" x14ac:dyDescent="0.25">
      <c r="B1383" s="46">
        <v>1379</v>
      </c>
      <c r="C1383" s="116" t="s">
        <v>1645</v>
      </c>
      <c r="D1383" s="119">
        <v>44085</v>
      </c>
      <c r="E1383" s="98">
        <v>44424</v>
      </c>
      <c r="F1383" s="117">
        <f t="shared" si="108"/>
        <v>0.92876712328767119</v>
      </c>
      <c r="G1383" s="46">
        <v>5</v>
      </c>
      <c r="H1383" s="72">
        <v>0.05</v>
      </c>
      <c r="I1383" s="91">
        <f t="shared" si="109"/>
        <v>0.19</v>
      </c>
      <c r="J1383" s="124">
        <v>25500</v>
      </c>
      <c r="K1383" s="68">
        <f t="shared" si="105"/>
        <v>4499.8767123287671</v>
      </c>
      <c r="L1383" s="68">
        <f t="shared" si="106"/>
        <v>21000.123287671231</v>
      </c>
      <c r="M1383" s="45">
        <v>0.05</v>
      </c>
      <c r="N1383" s="68">
        <f t="shared" si="107"/>
        <v>19950.11712328767</v>
      </c>
    </row>
    <row r="1384" spans="2:14" x14ac:dyDescent="0.25">
      <c r="B1384" s="46">
        <v>1380</v>
      </c>
      <c r="C1384" s="116" t="s">
        <v>1873</v>
      </c>
      <c r="D1384" s="119">
        <v>44214</v>
      </c>
      <c r="E1384" s="98">
        <v>44424</v>
      </c>
      <c r="F1384" s="117">
        <f t="shared" si="108"/>
        <v>0.57534246575342463</v>
      </c>
      <c r="G1384" s="46">
        <v>5</v>
      </c>
      <c r="H1384" s="72">
        <v>0.05</v>
      </c>
      <c r="I1384" s="91">
        <f t="shared" si="109"/>
        <v>0.19</v>
      </c>
      <c r="J1384" s="124">
        <v>48643.95</v>
      </c>
      <c r="K1384" s="68">
        <f t="shared" si="105"/>
        <v>5317.5167260273965</v>
      </c>
      <c r="L1384" s="68">
        <f t="shared" si="106"/>
        <v>43326.433273972601</v>
      </c>
      <c r="M1384" s="45">
        <v>0.05</v>
      </c>
      <c r="N1384" s="68">
        <f t="shared" si="107"/>
        <v>41160.111610273969</v>
      </c>
    </row>
    <row r="1385" spans="2:14" x14ac:dyDescent="0.25">
      <c r="B1385" s="46">
        <v>1381</v>
      </c>
      <c r="C1385" s="116" t="s">
        <v>1874</v>
      </c>
      <c r="D1385" s="119">
        <v>44172</v>
      </c>
      <c r="E1385" s="98">
        <v>44424</v>
      </c>
      <c r="F1385" s="117">
        <f t="shared" si="108"/>
        <v>0.69041095890410964</v>
      </c>
      <c r="G1385" s="46">
        <v>5</v>
      </c>
      <c r="H1385" s="72">
        <v>0.05</v>
      </c>
      <c r="I1385" s="91">
        <f t="shared" si="109"/>
        <v>0.19</v>
      </c>
      <c r="J1385" s="124">
        <v>464221</v>
      </c>
      <c r="K1385" s="68">
        <f t="shared" si="105"/>
        <v>60895.620493150695</v>
      </c>
      <c r="L1385" s="68">
        <f t="shared" si="106"/>
        <v>403325.37950684933</v>
      </c>
      <c r="M1385" s="45">
        <v>0.05</v>
      </c>
      <c r="N1385" s="68">
        <f t="shared" si="107"/>
        <v>383159.11053150683</v>
      </c>
    </row>
    <row r="1386" spans="2:14" x14ac:dyDescent="0.25">
      <c r="B1386" s="46">
        <v>1382</v>
      </c>
      <c r="C1386" s="116" t="s">
        <v>1875</v>
      </c>
      <c r="D1386" s="119">
        <v>44182</v>
      </c>
      <c r="E1386" s="98">
        <v>44424</v>
      </c>
      <c r="F1386" s="117">
        <f t="shared" si="108"/>
        <v>0.66301369863013704</v>
      </c>
      <c r="G1386" s="46">
        <v>6</v>
      </c>
      <c r="H1386" s="72">
        <v>0.05</v>
      </c>
      <c r="I1386" s="91">
        <f t="shared" si="109"/>
        <v>0.15833333333333333</v>
      </c>
      <c r="J1386" s="124">
        <v>78304</v>
      </c>
      <c r="K1386" s="68">
        <f t="shared" si="105"/>
        <v>8220.1322374429237</v>
      </c>
      <c r="L1386" s="68">
        <f t="shared" si="106"/>
        <v>70083.867762557071</v>
      </c>
      <c r="M1386" s="45">
        <v>0.05</v>
      </c>
      <c r="N1386" s="68">
        <f t="shared" si="107"/>
        <v>66579.674374429218</v>
      </c>
    </row>
    <row r="1387" spans="2:14" x14ac:dyDescent="0.25">
      <c r="B1387" s="46">
        <v>1383</v>
      </c>
      <c r="C1387" s="116" t="s">
        <v>1876</v>
      </c>
      <c r="D1387" s="119">
        <v>44183</v>
      </c>
      <c r="E1387" s="98">
        <v>44424</v>
      </c>
      <c r="F1387" s="117">
        <f t="shared" si="108"/>
        <v>0.66027397260273968</v>
      </c>
      <c r="G1387" s="46">
        <v>8</v>
      </c>
      <c r="H1387" s="72">
        <v>0.05</v>
      </c>
      <c r="I1387" s="91">
        <f t="shared" si="109"/>
        <v>0.11874999999999999</v>
      </c>
      <c r="J1387" s="124">
        <v>1223035</v>
      </c>
      <c r="K1387" s="68">
        <f t="shared" si="105"/>
        <v>95895.158647260265</v>
      </c>
      <c r="L1387" s="68">
        <f t="shared" si="106"/>
        <v>1127139.8413527398</v>
      </c>
      <c r="M1387" s="45">
        <v>0.05</v>
      </c>
      <c r="N1387" s="68">
        <f t="shared" si="107"/>
        <v>1070782.8492851027</v>
      </c>
    </row>
    <row r="1388" spans="2:14" x14ac:dyDescent="0.25">
      <c r="B1388" s="46">
        <v>1384</v>
      </c>
      <c r="C1388" s="116" t="s">
        <v>1877</v>
      </c>
      <c r="D1388" s="119">
        <v>44175</v>
      </c>
      <c r="E1388" s="98">
        <v>44424</v>
      </c>
      <c r="F1388" s="117">
        <f t="shared" si="108"/>
        <v>0.68219178082191778</v>
      </c>
      <c r="G1388" s="46">
        <v>6</v>
      </c>
      <c r="H1388" s="72">
        <v>0.05</v>
      </c>
      <c r="I1388" s="91">
        <f t="shared" si="109"/>
        <v>0.15833333333333333</v>
      </c>
      <c r="J1388" s="124">
        <v>130892</v>
      </c>
      <c r="K1388" s="68">
        <f t="shared" si="105"/>
        <v>14138.12904109589</v>
      </c>
      <c r="L1388" s="68">
        <f t="shared" si="106"/>
        <v>116753.87095890411</v>
      </c>
      <c r="M1388" s="45">
        <v>0.05</v>
      </c>
      <c r="N1388" s="68">
        <f t="shared" si="107"/>
        <v>110916.1774109589</v>
      </c>
    </row>
    <row r="1389" spans="2:14" s="93" customFormat="1" x14ac:dyDescent="0.25">
      <c r="B1389" s="199" t="s">
        <v>11</v>
      </c>
      <c r="C1389" s="200"/>
      <c r="D1389" s="200"/>
      <c r="E1389" s="200"/>
      <c r="F1389" s="200"/>
      <c r="G1389" s="200"/>
      <c r="H1389" s="200"/>
      <c r="I1389" s="201"/>
      <c r="J1389" s="70">
        <f>SUM(J5:J1388)</f>
        <v>126317473.22000001</v>
      </c>
      <c r="K1389" s="42"/>
      <c r="L1389" s="42"/>
      <c r="M1389" s="42"/>
      <c r="N1389" s="70">
        <f>SUM(N5:N1388)</f>
        <v>30963907.019499753</v>
      </c>
    </row>
  </sheetData>
  <autoFilter ref="B4:N1389"/>
  <mergeCells count="2">
    <mergeCell ref="B3:N3"/>
    <mergeCell ref="B1389:I1389"/>
  </mergeCells>
  <pageMargins left="0.23622047244094491" right="0.23622047244094491" top="0.74803149606299213" bottom="0.74803149606299213" header="0.31496062992125984" footer="0.31496062992125984"/>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182"/>
  <sheetViews>
    <sheetView topLeftCell="B1" workbookViewId="0">
      <pane ySplit="3" topLeftCell="A1167" activePane="bottomLeft" state="frozen"/>
      <selection pane="bottomLeft" activeCell="G1171" sqref="G1171"/>
    </sheetView>
  </sheetViews>
  <sheetFormatPr defaultRowHeight="15" x14ac:dyDescent="0.25"/>
  <cols>
    <col min="2" max="2" width="7.5703125" customWidth="1"/>
    <col min="3" max="3" width="55.85546875" bestFit="1" customWidth="1"/>
    <col min="4" max="4" width="13.28515625" style="9" customWidth="1"/>
    <col min="5" max="5" width="11" customWidth="1"/>
    <col min="6" max="6" width="10.28515625" customWidth="1"/>
    <col min="7" max="7" width="13.5703125" customWidth="1"/>
    <col min="8" max="8" width="8" customWidth="1"/>
    <col min="9" max="9" width="12.85546875" customWidth="1"/>
    <col min="10" max="10" width="13.28515625" style="9" customWidth="1"/>
    <col min="11" max="11" width="12.85546875" style="9" customWidth="1"/>
    <col min="12" max="12" width="12" style="9" customWidth="1"/>
    <col min="13" max="13" width="10.7109375" style="9" hidden="1" customWidth="1"/>
    <col min="14" max="14" width="13.5703125" style="9" customWidth="1"/>
  </cols>
  <sheetData>
    <row r="2" spans="2:14" s="3" customFormat="1" ht="15.75" x14ac:dyDescent="0.25">
      <c r="B2" s="198" t="s">
        <v>2885</v>
      </c>
      <c r="C2" s="198"/>
      <c r="D2" s="198"/>
      <c r="E2" s="198"/>
      <c r="F2" s="198"/>
      <c r="G2" s="198"/>
      <c r="H2" s="198"/>
      <c r="I2" s="198"/>
      <c r="J2" s="198"/>
      <c r="K2" s="198"/>
      <c r="L2" s="198"/>
      <c r="M2" s="198"/>
      <c r="N2" s="198"/>
    </row>
    <row r="3" spans="2:14" s="3" customFormat="1" ht="60" x14ac:dyDescent="0.25">
      <c r="B3" s="4" t="s">
        <v>1</v>
      </c>
      <c r="C3" s="4" t="s">
        <v>2</v>
      </c>
      <c r="D3" s="4" t="s">
        <v>3</v>
      </c>
      <c r="E3" s="4" t="s">
        <v>4</v>
      </c>
      <c r="F3" s="4" t="s">
        <v>5</v>
      </c>
      <c r="G3" s="4" t="s">
        <v>12</v>
      </c>
      <c r="H3" s="4" t="s">
        <v>26</v>
      </c>
      <c r="I3" s="4" t="s">
        <v>6</v>
      </c>
      <c r="J3" s="5" t="s">
        <v>7</v>
      </c>
      <c r="K3" s="5" t="s">
        <v>9</v>
      </c>
      <c r="L3" s="5" t="s">
        <v>27</v>
      </c>
      <c r="M3" s="54" t="s">
        <v>49</v>
      </c>
      <c r="N3" s="5" t="s">
        <v>10</v>
      </c>
    </row>
    <row r="4" spans="2:14" x14ac:dyDescent="0.25">
      <c r="B4" s="46">
        <v>1</v>
      </c>
      <c r="C4" s="101" t="s">
        <v>694</v>
      </c>
      <c r="D4" s="97">
        <v>39864</v>
      </c>
      <c r="E4" s="98">
        <v>44424</v>
      </c>
      <c r="F4" s="117">
        <f>(E4-D4)/365</f>
        <v>12.493150684931507</v>
      </c>
      <c r="G4" s="46">
        <v>5</v>
      </c>
      <c r="H4" s="72">
        <v>0.05</v>
      </c>
      <c r="I4" s="91">
        <f>(1-H4)/G4</f>
        <v>0.19</v>
      </c>
      <c r="J4" s="118">
        <v>21900</v>
      </c>
      <c r="K4" s="68">
        <f t="shared" ref="K4:K67" si="0">J4*I4*F4</f>
        <v>51984</v>
      </c>
      <c r="L4" s="68">
        <f t="shared" ref="L4:L67" si="1">MAX(J4-K4,0)</f>
        <v>0</v>
      </c>
      <c r="M4" s="45">
        <v>0.05</v>
      </c>
      <c r="N4" s="68">
        <f t="shared" ref="N4:N67" si="2">IF(J4&lt;=0,0,IF(L4&lt;=H4*J4,H4*J4,L4*(1-M4)))</f>
        <v>1095</v>
      </c>
    </row>
    <row r="5" spans="2:14" x14ac:dyDescent="0.25">
      <c r="B5" s="46">
        <v>2</v>
      </c>
      <c r="C5" s="101" t="s">
        <v>695</v>
      </c>
      <c r="D5" s="97">
        <v>39864</v>
      </c>
      <c r="E5" s="98">
        <v>44424</v>
      </c>
      <c r="F5" s="117">
        <f t="shared" ref="F5:F68" si="3">(E5-D5)/365</f>
        <v>12.493150684931507</v>
      </c>
      <c r="G5" s="46">
        <v>6</v>
      </c>
      <c r="H5" s="72">
        <v>0.05</v>
      </c>
      <c r="I5" s="91">
        <f t="shared" ref="I5:I68" si="4">(1-H5)/G5</f>
        <v>0.15833333333333333</v>
      </c>
      <c r="J5" s="118">
        <v>40400</v>
      </c>
      <c r="K5" s="68">
        <f t="shared" si="0"/>
        <v>79914.520547945198</v>
      </c>
      <c r="L5" s="68">
        <f t="shared" si="1"/>
        <v>0</v>
      </c>
      <c r="M5" s="45">
        <v>0.05</v>
      </c>
      <c r="N5" s="68">
        <f t="shared" si="2"/>
        <v>2020</v>
      </c>
    </row>
    <row r="6" spans="2:14" x14ac:dyDescent="0.25">
      <c r="B6" s="46">
        <v>3</v>
      </c>
      <c r="C6" s="101" t="s">
        <v>696</v>
      </c>
      <c r="D6" s="97">
        <v>39864</v>
      </c>
      <c r="E6" s="98">
        <v>44424</v>
      </c>
      <c r="F6" s="117">
        <f t="shared" si="3"/>
        <v>12.493150684931507</v>
      </c>
      <c r="G6" s="46">
        <v>8</v>
      </c>
      <c r="H6" s="72">
        <v>0.05</v>
      </c>
      <c r="I6" s="91">
        <f t="shared" si="4"/>
        <v>0.11874999999999999</v>
      </c>
      <c r="J6" s="118">
        <v>13000</v>
      </c>
      <c r="K6" s="68">
        <f t="shared" si="0"/>
        <v>19286.301369863013</v>
      </c>
      <c r="L6" s="68">
        <f t="shared" si="1"/>
        <v>0</v>
      </c>
      <c r="M6" s="45">
        <v>0.05</v>
      </c>
      <c r="N6" s="68">
        <f t="shared" si="2"/>
        <v>650</v>
      </c>
    </row>
    <row r="7" spans="2:14" x14ac:dyDescent="0.25">
      <c r="B7" s="46">
        <v>4</v>
      </c>
      <c r="C7" s="101" t="s">
        <v>697</v>
      </c>
      <c r="D7" s="97">
        <v>39903</v>
      </c>
      <c r="E7" s="98">
        <v>44424</v>
      </c>
      <c r="F7" s="117">
        <f t="shared" si="3"/>
        <v>12.386301369863014</v>
      </c>
      <c r="G7" s="46">
        <v>5</v>
      </c>
      <c r="H7" s="72">
        <v>0.05</v>
      </c>
      <c r="I7" s="91">
        <f t="shared" si="4"/>
        <v>0.19</v>
      </c>
      <c r="J7" s="118">
        <v>1400</v>
      </c>
      <c r="K7" s="68">
        <f t="shared" si="0"/>
        <v>3294.756164383562</v>
      </c>
      <c r="L7" s="68">
        <f t="shared" si="1"/>
        <v>0</v>
      </c>
      <c r="M7" s="45">
        <v>0.05</v>
      </c>
      <c r="N7" s="68">
        <f t="shared" si="2"/>
        <v>70</v>
      </c>
    </row>
    <row r="8" spans="2:14" x14ac:dyDescent="0.25">
      <c r="B8" s="46">
        <v>5</v>
      </c>
      <c r="C8" s="101" t="s">
        <v>698</v>
      </c>
      <c r="D8" s="97">
        <v>39954</v>
      </c>
      <c r="E8" s="98">
        <v>44424</v>
      </c>
      <c r="F8" s="117">
        <f t="shared" si="3"/>
        <v>12.246575342465754</v>
      </c>
      <c r="G8" s="46">
        <v>5</v>
      </c>
      <c r="H8" s="72">
        <v>0.05</v>
      </c>
      <c r="I8" s="91">
        <f t="shared" si="4"/>
        <v>0.19</v>
      </c>
      <c r="J8" s="118">
        <v>3500</v>
      </c>
      <c r="K8" s="68">
        <f t="shared" si="0"/>
        <v>8143.9726027397264</v>
      </c>
      <c r="L8" s="68">
        <f t="shared" si="1"/>
        <v>0</v>
      </c>
      <c r="M8" s="45">
        <v>0.05</v>
      </c>
      <c r="N8" s="68">
        <f t="shared" si="2"/>
        <v>175</v>
      </c>
    </row>
    <row r="9" spans="2:14" x14ac:dyDescent="0.25">
      <c r="B9" s="46">
        <v>6</v>
      </c>
      <c r="C9" s="101" t="s">
        <v>699</v>
      </c>
      <c r="D9" s="97">
        <v>39954</v>
      </c>
      <c r="E9" s="98">
        <v>44424</v>
      </c>
      <c r="F9" s="117">
        <f t="shared" si="3"/>
        <v>12.246575342465754</v>
      </c>
      <c r="G9" s="46">
        <v>5</v>
      </c>
      <c r="H9" s="72">
        <v>0.05</v>
      </c>
      <c r="I9" s="91">
        <f t="shared" si="4"/>
        <v>0.19</v>
      </c>
      <c r="J9" s="118">
        <v>63500</v>
      </c>
      <c r="K9" s="68">
        <f t="shared" si="0"/>
        <v>147754.93150684933</v>
      </c>
      <c r="L9" s="68">
        <f t="shared" si="1"/>
        <v>0</v>
      </c>
      <c r="M9" s="45">
        <v>0.05</v>
      </c>
      <c r="N9" s="68">
        <f t="shared" si="2"/>
        <v>3175</v>
      </c>
    </row>
    <row r="10" spans="2:14" x14ac:dyDescent="0.25">
      <c r="B10" s="46">
        <v>7</v>
      </c>
      <c r="C10" s="101" t="s">
        <v>700</v>
      </c>
      <c r="D10" s="97">
        <v>39998</v>
      </c>
      <c r="E10" s="98">
        <v>44424</v>
      </c>
      <c r="F10" s="117">
        <f t="shared" si="3"/>
        <v>12.126027397260273</v>
      </c>
      <c r="G10" s="46">
        <v>5</v>
      </c>
      <c r="H10" s="72">
        <v>0.05</v>
      </c>
      <c r="I10" s="91">
        <f t="shared" si="4"/>
        <v>0.19</v>
      </c>
      <c r="J10" s="118">
        <v>11893</v>
      </c>
      <c r="K10" s="68">
        <f t="shared" si="0"/>
        <v>27400.820328767124</v>
      </c>
      <c r="L10" s="68">
        <f t="shared" si="1"/>
        <v>0</v>
      </c>
      <c r="M10" s="45">
        <v>0.05</v>
      </c>
      <c r="N10" s="68">
        <f t="shared" si="2"/>
        <v>594.65</v>
      </c>
    </row>
    <row r="11" spans="2:14" x14ac:dyDescent="0.25">
      <c r="B11" s="46">
        <v>8</v>
      </c>
      <c r="C11" s="101" t="s">
        <v>701</v>
      </c>
      <c r="D11" s="97">
        <v>40050</v>
      </c>
      <c r="E11" s="98">
        <v>44424</v>
      </c>
      <c r="F11" s="117">
        <f t="shared" si="3"/>
        <v>11.983561643835616</v>
      </c>
      <c r="G11" s="46">
        <v>3</v>
      </c>
      <c r="H11" s="72">
        <v>0.05</v>
      </c>
      <c r="I11" s="91">
        <f t="shared" si="4"/>
        <v>0.31666666666666665</v>
      </c>
      <c r="J11" s="118">
        <v>12950</v>
      </c>
      <c r="K11" s="68">
        <f t="shared" si="0"/>
        <v>49142.589041095882</v>
      </c>
      <c r="L11" s="68">
        <f t="shared" si="1"/>
        <v>0</v>
      </c>
      <c r="M11" s="45">
        <v>0.05</v>
      </c>
      <c r="N11" s="68">
        <f t="shared" si="2"/>
        <v>647.5</v>
      </c>
    </row>
    <row r="12" spans="2:14" x14ac:dyDescent="0.25">
      <c r="B12" s="46">
        <v>9</v>
      </c>
      <c r="C12" s="101" t="s">
        <v>702</v>
      </c>
      <c r="D12" s="97">
        <v>40056</v>
      </c>
      <c r="E12" s="98">
        <v>44424</v>
      </c>
      <c r="F12" s="117">
        <f t="shared" si="3"/>
        <v>11.967123287671233</v>
      </c>
      <c r="G12" s="46">
        <v>6</v>
      </c>
      <c r="H12" s="72">
        <v>0.05</v>
      </c>
      <c r="I12" s="91">
        <f t="shared" si="4"/>
        <v>0.15833333333333333</v>
      </c>
      <c r="J12" s="118">
        <v>79400</v>
      </c>
      <c r="K12" s="68">
        <f t="shared" si="0"/>
        <v>150446.68493150684</v>
      </c>
      <c r="L12" s="68">
        <f t="shared" si="1"/>
        <v>0</v>
      </c>
      <c r="M12" s="45">
        <v>0.05</v>
      </c>
      <c r="N12" s="68">
        <f t="shared" si="2"/>
        <v>3970</v>
      </c>
    </row>
    <row r="13" spans="2:14" x14ac:dyDescent="0.25">
      <c r="B13" s="46">
        <v>10</v>
      </c>
      <c r="C13" s="101" t="s">
        <v>696</v>
      </c>
      <c r="D13" s="97">
        <v>40127</v>
      </c>
      <c r="E13" s="98">
        <v>44424</v>
      </c>
      <c r="F13" s="117">
        <f t="shared" si="3"/>
        <v>11.772602739726027</v>
      </c>
      <c r="G13" s="46">
        <v>8</v>
      </c>
      <c r="H13" s="72">
        <v>0.05</v>
      </c>
      <c r="I13" s="91">
        <f t="shared" si="4"/>
        <v>0.11874999999999999</v>
      </c>
      <c r="J13" s="118">
        <v>10000</v>
      </c>
      <c r="K13" s="68">
        <f t="shared" si="0"/>
        <v>13979.965753424658</v>
      </c>
      <c r="L13" s="68">
        <f t="shared" si="1"/>
        <v>0</v>
      </c>
      <c r="M13" s="45">
        <v>0.05</v>
      </c>
      <c r="N13" s="68">
        <f t="shared" si="2"/>
        <v>500</v>
      </c>
    </row>
    <row r="14" spans="2:14" x14ac:dyDescent="0.25">
      <c r="B14" s="46">
        <v>11</v>
      </c>
      <c r="C14" s="101" t="s">
        <v>703</v>
      </c>
      <c r="D14" s="97">
        <v>40127</v>
      </c>
      <c r="E14" s="98">
        <v>44424</v>
      </c>
      <c r="F14" s="117">
        <f t="shared" si="3"/>
        <v>11.772602739726027</v>
      </c>
      <c r="G14" s="46">
        <v>3</v>
      </c>
      <c r="H14" s="72">
        <v>0.05</v>
      </c>
      <c r="I14" s="91">
        <f t="shared" si="4"/>
        <v>0.31666666666666665</v>
      </c>
      <c r="J14" s="118">
        <v>26500</v>
      </c>
      <c r="K14" s="68">
        <f t="shared" si="0"/>
        <v>98791.757990867569</v>
      </c>
      <c r="L14" s="68">
        <f t="shared" si="1"/>
        <v>0</v>
      </c>
      <c r="M14" s="45">
        <v>0.05</v>
      </c>
      <c r="N14" s="68">
        <f t="shared" si="2"/>
        <v>1325</v>
      </c>
    </row>
    <row r="15" spans="2:14" x14ac:dyDescent="0.25">
      <c r="B15" s="46">
        <v>12</v>
      </c>
      <c r="C15" s="101" t="s">
        <v>704</v>
      </c>
      <c r="D15" s="97">
        <v>40132</v>
      </c>
      <c r="E15" s="98">
        <v>44424</v>
      </c>
      <c r="F15" s="117">
        <f t="shared" si="3"/>
        <v>11.758904109589041</v>
      </c>
      <c r="G15" s="46">
        <v>5</v>
      </c>
      <c r="H15" s="72">
        <v>0.05</v>
      </c>
      <c r="I15" s="91">
        <f t="shared" si="4"/>
        <v>0.19</v>
      </c>
      <c r="J15" s="118">
        <v>4430</v>
      </c>
      <c r="K15" s="68">
        <f t="shared" si="0"/>
        <v>9897.4695890410967</v>
      </c>
      <c r="L15" s="68">
        <f t="shared" si="1"/>
        <v>0</v>
      </c>
      <c r="M15" s="45">
        <v>0.05</v>
      </c>
      <c r="N15" s="68">
        <f t="shared" si="2"/>
        <v>221.5</v>
      </c>
    </row>
    <row r="16" spans="2:14" x14ac:dyDescent="0.25">
      <c r="B16" s="46">
        <v>13</v>
      </c>
      <c r="C16" s="101" t="s">
        <v>705</v>
      </c>
      <c r="D16" s="97">
        <v>40149</v>
      </c>
      <c r="E16" s="98">
        <v>44424</v>
      </c>
      <c r="F16" s="117">
        <f t="shared" si="3"/>
        <v>11.712328767123287</v>
      </c>
      <c r="G16" s="46">
        <v>3</v>
      </c>
      <c r="H16" s="72">
        <v>0.05</v>
      </c>
      <c r="I16" s="91">
        <f t="shared" si="4"/>
        <v>0.31666666666666665</v>
      </c>
      <c r="J16" s="118">
        <v>11932</v>
      </c>
      <c r="K16" s="68">
        <f t="shared" si="0"/>
        <v>44254.643835616436</v>
      </c>
      <c r="L16" s="68">
        <f t="shared" si="1"/>
        <v>0</v>
      </c>
      <c r="M16" s="45">
        <v>0.05</v>
      </c>
      <c r="N16" s="68">
        <f t="shared" si="2"/>
        <v>596.6</v>
      </c>
    </row>
    <row r="17" spans="2:14" x14ac:dyDescent="0.25">
      <c r="B17" s="46">
        <v>14</v>
      </c>
      <c r="C17" s="101" t="s">
        <v>706</v>
      </c>
      <c r="D17" s="97">
        <v>40162</v>
      </c>
      <c r="E17" s="98">
        <v>44424</v>
      </c>
      <c r="F17" s="117">
        <f t="shared" si="3"/>
        <v>11.676712328767124</v>
      </c>
      <c r="G17" s="46">
        <v>3</v>
      </c>
      <c r="H17" s="72">
        <v>0.05</v>
      </c>
      <c r="I17" s="91">
        <f t="shared" si="4"/>
        <v>0.31666666666666665</v>
      </c>
      <c r="J17" s="118">
        <v>3300</v>
      </c>
      <c r="K17" s="68">
        <f t="shared" si="0"/>
        <v>12202.164383561645</v>
      </c>
      <c r="L17" s="68">
        <f t="shared" si="1"/>
        <v>0</v>
      </c>
      <c r="M17" s="45">
        <v>0.05</v>
      </c>
      <c r="N17" s="68">
        <f t="shared" si="2"/>
        <v>165</v>
      </c>
    </row>
    <row r="18" spans="2:14" x14ac:dyDescent="0.25">
      <c r="B18" s="46">
        <v>15</v>
      </c>
      <c r="C18" s="101" t="s">
        <v>697</v>
      </c>
      <c r="D18" s="97">
        <v>39887</v>
      </c>
      <c r="E18" s="98">
        <v>44424</v>
      </c>
      <c r="F18" s="117">
        <f t="shared" si="3"/>
        <v>12.43013698630137</v>
      </c>
      <c r="G18" s="46">
        <v>5</v>
      </c>
      <c r="H18" s="72">
        <v>0.05</v>
      </c>
      <c r="I18" s="91">
        <f t="shared" si="4"/>
        <v>0.19</v>
      </c>
      <c r="J18" s="118">
        <v>5680</v>
      </c>
      <c r="K18" s="68">
        <f t="shared" si="0"/>
        <v>13414.603835616439</v>
      </c>
      <c r="L18" s="68">
        <f t="shared" si="1"/>
        <v>0</v>
      </c>
      <c r="M18" s="45">
        <v>0.05</v>
      </c>
      <c r="N18" s="68">
        <f t="shared" si="2"/>
        <v>284</v>
      </c>
    </row>
    <row r="19" spans="2:14" x14ac:dyDescent="0.25">
      <c r="B19" s="46">
        <v>16</v>
      </c>
      <c r="C19" s="101" t="s">
        <v>707</v>
      </c>
      <c r="D19" s="97">
        <v>39887</v>
      </c>
      <c r="E19" s="98">
        <v>44424</v>
      </c>
      <c r="F19" s="117">
        <f t="shared" si="3"/>
        <v>12.43013698630137</v>
      </c>
      <c r="G19" s="46">
        <v>5</v>
      </c>
      <c r="H19" s="72">
        <v>0.05</v>
      </c>
      <c r="I19" s="91">
        <f t="shared" si="4"/>
        <v>0.19</v>
      </c>
      <c r="J19" s="118">
        <v>7600</v>
      </c>
      <c r="K19" s="68">
        <f t="shared" si="0"/>
        <v>17949.11780821918</v>
      </c>
      <c r="L19" s="68">
        <f t="shared" si="1"/>
        <v>0</v>
      </c>
      <c r="M19" s="45">
        <v>0.05</v>
      </c>
      <c r="N19" s="68">
        <f t="shared" si="2"/>
        <v>380</v>
      </c>
    </row>
    <row r="20" spans="2:14" x14ac:dyDescent="0.25">
      <c r="B20" s="46">
        <v>17</v>
      </c>
      <c r="C20" s="101" t="s">
        <v>708</v>
      </c>
      <c r="D20" s="97">
        <v>41214</v>
      </c>
      <c r="E20" s="98">
        <v>44424</v>
      </c>
      <c r="F20" s="117">
        <f t="shared" si="3"/>
        <v>8.794520547945206</v>
      </c>
      <c r="G20" s="46">
        <v>3</v>
      </c>
      <c r="H20" s="72">
        <v>0.05</v>
      </c>
      <c r="I20" s="91">
        <f t="shared" si="4"/>
        <v>0.31666666666666665</v>
      </c>
      <c r="J20" s="118">
        <v>28500</v>
      </c>
      <c r="K20" s="68">
        <f t="shared" si="0"/>
        <v>79370.547945205486</v>
      </c>
      <c r="L20" s="68">
        <f t="shared" si="1"/>
        <v>0</v>
      </c>
      <c r="M20" s="45">
        <v>0.05</v>
      </c>
      <c r="N20" s="68">
        <f t="shared" si="2"/>
        <v>1425</v>
      </c>
    </row>
    <row r="21" spans="2:14" x14ac:dyDescent="0.25">
      <c r="B21" s="46">
        <v>18</v>
      </c>
      <c r="C21" s="101" t="s">
        <v>708</v>
      </c>
      <c r="D21" s="97">
        <v>41214</v>
      </c>
      <c r="E21" s="98">
        <v>44424</v>
      </c>
      <c r="F21" s="117">
        <f t="shared" si="3"/>
        <v>8.794520547945206</v>
      </c>
      <c r="G21" s="46">
        <v>3</v>
      </c>
      <c r="H21" s="72">
        <v>0.05</v>
      </c>
      <c r="I21" s="91">
        <f t="shared" si="4"/>
        <v>0.31666666666666665</v>
      </c>
      <c r="J21" s="118">
        <v>6300</v>
      </c>
      <c r="K21" s="68">
        <f t="shared" si="0"/>
        <v>17545.068493150688</v>
      </c>
      <c r="L21" s="68">
        <f t="shared" si="1"/>
        <v>0</v>
      </c>
      <c r="M21" s="45">
        <v>0.05</v>
      </c>
      <c r="N21" s="68">
        <f t="shared" si="2"/>
        <v>315</v>
      </c>
    </row>
    <row r="22" spans="2:14" x14ac:dyDescent="0.25">
      <c r="B22" s="46">
        <v>19</v>
      </c>
      <c r="C22" s="101" t="s">
        <v>708</v>
      </c>
      <c r="D22" s="97">
        <v>41214</v>
      </c>
      <c r="E22" s="98">
        <v>44424</v>
      </c>
      <c r="F22" s="117">
        <f t="shared" si="3"/>
        <v>8.794520547945206</v>
      </c>
      <c r="G22" s="46">
        <v>3</v>
      </c>
      <c r="H22" s="72">
        <v>0.05</v>
      </c>
      <c r="I22" s="91">
        <f t="shared" si="4"/>
        <v>0.31666666666666665</v>
      </c>
      <c r="J22" s="118">
        <v>6300</v>
      </c>
      <c r="K22" s="68">
        <f t="shared" si="0"/>
        <v>17545.068493150688</v>
      </c>
      <c r="L22" s="68">
        <f t="shared" si="1"/>
        <v>0</v>
      </c>
      <c r="M22" s="45">
        <v>0.05</v>
      </c>
      <c r="N22" s="68">
        <f t="shared" si="2"/>
        <v>315</v>
      </c>
    </row>
    <row r="23" spans="2:14" x14ac:dyDescent="0.25">
      <c r="B23" s="46">
        <v>20</v>
      </c>
      <c r="C23" s="101" t="s">
        <v>702</v>
      </c>
      <c r="D23" s="97">
        <v>41214</v>
      </c>
      <c r="E23" s="98">
        <v>44424</v>
      </c>
      <c r="F23" s="117">
        <f t="shared" si="3"/>
        <v>8.794520547945206</v>
      </c>
      <c r="G23" s="46">
        <v>6</v>
      </c>
      <c r="H23" s="72">
        <v>0.05</v>
      </c>
      <c r="I23" s="91">
        <f t="shared" si="4"/>
        <v>0.15833333333333333</v>
      </c>
      <c r="J23" s="118">
        <v>29850</v>
      </c>
      <c r="K23" s="68">
        <f t="shared" si="0"/>
        <v>41565.102739726033</v>
      </c>
      <c r="L23" s="68">
        <f t="shared" si="1"/>
        <v>0</v>
      </c>
      <c r="M23" s="45">
        <v>0.05</v>
      </c>
      <c r="N23" s="68">
        <f t="shared" si="2"/>
        <v>1492.5</v>
      </c>
    </row>
    <row r="24" spans="2:14" x14ac:dyDescent="0.25">
      <c r="B24" s="46">
        <v>21</v>
      </c>
      <c r="C24" s="101" t="s">
        <v>709</v>
      </c>
      <c r="D24" s="97">
        <v>41214</v>
      </c>
      <c r="E24" s="98">
        <v>44424</v>
      </c>
      <c r="F24" s="117">
        <f t="shared" si="3"/>
        <v>8.794520547945206</v>
      </c>
      <c r="G24" s="46">
        <v>5</v>
      </c>
      <c r="H24" s="72">
        <v>0.05</v>
      </c>
      <c r="I24" s="91">
        <f t="shared" si="4"/>
        <v>0.19</v>
      </c>
      <c r="J24" s="118">
        <v>8500</v>
      </c>
      <c r="K24" s="68">
        <f t="shared" si="0"/>
        <v>14203.150684931508</v>
      </c>
      <c r="L24" s="68">
        <f t="shared" si="1"/>
        <v>0</v>
      </c>
      <c r="M24" s="45">
        <v>0.05</v>
      </c>
      <c r="N24" s="68">
        <f t="shared" si="2"/>
        <v>425</v>
      </c>
    </row>
    <row r="25" spans="2:14" x14ac:dyDescent="0.25">
      <c r="B25" s="46">
        <v>22</v>
      </c>
      <c r="C25" s="101" t="s">
        <v>710</v>
      </c>
      <c r="D25" s="97">
        <v>41214</v>
      </c>
      <c r="E25" s="98">
        <v>44424</v>
      </c>
      <c r="F25" s="117">
        <f t="shared" si="3"/>
        <v>8.794520547945206</v>
      </c>
      <c r="G25" s="46">
        <v>5</v>
      </c>
      <c r="H25" s="72">
        <v>0.05</v>
      </c>
      <c r="I25" s="91">
        <f t="shared" si="4"/>
        <v>0.19</v>
      </c>
      <c r="J25" s="118">
        <v>12000</v>
      </c>
      <c r="K25" s="68">
        <f t="shared" si="0"/>
        <v>20051.506849315068</v>
      </c>
      <c r="L25" s="68">
        <f t="shared" si="1"/>
        <v>0</v>
      </c>
      <c r="M25" s="45">
        <v>0.05</v>
      </c>
      <c r="N25" s="68">
        <f t="shared" si="2"/>
        <v>600</v>
      </c>
    </row>
    <row r="26" spans="2:14" x14ac:dyDescent="0.25">
      <c r="B26" s="46">
        <v>23</v>
      </c>
      <c r="C26" s="101" t="s">
        <v>708</v>
      </c>
      <c r="D26" s="97">
        <v>41214</v>
      </c>
      <c r="E26" s="98">
        <v>44424</v>
      </c>
      <c r="F26" s="117">
        <f t="shared" si="3"/>
        <v>8.794520547945206</v>
      </c>
      <c r="G26" s="46">
        <v>3</v>
      </c>
      <c r="H26" s="72">
        <v>0.05</v>
      </c>
      <c r="I26" s="91">
        <f t="shared" si="4"/>
        <v>0.31666666666666665</v>
      </c>
      <c r="J26" s="118">
        <v>13500</v>
      </c>
      <c r="K26" s="68">
        <f t="shared" si="0"/>
        <v>37596.575342465752</v>
      </c>
      <c r="L26" s="68">
        <f t="shared" si="1"/>
        <v>0</v>
      </c>
      <c r="M26" s="45">
        <v>0.05</v>
      </c>
      <c r="N26" s="68">
        <f t="shared" si="2"/>
        <v>675</v>
      </c>
    </row>
    <row r="27" spans="2:14" x14ac:dyDescent="0.25">
      <c r="B27" s="46">
        <v>24</v>
      </c>
      <c r="C27" s="101" t="s">
        <v>711</v>
      </c>
      <c r="D27" s="97">
        <v>41214</v>
      </c>
      <c r="E27" s="98">
        <v>44424</v>
      </c>
      <c r="F27" s="117">
        <f t="shared" si="3"/>
        <v>8.794520547945206</v>
      </c>
      <c r="G27" s="46">
        <v>3</v>
      </c>
      <c r="H27" s="72">
        <v>0.05</v>
      </c>
      <c r="I27" s="91">
        <f t="shared" si="4"/>
        <v>0.31666666666666665</v>
      </c>
      <c r="J27" s="118">
        <v>23370</v>
      </c>
      <c r="K27" s="68">
        <f t="shared" si="0"/>
        <v>65083.849315068495</v>
      </c>
      <c r="L27" s="68">
        <f t="shared" si="1"/>
        <v>0</v>
      </c>
      <c r="M27" s="45">
        <v>0.05</v>
      </c>
      <c r="N27" s="68">
        <f t="shared" si="2"/>
        <v>1168.5</v>
      </c>
    </row>
    <row r="28" spans="2:14" x14ac:dyDescent="0.25">
      <c r="B28" s="46">
        <v>25</v>
      </c>
      <c r="C28" s="101" t="s">
        <v>712</v>
      </c>
      <c r="D28" s="97">
        <v>41214</v>
      </c>
      <c r="E28" s="98">
        <v>44424</v>
      </c>
      <c r="F28" s="117">
        <f t="shared" si="3"/>
        <v>8.794520547945206</v>
      </c>
      <c r="G28" s="46">
        <v>5</v>
      </c>
      <c r="H28" s="72">
        <v>0.05</v>
      </c>
      <c r="I28" s="91">
        <f t="shared" si="4"/>
        <v>0.19</v>
      </c>
      <c r="J28" s="118">
        <v>2337</v>
      </c>
      <c r="K28" s="68">
        <f t="shared" si="0"/>
        <v>3905.0309589041099</v>
      </c>
      <c r="L28" s="68">
        <f t="shared" si="1"/>
        <v>0</v>
      </c>
      <c r="M28" s="45">
        <v>0.05</v>
      </c>
      <c r="N28" s="68">
        <f t="shared" si="2"/>
        <v>116.85000000000001</v>
      </c>
    </row>
    <row r="29" spans="2:14" x14ac:dyDescent="0.25">
      <c r="B29" s="46">
        <v>26</v>
      </c>
      <c r="C29" s="101" t="s">
        <v>713</v>
      </c>
      <c r="D29" s="97">
        <v>41214</v>
      </c>
      <c r="E29" s="98">
        <v>44424</v>
      </c>
      <c r="F29" s="117">
        <f t="shared" si="3"/>
        <v>8.794520547945206</v>
      </c>
      <c r="G29" s="46">
        <v>1</v>
      </c>
      <c r="H29" s="72">
        <v>0.05</v>
      </c>
      <c r="I29" s="91">
        <f t="shared" si="4"/>
        <v>0.95</v>
      </c>
      <c r="J29" s="118">
        <v>1239</v>
      </c>
      <c r="K29" s="68">
        <f t="shared" si="0"/>
        <v>10351.590410958905</v>
      </c>
      <c r="L29" s="68">
        <f t="shared" si="1"/>
        <v>0</v>
      </c>
      <c r="M29" s="45">
        <v>0.05</v>
      </c>
      <c r="N29" s="68">
        <f t="shared" si="2"/>
        <v>61.95</v>
      </c>
    </row>
    <row r="30" spans="2:14" x14ac:dyDescent="0.25">
      <c r="B30" s="46">
        <v>27</v>
      </c>
      <c r="C30" s="101" t="s">
        <v>714</v>
      </c>
      <c r="D30" s="97">
        <v>41214</v>
      </c>
      <c r="E30" s="98">
        <v>44424</v>
      </c>
      <c r="F30" s="117">
        <f t="shared" si="3"/>
        <v>8.794520547945206</v>
      </c>
      <c r="G30" s="46">
        <v>3</v>
      </c>
      <c r="H30" s="72">
        <v>0.05</v>
      </c>
      <c r="I30" s="91">
        <f t="shared" si="4"/>
        <v>0.31666666666666665</v>
      </c>
      <c r="J30" s="118">
        <v>5700</v>
      </c>
      <c r="K30" s="68">
        <f t="shared" si="0"/>
        <v>15874.109589041096</v>
      </c>
      <c r="L30" s="68">
        <f t="shared" si="1"/>
        <v>0</v>
      </c>
      <c r="M30" s="45">
        <v>0.05</v>
      </c>
      <c r="N30" s="68">
        <f t="shared" si="2"/>
        <v>285</v>
      </c>
    </row>
    <row r="31" spans="2:14" x14ac:dyDescent="0.25">
      <c r="B31" s="46">
        <v>28</v>
      </c>
      <c r="C31" s="101" t="s">
        <v>714</v>
      </c>
      <c r="D31" s="97">
        <v>41214</v>
      </c>
      <c r="E31" s="98">
        <v>44424</v>
      </c>
      <c r="F31" s="117">
        <f t="shared" si="3"/>
        <v>8.794520547945206</v>
      </c>
      <c r="G31" s="46">
        <v>3</v>
      </c>
      <c r="H31" s="72">
        <v>0.05</v>
      </c>
      <c r="I31" s="91">
        <f t="shared" si="4"/>
        <v>0.31666666666666665</v>
      </c>
      <c r="J31" s="118">
        <v>8550</v>
      </c>
      <c r="K31" s="68">
        <f t="shared" si="0"/>
        <v>23811.164383561645</v>
      </c>
      <c r="L31" s="68">
        <f t="shared" si="1"/>
        <v>0</v>
      </c>
      <c r="M31" s="45">
        <v>0.05</v>
      </c>
      <c r="N31" s="68">
        <f t="shared" si="2"/>
        <v>427.5</v>
      </c>
    </row>
    <row r="32" spans="2:14" x14ac:dyDescent="0.25">
      <c r="B32" s="46">
        <v>29</v>
      </c>
      <c r="C32" s="101" t="s">
        <v>708</v>
      </c>
      <c r="D32" s="97">
        <v>41214</v>
      </c>
      <c r="E32" s="98">
        <v>44424</v>
      </c>
      <c r="F32" s="117">
        <f t="shared" si="3"/>
        <v>8.794520547945206</v>
      </c>
      <c r="G32" s="46">
        <v>3</v>
      </c>
      <c r="H32" s="72">
        <v>0.05</v>
      </c>
      <c r="I32" s="91">
        <f t="shared" si="4"/>
        <v>0.31666666666666665</v>
      </c>
      <c r="J32" s="118">
        <v>7500</v>
      </c>
      <c r="K32" s="68">
        <f t="shared" si="0"/>
        <v>20886.986301369863</v>
      </c>
      <c r="L32" s="68">
        <f t="shared" si="1"/>
        <v>0</v>
      </c>
      <c r="M32" s="45">
        <v>0.05</v>
      </c>
      <c r="N32" s="68">
        <f t="shared" si="2"/>
        <v>375</v>
      </c>
    </row>
    <row r="33" spans="2:14" x14ac:dyDescent="0.25">
      <c r="B33" s="46">
        <v>30</v>
      </c>
      <c r="C33" s="101" t="s">
        <v>708</v>
      </c>
      <c r="D33" s="97">
        <v>41214</v>
      </c>
      <c r="E33" s="98">
        <v>44424</v>
      </c>
      <c r="F33" s="117">
        <f t="shared" si="3"/>
        <v>8.794520547945206</v>
      </c>
      <c r="G33" s="46">
        <v>3</v>
      </c>
      <c r="H33" s="72">
        <v>0.05</v>
      </c>
      <c r="I33" s="91">
        <f t="shared" si="4"/>
        <v>0.31666666666666665</v>
      </c>
      <c r="J33" s="118">
        <v>7500</v>
      </c>
      <c r="K33" s="68">
        <f t="shared" si="0"/>
        <v>20886.986301369863</v>
      </c>
      <c r="L33" s="68">
        <f t="shared" si="1"/>
        <v>0</v>
      </c>
      <c r="M33" s="45">
        <v>0.05</v>
      </c>
      <c r="N33" s="68">
        <f t="shared" si="2"/>
        <v>375</v>
      </c>
    </row>
    <row r="34" spans="2:14" x14ac:dyDescent="0.25">
      <c r="B34" s="46">
        <v>31</v>
      </c>
      <c r="C34" s="101" t="s">
        <v>708</v>
      </c>
      <c r="D34" s="97">
        <v>41214</v>
      </c>
      <c r="E34" s="98">
        <v>44424</v>
      </c>
      <c r="F34" s="117">
        <f t="shared" si="3"/>
        <v>8.794520547945206</v>
      </c>
      <c r="G34" s="46">
        <v>3</v>
      </c>
      <c r="H34" s="72">
        <v>0.05</v>
      </c>
      <c r="I34" s="91">
        <f t="shared" si="4"/>
        <v>0.31666666666666665</v>
      </c>
      <c r="J34" s="118">
        <v>14990</v>
      </c>
      <c r="K34" s="68">
        <f t="shared" si="0"/>
        <v>41746.123287671231</v>
      </c>
      <c r="L34" s="68">
        <f t="shared" si="1"/>
        <v>0</v>
      </c>
      <c r="M34" s="45">
        <v>0.05</v>
      </c>
      <c r="N34" s="68">
        <f t="shared" si="2"/>
        <v>749.5</v>
      </c>
    </row>
    <row r="35" spans="2:14" x14ac:dyDescent="0.25">
      <c r="B35" s="46">
        <v>32</v>
      </c>
      <c r="C35" s="101" t="s">
        <v>708</v>
      </c>
      <c r="D35" s="97">
        <v>41214</v>
      </c>
      <c r="E35" s="98">
        <v>44424</v>
      </c>
      <c r="F35" s="117">
        <f t="shared" si="3"/>
        <v>8.794520547945206</v>
      </c>
      <c r="G35" s="46">
        <v>3</v>
      </c>
      <c r="H35" s="72">
        <v>0.05</v>
      </c>
      <c r="I35" s="91">
        <f t="shared" si="4"/>
        <v>0.31666666666666665</v>
      </c>
      <c r="J35" s="118">
        <v>6200</v>
      </c>
      <c r="K35" s="68">
        <f t="shared" si="0"/>
        <v>17266.575342465752</v>
      </c>
      <c r="L35" s="68">
        <f t="shared" si="1"/>
        <v>0</v>
      </c>
      <c r="M35" s="45">
        <v>0.05</v>
      </c>
      <c r="N35" s="68">
        <f t="shared" si="2"/>
        <v>310</v>
      </c>
    </row>
    <row r="36" spans="2:14" x14ac:dyDescent="0.25">
      <c r="B36" s="46">
        <v>33</v>
      </c>
      <c r="C36" s="101" t="s">
        <v>715</v>
      </c>
      <c r="D36" s="97">
        <v>41214</v>
      </c>
      <c r="E36" s="98">
        <v>44424</v>
      </c>
      <c r="F36" s="117">
        <f t="shared" si="3"/>
        <v>8.794520547945206</v>
      </c>
      <c r="G36" s="46">
        <v>5</v>
      </c>
      <c r="H36" s="72">
        <v>0.05</v>
      </c>
      <c r="I36" s="91">
        <f t="shared" si="4"/>
        <v>0.19</v>
      </c>
      <c r="J36" s="118">
        <v>3250</v>
      </c>
      <c r="K36" s="68">
        <f t="shared" si="0"/>
        <v>5430.6164383561645</v>
      </c>
      <c r="L36" s="68">
        <f t="shared" si="1"/>
        <v>0</v>
      </c>
      <c r="M36" s="45">
        <v>0.05</v>
      </c>
      <c r="N36" s="68">
        <f t="shared" si="2"/>
        <v>162.5</v>
      </c>
    </row>
    <row r="37" spans="2:14" x14ac:dyDescent="0.25">
      <c r="B37" s="46">
        <v>34</v>
      </c>
      <c r="C37" s="101" t="s">
        <v>705</v>
      </c>
      <c r="D37" s="97">
        <v>41214</v>
      </c>
      <c r="E37" s="98">
        <v>44424</v>
      </c>
      <c r="F37" s="117">
        <f t="shared" si="3"/>
        <v>8.794520547945206</v>
      </c>
      <c r="G37" s="46">
        <v>3</v>
      </c>
      <c r="H37" s="72">
        <v>0.05</v>
      </c>
      <c r="I37" s="91">
        <f t="shared" si="4"/>
        <v>0.31666666666666665</v>
      </c>
      <c r="J37" s="118">
        <v>5828</v>
      </c>
      <c r="K37" s="68">
        <f t="shared" si="0"/>
        <v>16230.580821917809</v>
      </c>
      <c r="L37" s="68">
        <f t="shared" si="1"/>
        <v>0</v>
      </c>
      <c r="M37" s="45">
        <v>0.05</v>
      </c>
      <c r="N37" s="68">
        <f t="shared" si="2"/>
        <v>291.40000000000003</v>
      </c>
    </row>
    <row r="38" spans="2:14" x14ac:dyDescent="0.25">
      <c r="B38" s="46">
        <v>35</v>
      </c>
      <c r="C38" s="101" t="s">
        <v>699</v>
      </c>
      <c r="D38" s="97">
        <v>41214</v>
      </c>
      <c r="E38" s="98">
        <v>44424</v>
      </c>
      <c r="F38" s="117">
        <f t="shared" si="3"/>
        <v>8.794520547945206</v>
      </c>
      <c r="G38" s="46">
        <v>5</v>
      </c>
      <c r="H38" s="72">
        <v>0.05</v>
      </c>
      <c r="I38" s="91">
        <f t="shared" si="4"/>
        <v>0.19</v>
      </c>
      <c r="J38" s="118">
        <v>564</v>
      </c>
      <c r="K38" s="68">
        <f t="shared" si="0"/>
        <v>942.42082191780821</v>
      </c>
      <c r="L38" s="68">
        <f t="shared" si="1"/>
        <v>0</v>
      </c>
      <c r="M38" s="45">
        <v>0.05</v>
      </c>
      <c r="N38" s="68">
        <f t="shared" si="2"/>
        <v>28.200000000000003</v>
      </c>
    </row>
    <row r="39" spans="2:14" x14ac:dyDescent="0.25">
      <c r="B39" s="46">
        <v>36</v>
      </c>
      <c r="C39" s="101" t="s">
        <v>716</v>
      </c>
      <c r="D39" s="97">
        <v>41214</v>
      </c>
      <c r="E39" s="98">
        <v>44424</v>
      </c>
      <c r="F39" s="117">
        <f t="shared" si="3"/>
        <v>8.794520547945206</v>
      </c>
      <c r="G39" s="46">
        <v>5</v>
      </c>
      <c r="H39" s="72">
        <v>0.05</v>
      </c>
      <c r="I39" s="91">
        <f t="shared" si="4"/>
        <v>0.19</v>
      </c>
      <c r="J39" s="118">
        <v>50773</v>
      </c>
      <c r="K39" s="68">
        <f t="shared" si="0"/>
        <v>84839.59643835618</v>
      </c>
      <c r="L39" s="68">
        <f t="shared" si="1"/>
        <v>0</v>
      </c>
      <c r="M39" s="45">
        <v>0.05</v>
      </c>
      <c r="N39" s="68">
        <f t="shared" si="2"/>
        <v>2538.65</v>
      </c>
    </row>
    <row r="40" spans="2:14" x14ac:dyDescent="0.25">
      <c r="B40" s="46">
        <v>37</v>
      </c>
      <c r="C40" s="101" t="s">
        <v>716</v>
      </c>
      <c r="D40" s="97">
        <v>41214</v>
      </c>
      <c r="E40" s="98">
        <v>44424</v>
      </c>
      <c r="F40" s="117">
        <f t="shared" si="3"/>
        <v>8.794520547945206</v>
      </c>
      <c r="G40" s="46">
        <v>5</v>
      </c>
      <c r="H40" s="72">
        <v>0.05</v>
      </c>
      <c r="I40" s="91">
        <f t="shared" si="4"/>
        <v>0.19</v>
      </c>
      <c r="J40" s="118">
        <v>13539</v>
      </c>
      <c r="K40" s="68">
        <f t="shared" si="0"/>
        <v>22623.112602739726</v>
      </c>
      <c r="L40" s="68">
        <f t="shared" si="1"/>
        <v>0</v>
      </c>
      <c r="M40" s="45">
        <v>0.05</v>
      </c>
      <c r="N40" s="68">
        <f t="shared" si="2"/>
        <v>676.95</v>
      </c>
    </row>
    <row r="41" spans="2:14" x14ac:dyDescent="0.25">
      <c r="B41" s="46">
        <v>38</v>
      </c>
      <c r="C41" s="101" t="s">
        <v>716</v>
      </c>
      <c r="D41" s="97">
        <v>41214</v>
      </c>
      <c r="E41" s="98">
        <v>44424</v>
      </c>
      <c r="F41" s="117">
        <f t="shared" si="3"/>
        <v>8.794520547945206</v>
      </c>
      <c r="G41" s="46">
        <v>5</v>
      </c>
      <c r="H41" s="72">
        <v>0.05</v>
      </c>
      <c r="I41" s="91">
        <f t="shared" si="4"/>
        <v>0.19</v>
      </c>
      <c r="J41" s="118">
        <v>135395</v>
      </c>
      <c r="K41" s="68">
        <f t="shared" si="0"/>
        <v>226239.48082191782</v>
      </c>
      <c r="L41" s="68">
        <f t="shared" si="1"/>
        <v>0</v>
      </c>
      <c r="M41" s="45">
        <v>0.05</v>
      </c>
      <c r="N41" s="68">
        <f t="shared" si="2"/>
        <v>6769.75</v>
      </c>
    </row>
    <row r="42" spans="2:14" x14ac:dyDescent="0.25">
      <c r="B42" s="46">
        <v>39</v>
      </c>
      <c r="C42" s="101" t="s">
        <v>716</v>
      </c>
      <c r="D42" s="97">
        <v>41214</v>
      </c>
      <c r="E42" s="98">
        <v>44424</v>
      </c>
      <c r="F42" s="117">
        <f t="shared" si="3"/>
        <v>8.794520547945206</v>
      </c>
      <c r="G42" s="46">
        <v>5</v>
      </c>
      <c r="H42" s="72">
        <v>0.05</v>
      </c>
      <c r="I42" s="91">
        <f t="shared" si="4"/>
        <v>0.19</v>
      </c>
      <c r="J42" s="118">
        <v>38080</v>
      </c>
      <c r="K42" s="68">
        <f t="shared" si="0"/>
        <v>63630.115068493156</v>
      </c>
      <c r="L42" s="68">
        <f t="shared" si="1"/>
        <v>0</v>
      </c>
      <c r="M42" s="45">
        <v>0.05</v>
      </c>
      <c r="N42" s="68">
        <f t="shared" si="2"/>
        <v>1904</v>
      </c>
    </row>
    <row r="43" spans="2:14" x14ac:dyDescent="0.25">
      <c r="B43" s="46">
        <v>40</v>
      </c>
      <c r="C43" s="101" t="s">
        <v>705</v>
      </c>
      <c r="D43" s="97">
        <v>41214</v>
      </c>
      <c r="E43" s="98">
        <v>44424</v>
      </c>
      <c r="F43" s="117">
        <f t="shared" si="3"/>
        <v>8.794520547945206</v>
      </c>
      <c r="G43" s="46">
        <v>3</v>
      </c>
      <c r="H43" s="72">
        <v>0.05</v>
      </c>
      <c r="I43" s="91">
        <f t="shared" si="4"/>
        <v>0.31666666666666665</v>
      </c>
      <c r="J43" s="118">
        <v>44004</v>
      </c>
      <c r="K43" s="68">
        <f t="shared" si="0"/>
        <v>122548.12602739726</v>
      </c>
      <c r="L43" s="68">
        <f t="shared" si="1"/>
        <v>0</v>
      </c>
      <c r="M43" s="45">
        <v>0.05</v>
      </c>
      <c r="N43" s="68">
        <f t="shared" si="2"/>
        <v>2200.2000000000003</v>
      </c>
    </row>
    <row r="44" spans="2:14" x14ac:dyDescent="0.25">
      <c r="B44" s="46">
        <v>41</v>
      </c>
      <c r="C44" s="101" t="s">
        <v>705</v>
      </c>
      <c r="D44" s="97">
        <v>41214</v>
      </c>
      <c r="E44" s="98">
        <v>44424</v>
      </c>
      <c r="F44" s="117">
        <f t="shared" si="3"/>
        <v>8.794520547945206</v>
      </c>
      <c r="G44" s="46">
        <v>3</v>
      </c>
      <c r="H44" s="72">
        <v>0.05</v>
      </c>
      <c r="I44" s="91">
        <f t="shared" si="4"/>
        <v>0.31666666666666665</v>
      </c>
      <c r="J44" s="118">
        <v>46542</v>
      </c>
      <c r="K44" s="68">
        <f t="shared" si="0"/>
        <v>129616.28219178082</v>
      </c>
      <c r="L44" s="68">
        <f t="shared" si="1"/>
        <v>0</v>
      </c>
      <c r="M44" s="45">
        <v>0.05</v>
      </c>
      <c r="N44" s="68">
        <f t="shared" si="2"/>
        <v>2327.1</v>
      </c>
    </row>
    <row r="45" spans="2:14" x14ac:dyDescent="0.25">
      <c r="B45" s="46">
        <v>42</v>
      </c>
      <c r="C45" s="101" t="s">
        <v>705</v>
      </c>
      <c r="D45" s="97">
        <v>41214</v>
      </c>
      <c r="E45" s="98">
        <v>44424</v>
      </c>
      <c r="F45" s="117">
        <f t="shared" si="3"/>
        <v>8.794520547945206</v>
      </c>
      <c r="G45" s="46">
        <v>3</v>
      </c>
      <c r="H45" s="72">
        <v>0.05</v>
      </c>
      <c r="I45" s="91">
        <f t="shared" si="4"/>
        <v>0.31666666666666665</v>
      </c>
      <c r="J45" s="118">
        <v>12540</v>
      </c>
      <c r="K45" s="68">
        <f t="shared" si="0"/>
        <v>34923.04109589041</v>
      </c>
      <c r="L45" s="68">
        <f t="shared" si="1"/>
        <v>0</v>
      </c>
      <c r="M45" s="45">
        <v>0.05</v>
      </c>
      <c r="N45" s="68">
        <f t="shared" si="2"/>
        <v>627</v>
      </c>
    </row>
    <row r="46" spans="2:14" x14ac:dyDescent="0.25">
      <c r="B46" s="46">
        <v>43</v>
      </c>
      <c r="C46" s="101" t="s">
        <v>708</v>
      </c>
      <c r="D46" s="97">
        <v>41214</v>
      </c>
      <c r="E46" s="98">
        <v>44424</v>
      </c>
      <c r="F46" s="117">
        <f t="shared" si="3"/>
        <v>8.794520547945206</v>
      </c>
      <c r="G46" s="46">
        <v>3</v>
      </c>
      <c r="H46" s="72">
        <v>0.05</v>
      </c>
      <c r="I46" s="91">
        <f t="shared" si="4"/>
        <v>0.31666666666666665</v>
      </c>
      <c r="J46" s="118">
        <v>7500</v>
      </c>
      <c r="K46" s="68">
        <f t="shared" si="0"/>
        <v>20886.986301369863</v>
      </c>
      <c r="L46" s="68">
        <f t="shared" si="1"/>
        <v>0</v>
      </c>
      <c r="M46" s="45">
        <v>0.05</v>
      </c>
      <c r="N46" s="68">
        <f t="shared" si="2"/>
        <v>375</v>
      </c>
    </row>
    <row r="47" spans="2:14" x14ac:dyDescent="0.25">
      <c r="B47" s="46">
        <v>44</v>
      </c>
      <c r="C47" s="101" t="s">
        <v>717</v>
      </c>
      <c r="D47" s="97">
        <v>41214</v>
      </c>
      <c r="E47" s="98">
        <v>44424</v>
      </c>
      <c r="F47" s="117">
        <f t="shared" si="3"/>
        <v>8.794520547945206</v>
      </c>
      <c r="G47" s="46">
        <v>5</v>
      </c>
      <c r="H47" s="72">
        <v>0.05</v>
      </c>
      <c r="I47" s="91">
        <f t="shared" si="4"/>
        <v>0.19</v>
      </c>
      <c r="J47" s="118">
        <v>25600</v>
      </c>
      <c r="K47" s="68">
        <f t="shared" si="0"/>
        <v>42776.547945205479</v>
      </c>
      <c r="L47" s="68">
        <f t="shared" si="1"/>
        <v>0</v>
      </c>
      <c r="M47" s="45">
        <v>0.05</v>
      </c>
      <c r="N47" s="68">
        <f t="shared" si="2"/>
        <v>1280</v>
      </c>
    </row>
    <row r="48" spans="2:14" x14ac:dyDescent="0.25">
      <c r="B48" s="46">
        <v>45</v>
      </c>
      <c r="C48" s="101" t="s">
        <v>708</v>
      </c>
      <c r="D48" s="97">
        <v>41214</v>
      </c>
      <c r="E48" s="98">
        <v>44424</v>
      </c>
      <c r="F48" s="117">
        <f t="shared" si="3"/>
        <v>8.794520547945206</v>
      </c>
      <c r="G48" s="46">
        <v>3</v>
      </c>
      <c r="H48" s="72">
        <v>0.05</v>
      </c>
      <c r="I48" s="91">
        <f t="shared" si="4"/>
        <v>0.31666666666666665</v>
      </c>
      <c r="J48" s="118">
        <v>4200</v>
      </c>
      <c r="K48" s="68">
        <f t="shared" si="0"/>
        <v>11696.712328767124</v>
      </c>
      <c r="L48" s="68">
        <f t="shared" si="1"/>
        <v>0</v>
      </c>
      <c r="M48" s="45">
        <v>0.05</v>
      </c>
      <c r="N48" s="68">
        <f t="shared" si="2"/>
        <v>210</v>
      </c>
    </row>
    <row r="49" spans="2:14" x14ac:dyDescent="0.25">
      <c r="B49" s="46">
        <v>46</v>
      </c>
      <c r="C49" s="101" t="s">
        <v>708</v>
      </c>
      <c r="D49" s="97">
        <v>41214</v>
      </c>
      <c r="E49" s="98">
        <v>44424</v>
      </c>
      <c r="F49" s="117">
        <f t="shared" si="3"/>
        <v>8.794520547945206</v>
      </c>
      <c r="G49" s="46">
        <v>3</v>
      </c>
      <c r="H49" s="72">
        <v>0.05</v>
      </c>
      <c r="I49" s="91">
        <f t="shared" si="4"/>
        <v>0.31666666666666665</v>
      </c>
      <c r="J49" s="118">
        <v>4200</v>
      </c>
      <c r="K49" s="68">
        <f t="shared" si="0"/>
        <v>11696.712328767124</v>
      </c>
      <c r="L49" s="68">
        <f t="shared" si="1"/>
        <v>0</v>
      </c>
      <c r="M49" s="45">
        <v>0.05</v>
      </c>
      <c r="N49" s="68">
        <f t="shared" si="2"/>
        <v>210</v>
      </c>
    </row>
    <row r="50" spans="2:14" x14ac:dyDescent="0.25">
      <c r="B50" s="46">
        <v>47</v>
      </c>
      <c r="C50" s="101" t="s">
        <v>702</v>
      </c>
      <c r="D50" s="97">
        <v>41214</v>
      </c>
      <c r="E50" s="98">
        <v>44424</v>
      </c>
      <c r="F50" s="117">
        <f t="shared" si="3"/>
        <v>8.794520547945206</v>
      </c>
      <c r="G50" s="46">
        <v>6</v>
      </c>
      <c r="H50" s="72">
        <v>0.05</v>
      </c>
      <c r="I50" s="91">
        <f t="shared" si="4"/>
        <v>0.15833333333333333</v>
      </c>
      <c r="J50" s="118">
        <v>68830</v>
      </c>
      <c r="K50" s="68">
        <f t="shared" si="0"/>
        <v>95843.417808219179</v>
      </c>
      <c r="L50" s="68">
        <f t="shared" si="1"/>
        <v>0</v>
      </c>
      <c r="M50" s="45">
        <v>0.05</v>
      </c>
      <c r="N50" s="68">
        <f t="shared" si="2"/>
        <v>3441.5</v>
      </c>
    </row>
    <row r="51" spans="2:14" x14ac:dyDescent="0.25">
      <c r="B51" s="46">
        <v>48</v>
      </c>
      <c r="C51" s="101" t="s">
        <v>702</v>
      </c>
      <c r="D51" s="97">
        <v>41214</v>
      </c>
      <c r="E51" s="98">
        <v>44424</v>
      </c>
      <c r="F51" s="117">
        <f t="shared" si="3"/>
        <v>8.794520547945206</v>
      </c>
      <c r="G51" s="46">
        <v>6</v>
      </c>
      <c r="H51" s="72">
        <v>0.05</v>
      </c>
      <c r="I51" s="91">
        <f t="shared" si="4"/>
        <v>0.15833333333333333</v>
      </c>
      <c r="J51" s="118">
        <v>110970</v>
      </c>
      <c r="K51" s="68">
        <f t="shared" si="0"/>
        <v>154521.92465753425</v>
      </c>
      <c r="L51" s="68">
        <f t="shared" si="1"/>
        <v>0</v>
      </c>
      <c r="M51" s="45">
        <v>0.05</v>
      </c>
      <c r="N51" s="68">
        <f t="shared" si="2"/>
        <v>5548.5</v>
      </c>
    </row>
    <row r="52" spans="2:14" x14ac:dyDescent="0.25">
      <c r="B52" s="46">
        <v>49</v>
      </c>
      <c r="C52" s="101" t="s">
        <v>702</v>
      </c>
      <c r="D52" s="97">
        <v>41214</v>
      </c>
      <c r="E52" s="98">
        <v>44424</v>
      </c>
      <c r="F52" s="117">
        <f t="shared" si="3"/>
        <v>8.794520547945206</v>
      </c>
      <c r="G52" s="46">
        <v>6</v>
      </c>
      <c r="H52" s="72">
        <v>0.05</v>
      </c>
      <c r="I52" s="91">
        <f t="shared" si="4"/>
        <v>0.15833333333333333</v>
      </c>
      <c r="J52" s="118">
        <v>20400</v>
      </c>
      <c r="K52" s="68">
        <f t="shared" si="0"/>
        <v>28406.301369863017</v>
      </c>
      <c r="L52" s="68">
        <f t="shared" si="1"/>
        <v>0</v>
      </c>
      <c r="M52" s="45">
        <v>0.05</v>
      </c>
      <c r="N52" s="68">
        <f t="shared" si="2"/>
        <v>1020</v>
      </c>
    </row>
    <row r="53" spans="2:14" x14ac:dyDescent="0.25">
      <c r="B53" s="46">
        <v>50</v>
      </c>
      <c r="C53" s="101" t="s">
        <v>702</v>
      </c>
      <c r="D53" s="97">
        <v>41214</v>
      </c>
      <c r="E53" s="98">
        <v>44424</v>
      </c>
      <c r="F53" s="117">
        <f t="shared" si="3"/>
        <v>8.794520547945206</v>
      </c>
      <c r="G53" s="46">
        <v>6</v>
      </c>
      <c r="H53" s="72">
        <v>0.05</v>
      </c>
      <c r="I53" s="91">
        <f t="shared" si="4"/>
        <v>0.15833333333333333</v>
      </c>
      <c r="J53" s="118">
        <v>17500</v>
      </c>
      <c r="K53" s="68">
        <f t="shared" si="0"/>
        <v>24368.150684931505</v>
      </c>
      <c r="L53" s="68">
        <f t="shared" si="1"/>
        <v>0</v>
      </c>
      <c r="M53" s="45">
        <v>0.05</v>
      </c>
      <c r="N53" s="68">
        <f t="shared" si="2"/>
        <v>875</v>
      </c>
    </row>
    <row r="54" spans="2:14" x14ac:dyDescent="0.25">
      <c r="B54" s="46">
        <v>51</v>
      </c>
      <c r="C54" s="101" t="s">
        <v>708</v>
      </c>
      <c r="D54" s="97">
        <v>41214</v>
      </c>
      <c r="E54" s="98">
        <v>44424</v>
      </c>
      <c r="F54" s="117">
        <f t="shared" si="3"/>
        <v>8.794520547945206</v>
      </c>
      <c r="G54" s="46">
        <v>3</v>
      </c>
      <c r="H54" s="72">
        <v>0.05</v>
      </c>
      <c r="I54" s="91">
        <f t="shared" si="4"/>
        <v>0.31666666666666665</v>
      </c>
      <c r="J54" s="118">
        <v>2950</v>
      </c>
      <c r="K54" s="68">
        <f t="shared" si="0"/>
        <v>8215.5479452054788</v>
      </c>
      <c r="L54" s="68">
        <f t="shared" si="1"/>
        <v>0</v>
      </c>
      <c r="M54" s="45">
        <v>0.05</v>
      </c>
      <c r="N54" s="68">
        <f t="shared" si="2"/>
        <v>147.5</v>
      </c>
    </row>
    <row r="55" spans="2:14" x14ac:dyDescent="0.25">
      <c r="B55" s="46">
        <v>52</v>
      </c>
      <c r="C55" s="101" t="s">
        <v>708</v>
      </c>
      <c r="D55" s="97">
        <v>41214</v>
      </c>
      <c r="E55" s="98">
        <v>44424</v>
      </c>
      <c r="F55" s="117">
        <f t="shared" si="3"/>
        <v>8.794520547945206</v>
      </c>
      <c r="G55" s="46">
        <v>3</v>
      </c>
      <c r="H55" s="72">
        <v>0.05</v>
      </c>
      <c r="I55" s="91">
        <f t="shared" si="4"/>
        <v>0.31666666666666665</v>
      </c>
      <c r="J55" s="118">
        <v>6600</v>
      </c>
      <c r="K55" s="68">
        <f t="shared" si="0"/>
        <v>18380.547945205479</v>
      </c>
      <c r="L55" s="68">
        <f t="shared" si="1"/>
        <v>0</v>
      </c>
      <c r="M55" s="45">
        <v>0.05</v>
      </c>
      <c r="N55" s="68">
        <f t="shared" si="2"/>
        <v>330</v>
      </c>
    </row>
    <row r="56" spans="2:14" x14ac:dyDescent="0.25">
      <c r="B56" s="46">
        <v>53</v>
      </c>
      <c r="C56" s="101" t="s">
        <v>702</v>
      </c>
      <c r="D56" s="97">
        <v>41214</v>
      </c>
      <c r="E56" s="98">
        <v>44424</v>
      </c>
      <c r="F56" s="117">
        <f t="shared" si="3"/>
        <v>8.794520547945206</v>
      </c>
      <c r="G56" s="46">
        <v>6</v>
      </c>
      <c r="H56" s="72">
        <v>0.05</v>
      </c>
      <c r="I56" s="91">
        <f t="shared" si="4"/>
        <v>0.15833333333333333</v>
      </c>
      <c r="J56" s="118">
        <v>18500</v>
      </c>
      <c r="K56" s="68">
        <f t="shared" si="0"/>
        <v>25760.616438356166</v>
      </c>
      <c r="L56" s="68">
        <f t="shared" si="1"/>
        <v>0</v>
      </c>
      <c r="M56" s="45">
        <v>0.05</v>
      </c>
      <c r="N56" s="68">
        <f t="shared" si="2"/>
        <v>925</v>
      </c>
    </row>
    <row r="57" spans="2:14" x14ac:dyDescent="0.25">
      <c r="B57" s="46">
        <v>54</v>
      </c>
      <c r="C57" s="101" t="s">
        <v>708</v>
      </c>
      <c r="D57" s="97">
        <v>41214</v>
      </c>
      <c r="E57" s="98">
        <v>44424</v>
      </c>
      <c r="F57" s="117">
        <f t="shared" si="3"/>
        <v>8.794520547945206</v>
      </c>
      <c r="G57" s="46">
        <v>3</v>
      </c>
      <c r="H57" s="72">
        <v>0.05</v>
      </c>
      <c r="I57" s="91">
        <f t="shared" si="4"/>
        <v>0.31666666666666665</v>
      </c>
      <c r="J57" s="118">
        <v>4000</v>
      </c>
      <c r="K57" s="68">
        <f t="shared" si="0"/>
        <v>11139.726027397259</v>
      </c>
      <c r="L57" s="68">
        <f t="shared" si="1"/>
        <v>0</v>
      </c>
      <c r="M57" s="45">
        <v>0.05</v>
      </c>
      <c r="N57" s="68">
        <f t="shared" si="2"/>
        <v>200</v>
      </c>
    </row>
    <row r="58" spans="2:14" x14ac:dyDescent="0.25">
      <c r="B58" s="46">
        <v>55</v>
      </c>
      <c r="C58" s="101" t="s">
        <v>708</v>
      </c>
      <c r="D58" s="97">
        <v>41214</v>
      </c>
      <c r="E58" s="98">
        <v>44424</v>
      </c>
      <c r="F58" s="117">
        <f t="shared" si="3"/>
        <v>8.794520547945206</v>
      </c>
      <c r="G58" s="46">
        <v>3</v>
      </c>
      <c r="H58" s="72">
        <v>0.05</v>
      </c>
      <c r="I58" s="91">
        <f t="shared" si="4"/>
        <v>0.31666666666666665</v>
      </c>
      <c r="J58" s="118">
        <v>7300</v>
      </c>
      <c r="K58" s="68">
        <f t="shared" si="0"/>
        <v>20330</v>
      </c>
      <c r="L58" s="68">
        <f t="shared" si="1"/>
        <v>0</v>
      </c>
      <c r="M58" s="45">
        <v>0.05</v>
      </c>
      <c r="N58" s="68">
        <f t="shared" si="2"/>
        <v>365</v>
      </c>
    </row>
    <row r="59" spans="2:14" x14ac:dyDescent="0.25">
      <c r="B59" s="46">
        <v>56</v>
      </c>
      <c r="C59" s="101" t="s">
        <v>708</v>
      </c>
      <c r="D59" s="97">
        <v>41214</v>
      </c>
      <c r="E59" s="98">
        <v>44424</v>
      </c>
      <c r="F59" s="117">
        <f t="shared" si="3"/>
        <v>8.794520547945206</v>
      </c>
      <c r="G59" s="46">
        <v>3</v>
      </c>
      <c r="H59" s="72">
        <v>0.05</v>
      </c>
      <c r="I59" s="91">
        <f t="shared" si="4"/>
        <v>0.31666666666666665</v>
      </c>
      <c r="J59" s="118">
        <v>2750</v>
      </c>
      <c r="K59" s="68">
        <f t="shared" si="0"/>
        <v>7658.5616438356165</v>
      </c>
      <c r="L59" s="68">
        <f t="shared" si="1"/>
        <v>0</v>
      </c>
      <c r="M59" s="45">
        <v>0.05</v>
      </c>
      <c r="N59" s="68">
        <f t="shared" si="2"/>
        <v>137.5</v>
      </c>
    </row>
    <row r="60" spans="2:14" x14ac:dyDescent="0.25">
      <c r="B60" s="46">
        <v>57</v>
      </c>
      <c r="C60" s="101" t="s">
        <v>708</v>
      </c>
      <c r="D60" s="97">
        <v>41214</v>
      </c>
      <c r="E60" s="98">
        <v>44424</v>
      </c>
      <c r="F60" s="117">
        <f t="shared" si="3"/>
        <v>8.794520547945206</v>
      </c>
      <c r="G60" s="46">
        <v>3</v>
      </c>
      <c r="H60" s="72">
        <v>0.05</v>
      </c>
      <c r="I60" s="91">
        <f t="shared" si="4"/>
        <v>0.31666666666666665</v>
      </c>
      <c r="J60" s="118">
        <v>7200</v>
      </c>
      <c r="K60" s="68">
        <f t="shared" si="0"/>
        <v>20051.506849315068</v>
      </c>
      <c r="L60" s="68">
        <f t="shared" si="1"/>
        <v>0</v>
      </c>
      <c r="M60" s="45">
        <v>0.05</v>
      </c>
      <c r="N60" s="68">
        <f t="shared" si="2"/>
        <v>360</v>
      </c>
    </row>
    <row r="61" spans="2:14" x14ac:dyDescent="0.25">
      <c r="B61" s="46">
        <v>58</v>
      </c>
      <c r="C61" s="101" t="s">
        <v>708</v>
      </c>
      <c r="D61" s="97">
        <v>41214</v>
      </c>
      <c r="E61" s="98">
        <v>44424</v>
      </c>
      <c r="F61" s="117">
        <f t="shared" si="3"/>
        <v>8.794520547945206</v>
      </c>
      <c r="G61" s="46">
        <v>3</v>
      </c>
      <c r="H61" s="72">
        <v>0.05</v>
      </c>
      <c r="I61" s="91">
        <f t="shared" si="4"/>
        <v>0.31666666666666665</v>
      </c>
      <c r="J61" s="118">
        <v>6500</v>
      </c>
      <c r="K61" s="68">
        <f t="shared" si="0"/>
        <v>18102.054794520547</v>
      </c>
      <c r="L61" s="68">
        <f t="shared" si="1"/>
        <v>0</v>
      </c>
      <c r="M61" s="45">
        <v>0.05</v>
      </c>
      <c r="N61" s="68">
        <f t="shared" si="2"/>
        <v>325</v>
      </c>
    </row>
    <row r="62" spans="2:14" x14ac:dyDescent="0.25">
      <c r="B62" s="46">
        <v>59</v>
      </c>
      <c r="C62" s="101" t="s">
        <v>705</v>
      </c>
      <c r="D62" s="97">
        <v>41214</v>
      </c>
      <c r="E62" s="98">
        <v>44424</v>
      </c>
      <c r="F62" s="117">
        <f t="shared" si="3"/>
        <v>8.794520547945206</v>
      </c>
      <c r="G62" s="46">
        <v>3</v>
      </c>
      <c r="H62" s="72">
        <v>0.05</v>
      </c>
      <c r="I62" s="91">
        <f t="shared" si="4"/>
        <v>0.31666666666666665</v>
      </c>
      <c r="J62" s="118">
        <v>3000</v>
      </c>
      <c r="K62" s="68">
        <f t="shared" si="0"/>
        <v>8354.7945205479464</v>
      </c>
      <c r="L62" s="68">
        <f t="shared" si="1"/>
        <v>0</v>
      </c>
      <c r="M62" s="45">
        <v>0.05</v>
      </c>
      <c r="N62" s="68">
        <f t="shared" si="2"/>
        <v>150</v>
      </c>
    </row>
    <row r="63" spans="2:14" x14ac:dyDescent="0.25">
      <c r="B63" s="46">
        <v>60</v>
      </c>
      <c r="C63" s="101" t="s">
        <v>705</v>
      </c>
      <c r="D63" s="97">
        <v>41214</v>
      </c>
      <c r="E63" s="98">
        <v>44424</v>
      </c>
      <c r="F63" s="117">
        <f t="shared" si="3"/>
        <v>8.794520547945206</v>
      </c>
      <c r="G63" s="46">
        <v>3</v>
      </c>
      <c r="H63" s="72">
        <v>0.05</v>
      </c>
      <c r="I63" s="91">
        <f t="shared" si="4"/>
        <v>0.31666666666666665</v>
      </c>
      <c r="J63" s="118">
        <v>18454</v>
      </c>
      <c r="K63" s="68">
        <f t="shared" si="0"/>
        <v>51393.126027397258</v>
      </c>
      <c r="L63" s="68">
        <f t="shared" si="1"/>
        <v>0</v>
      </c>
      <c r="M63" s="45">
        <v>0.05</v>
      </c>
      <c r="N63" s="68">
        <f t="shared" si="2"/>
        <v>922.7</v>
      </c>
    </row>
    <row r="64" spans="2:14" x14ac:dyDescent="0.25">
      <c r="B64" s="46">
        <v>61</v>
      </c>
      <c r="C64" s="101" t="s">
        <v>705</v>
      </c>
      <c r="D64" s="97">
        <v>41214</v>
      </c>
      <c r="E64" s="98">
        <v>44424</v>
      </c>
      <c r="F64" s="117">
        <f t="shared" si="3"/>
        <v>8.794520547945206</v>
      </c>
      <c r="G64" s="46">
        <v>3</v>
      </c>
      <c r="H64" s="72">
        <v>0.05</v>
      </c>
      <c r="I64" s="91">
        <f t="shared" si="4"/>
        <v>0.31666666666666665</v>
      </c>
      <c r="J64" s="118">
        <v>7000</v>
      </c>
      <c r="K64" s="68">
        <f t="shared" si="0"/>
        <v>19494.520547945205</v>
      </c>
      <c r="L64" s="68">
        <f t="shared" si="1"/>
        <v>0</v>
      </c>
      <c r="M64" s="45">
        <v>0.05</v>
      </c>
      <c r="N64" s="68">
        <f t="shared" si="2"/>
        <v>350</v>
      </c>
    </row>
    <row r="65" spans="2:14" x14ac:dyDescent="0.25">
      <c r="B65" s="46">
        <v>62</v>
      </c>
      <c r="C65" s="101" t="s">
        <v>705</v>
      </c>
      <c r="D65" s="97">
        <v>41214</v>
      </c>
      <c r="E65" s="98">
        <v>44424</v>
      </c>
      <c r="F65" s="117">
        <f t="shared" si="3"/>
        <v>8.794520547945206</v>
      </c>
      <c r="G65" s="46">
        <v>3</v>
      </c>
      <c r="H65" s="72">
        <v>0.05</v>
      </c>
      <c r="I65" s="91">
        <f t="shared" si="4"/>
        <v>0.31666666666666665</v>
      </c>
      <c r="J65" s="118">
        <v>7000</v>
      </c>
      <c r="K65" s="68">
        <f t="shared" si="0"/>
        <v>19494.520547945205</v>
      </c>
      <c r="L65" s="68">
        <f t="shared" si="1"/>
        <v>0</v>
      </c>
      <c r="M65" s="45">
        <v>0.05</v>
      </c>
      <c r="N65" s="68">
        <f t="shared" si="2"/>
        <v>350</v>
      </c>
    </row>
    <row r="66" spans="2:14" x14ac:dyDescent="0.25">
      <c r="B66" s="46">
        <v>63</v>
      </c>
      <c r="C66" s="101" t="s">
        <v>705</v>
      </c>
      <c r="D66" s="97">
        <v>41214</v>
      </c>
      <c r="E66" s="98">
        <v>44424</v>
      </c>
      <c r="F66" s="117">
        <f t="shared" si="3"/>
        <v>8.794520547945206</v>
      </c>
      <c r="G66" s="46">
        <v>3</v>
      </c>
      <c r="H66" s="72">
        <v>0.05</v>
      </c>
      <c r="I66" s="91">
        <f t="shared" si="4"/>
        <v>0.31666666666666665</v>
      </c>
      <c r="J66" s="118">
        <v>3500</v>
      </c>
      <c r="K66" s="68">
        <f t="shared" si="0"/>
        <v>9747.2602739726026</v>
      </c>
      <c r="L66" s="68">
        <f t="shared" si="1"/>
        <v>0</v>
      </c>
      <c r="M66" s="45">
        <v>0.05</v>
      </c>
      <c r="N66" s="68">
        <f t="shared" si="2"/>
        <v>175</v>
      </c>
    </row>
    <row r="67" spans="2:14" x14ac:dyDescent="0.25">
      <c r="B67" s="46">
        <v>64</v>
      </c>
      <c r="C67" s="101" t="s">
        <v>708</v>
      </c>
      <c r="D67" s="97">
        <v>41214</v>
      </c>
      <c r="E67" s="98">
        <v>44424</v>
      </c>
      <c r="F67" s="117">
        <f t="shared" si="3"/>
        <v>8.794520547945206</v>
      </c>
      <c r="G67" s="46">
        <v>3</v>
      </c>
      <c r="H67" s="72">
        <v>0.05</v>
      </c>
      <c r="I67" s="91">
        <f t="shared" si="4"/>
        <v>0.31666666666666665</v>
      </c>
      <c r="J67" s="118">
        <v>2750</v>
      </c>
      <c r="K67" s="68">
        <f t="shared" si="0"/>
        <v>7658.5616438356165</v>
      </c>
      <c r="L67" s="68">
        <f t="shared" si="1"/>
        <v>0</v>
      </c>
      <c r="M67" s="45">
        <v>0.05</v>
      </c>
      <c r="N67" s="68">
        <f t="shared" si="2"/>
        <v>137.5</v>
      </c>
    </row>
    <row r="68" spans="2:14" x14ac:dyDescent="0.25">
      <c r="B68" s="46">
        <v>65</v>
      </c>
      <c r="C68" s="101" t="s">
        <v>708</v>
      </c>
      <c r="D68" s="97">
        <v>41214</v>
      </c>
      <c r="E68" s="98">
        <v>44424</v>
      </c>
      <c r="F68" s="117">
        <f t="shared" si="3"/>
        <v>8.794520547945206</v>
      </c>
      <c r="G68" s="46">
        <v>3</v>
      </c>
      <c r="H68" s="72">
        <v>0.05</v>
      </c>
      <c r="I68" s="91">
        <f t="shared" si="4"/>
        <v>0.31666666666666665</v>
      </c>
      <c r="J68" s="118">
        <v>2648</v>
      </c>
      <c r="K68" s="68">
        <f t="shared" ref="K68:K131" si="5">J68*I68*F68</f>
        <v>7374.4986301369863</v>
      </c>
      <c r="L68" s="68">
        <f t="shared" ref="L68:L131" si="6">MAX(J68-K68,0)</f>
        <v>0</v>
      </c>
      <c r="M68" s="45">
        <v>0.05</v>
      </c>
      <c r="N68" s="68">
        <f t="shared" ref="N68:N131" si="7">IF(J68&lt;=0,0,IF(L68&lt;=H68*J68,H68*J68,L68*(1-M68)))</f>
        <v>132.4</v>
      </c>
    </row>
    <row r="69" spans="2:14" x14ac:dyDescent="0.25">
      <c r="B69" s="46">
        <v>66</v>
      </c>
      <c r="C69" s="101" t="s">
        <v>718</v>
      </c>
      <c r="D69" s="97">
        <v>41214</v>
      </c>
      <c r="E69" s="98">
        <v>44424</v>
      </c>
      <c r="F69" s="117">
        <f t="shared" ref="F69:F132" si="8">(E69-D69)/365</f>
        <v>8.794520547945206</v>
      </c>
      <c r="G69" s="46">
        <v>5</v>
      </c>
      <c r="H69" s="72">
        <v>0.05</v>
      </c>
      <c r="I69" s="91">
        <f t="shared" ref="I69:I132" si="9">(1-H69)/G69</f>
        <v>0.19</v>
      </c>
      <c r="J69" s="118">
        <v>23500</v>
      </c>
      <c r="K69" s="68">
        <f t="shared" si="5"/>
        <v>39267.534246575342</v>
      </c>
      <c r="L69" s="68">
        <f t="shared" si="6"/>
        <v>0</v>
      </c>
      <c r="M69" s="45">
        <v>0.05</v>
      </c>
      <c r="N69" s="68">
        <f t="shared" si="7"/>
        <v>1175</v>
      </c>
    </row>
    <row r="70" spans="2:14" x14ac:dyDescent="0.25">
      <c r="B70" s="46">
        <v>67</v>
      </c>
      <c r="C70" s="101" t="s">
        <v>696</v>
      </c>
      <c r="D70" s="97">
        <v>41214</v>
      </c>
      <c r="E70" s="98">
        <v>44424</v>
      </c>
      <c r="F70" s="117">
        <f t="shared" si="8"/>
        <v>8.794520547945206</v>
      </c>
      <c r="G70" s="46">
        <v>8</v>
      </c>
      <c r="H70" s="72">
        <v>0.05</v>
      </c>
      <c r="I70" s="91">
        <f t="shared" si="9"/>
        <v>0.11874999999999999</v>
      </c>
      <c r="J70" s="118">
        <v>10800</v>
      </c>
      <c r="K70" s="68">
        <f t="shared" si="5"/>
        <v>11278.972602739726</v>
      </c>
      <c r="L70" s="68">
        <f t="shared" si="6"/>
        <v>0</v>
      </c>
      <c r="M70" s="45">
        <v>0.05</v>
      </c>
      <c r="N70" s="68">
        <f t="shared" si="7"/>
        <v>540</v>
      </c>
    </row>
    <row r="71" spans="2:14" x14ac:dyDescent="0.25">
      <c r="B71" s="46">
        <v>68</v>
      </c>
      <c r="C71" s="101" t="s">
        <v>719</v>
      </c>
      <c r="D71" s="97">
        <v>41214</v>
      </c>
      <c r="E71" s="98">
        <v>44424</v>
      </c>
      <c r="F71" s="117">
        <f t="shared" si="8"/>
        <v>8.794520547945206</v>
      </c>
      <c r="G71" s="46">
        <v>3</v>
      </c>
      <c r="H71" s="72">
        <v>0.05</v>
      </c>
      <c r="I71" s="91">
        <f t="shared" si="9"/>
        <v>0.31666666666666665</v>
      </c>
      <c r="J71" s="118">
        <v>23826</v>
      </c>
      <c r="K71" s="68">
        <f t="shared" si="5"/>
        <v>66353.778082191784</v>
      </c>
      <c r="L71" s="68">
        <f t="shared" si="6"/>
        <v>0</v>
      </c>
      <c r="M71" s="45">
        <v>0.05</v>
      </c>
      <c r="N71" s="68">
        <f t="shared" si="7"/>
        <v>1191.3</v>
      </c>
    </row>
    <row r="72" spans="2:14" x14ac:dyDescent="0.25">
      <c r="B72" s="46">
        <v>69</v>
      </c>
      <c r="C72" s="101" t="s">
        <v>702</v>
      </c>
      <c r="D72" s="97">
        <v>41214</v>
      </c>
      <c r="E72" s="98">
        <v>44424</v>
      </c>
      <c r="F72" s="117">
        <f t="shared" si="8"/>
        <v>8.794520547945206</v>
      </c>
      <c r="G72" s="46">
        <v>6</v>
      </c>
      <c r="H72" s="72">
        <v>0.05</v>
      </c>
      <c r="I72" s="91">
        <f t="shared" si="9"/>
        <v>0.15833333333333333</v>
      </c>
      <c r="J72" s="118">
        <v>32500</v>
      </c>
      <c r="K72" s="68">
        <f t="shared" si="5"/>
        <v>45255.136986301368</v>
      </c>
      <c r="L72" s="68">
        <f t="shared" si="6"/>
        <v>0</v>
      </c>
      <c r="M72" s="45">
        <v>0.05</v>
      </c>
      <c r="N72" s="68">
        <f t="shared" si="7"/>
        <v>1625</v>
      </c>
    </row>
    <row r="73" spans="2:14" x14ac:dyDescent="0.25">
      <c r="B73" s="46">
        <v>70</v>
      </c>
      <c r="C73" s="101" t="s">
        <v>705</v>
      </c>
      <c r="D73" s="97">
        <v>41214</v>
      </c>
      <c r="E73" s="98">
        <v>44424</v>
      </c>
      <c r="F73" s="117">
        <f t="shared" si="8"/>
        <v>8.794520547945206</v>
      </c>
      <c r="G73" s="46">
        <v>3</v>
      </c>
      <c r="H73" s="72">
        <v>0.05</v>
      </c>
      <c r="I73" s="91">
        <f t="shared" si="9"/>
        <v>0.31666666666666665</v>
      </c>
      <c r="J73" s="118">
        <v>10332</v>
      </c>
      <c r="K73" s="68">
        <f t="shared" si="5"/>
        <v>28773.912328767121</v>
      </c>
      <c r="L73" s="68">
        <f t="shared" si="6"/>
        <v>0</v>
      </c>
      <c r="M73" s="45">
        <v>0.05</v>
      </c>
      <c r="N73" s="68">
        <f t="shared" si="7"/>
        <v>516.6</v>
      </c>
    </row>
    <row r="74" spans="2:14" x14ac:dyDescent="0.25">
      <c r="B74" s="46">
        <v>71</v>
      </c>
      <c r="C74" s="101" t="s">
        <v>705</v>
      </c>
      <c r="D74" s="97">
        <v>41214</v>
      </c>
      <c r="E74" s="98">
        <v>44424</v>
      </c>
      <c r="F74" s="117">
        <f t="shared" si="8"/>
        <v>8.794520547945206</v>
      </c>
      <c r="G74" s="46">
        <v>3</v>
      </c>
      <c r="H74" s="72">
        <v>0.05</v>
      </c>
      <c r="I74" s="91">
        <f t="shared" si="9"/>
        <v>0.31666666666666665</v>
      </c>
      <c r="J74" s="118">
        <v>13908</v>
      </c>
      <c r="K74" s="68">
        <f t="shared" si="5"/>
        <v>38732.827397260276</v>
      </c>
      <c r="L74" s="68">
        <f t="shared" si="6"/>
        <v>0</v>
      </c>
      <c r="M74" s="45">
        <v>0.05</v>
      </c>
      <c r="N74" s="68">
        <f t="shared" si="7"/>
        <v>695.40000000000009</v>
      </c>
    </row>
    <row r="75" spans="2:14" x14ac:dyDescent="0.25">
      <c r="B75" s="46">
        <v>72</v>
      </c>
      <c r="C75" s="101" t="s">
        <v>705</v>
      </c>
      <c r="D75" s="97">
        <v>41214</v>
      </c>
      <c r="E75" s="98">
        <v>44424</v>
      </c>
      <c r="F75" s="117">
        <f t="shared" si="8"/>
        <v>8.794520547945206</v>
      </c>
      <c r="G75" s="46">
        <v>3</v>
      </c>
      <c r="H75" s="72">
        <v>0.05</v>
      </c>
      <c r="I75" s="91">
        <f t="shared" si="9"/>
        <v>0.31666666666666665</v>
      </c>
      <c r="J75" s="118">
        <v>5220</v>
      </c>
      <c r="K75" s="68">
        <f t="shared" si="5"/>
        <v>14537.342465753425</v>
      </c>
      <c r="L75" s="68">
        <f t="shared" si="6"/>
        <v>0</v>
      </c>
      <c r="M75" s="45">
        <v>0.05</v>
      </c>
      <c r="N75" s="68">
        <f t="shared" si="7"/>
        <v>261</v>
      </c>
    </row>
    <row r="76" spans="2:14" x14ac:dyDescent="0.25">
      <c r="B76" s="46">
        <v>73</v>
      </c>
      <c r="C76" s="101" t="s">
        <v>710</v>
      </c>
      <c r="D76" s="97">
        <v>41214</v>
      </c>
      <c r="E76" s="98">
        <v>44424</v>
      </c>
      <c r="F76" s="117">
        <f t="shared" si="8"/>
        <v>8.794520547945206</v>
      </c>
      <c r="G76" s="46">
        <v>5</v>
      </c>
      <c r="H76" s="72">
        <v>0.05</v>
      </c>
      <c r="I76" s="91">
        <f t="shared" si="9"/>
        <v>0.19</v>
      </c>
      <c r="J76" s="118">
        <v>3940</v>
      </c>
      <c r="K76" s="68">
        <f t="shared" si="5"/>
        <v>6583.5780821917815</v>
      </c>
      <c r="L76" s="68">
        <f t="shared" si="6"/>
        <v>0</v>
      </c>
      <c r="M76" s="45">
        <v>0.05</v>
      </c>
      <c r="N76" s="68">
        <f t="shared" si="7"/>
        <v>197</v>
      </c>
    </row>
    <row r="77" spans="2:14" x14ac:dyDescent="0.25">
      <c r="B77" s="46">
        <v>74</v>
      </c>
      <c r="C77" s="101" t="s">
        <v>720</v>
      </c>
      <c r="D77" s="97">
        <v>41214</v>
      </c>
      <c r="E77" s="98">
        <v>44424</v>
      </c>
      <c r="F77" s="117">
        <f t="shared" si="8"/>
        <v>8.794520547945206</v>
      </c>
      <c r="G77" s="46">
        <v>5</v>
      </c>
      <c r="H77" s="72">
        <v>0.05</v>
      </c>
      <c r="I77" s="91">
        <f t="shared" si="9"/>
        <v>0.19</v>
      </c>
      <c r="J77" s="118">
        <v>7524</v>
      </c>
      <c r="K77" s="68">
        <f t="shared" si="5"/>
        <v>12572.294794520549</v>
      </c>
      <c r="L77" s="68">
        <f t="shared" si="6"/>
        <v>0</v>
      </c>
      <c r="M77" s="45">
        <v>0.05</v>
      </c>
      <c r="N77" s="68">
        <f t="shared" si="7"/>
        <v>376.20000000000005</v>
      </c>
    </row>
    <row r="78" spans="2:14" x14ac:dyDescent="0.25">
      <c r="B78" s="46">
        <v>75</v>
      </c>
      <c r="C78" s="101" t="s">
        <v>721</v>
      </c>
      <c r="D78" s="97">
        <v>41214</v>
      </c>
      <c r="E78" s="98">
        <v>44424</v>
      </c>
      <c r="F78" s="117">
        <f t="shared" si="8"/>
        <v>8.794520547945206</v>
      </c>
      <c r="G78" s="46">
        <v>8</v>
      </c>
      <c r="H78" s="72">
        <v>0.05</v>
      </c>
      <c r="I78" s="91">
        <f t="shared" si="9"/>
        <v>0.11874999999999999</v>
      </c>
      <c r="J78" s="118">
        <v>21756</v>
      </c>
      <c r="K78" s="68">
        <f t="shared" si="5"/>
        <v>22720.863698630139</v>
      </c>
      <c r="L78" s="68">
        <f t="shared" si="6"/>
        <v>0</v>
      </c>
      <c r="M78" s="45">
        <v>0.05</v>
      </c>
      <c r="N78" s="68">
        <f t="shared" si="7"/>
        <v>1087.8</v>
      </c>
    </row>
    <row r="79" spans="2:14" x14ac:dyDescent="0.25">
      <c r="B79" s="46">
        <v>76</v>
      </c>
      <c r="C79" s="101" t="s">
        <v>709</v>
      </c>
      <c r="D79" s="97">
        <v>41214</v>
      </c>
      <c r="E79" s="98">
        <v>44424</v>
      </c>
      <c r="F79" s="117">
        <f t="shared" si="8"/>
        <v>8.794520547945206</v>
      </c>
      <c r="G79" s="46">
        <v>3</v>
      </c>
      <c r="H79" s="72">
        <v>0.05</v>
      </c>
      <c r="I79" s="91">
        <f t="shared" si="9"/>
        <v>0.31666666666666665</v>
      </c>
      <c r="J79" s="118">
        <v>5600</v>
      </c>
      <c r="K79" s="68">
        <f t="shared" si="5"/>
        <v>15595.616438356165</v>
      </c>
      <c r="L79" s="68">
        <f t="shared" si="6"/>
        <v>0</v>
      </c>
      <c r="M79" s="45">
        <v>0.05</v>
      </c>
      <c r="N79" s="68">
        <f t="shared" si="7"/>
        <v>280</v>
      </c>
    </row>
    <row r="80" spans="2:14" x14ac:dyDescent="0.25">
      <c r="B80" s="46">
        <v>77</v>
      </c>
      <c r="C80" s="101" t="s">
        <v>705</v>
      </c>
      <c r="D80" s="97">
        <v>41214</v>
      </c>
      <c r="E80" s="98">
        <v>44424</v>
      </c>
      <c r="F80" s="117">
        <f t="shared" si="8"/>
        <v>8.794520547945206</v>
      </c>
      <c r="G80" s="46">
        <v>3</v>
      </c>
      <c r="H80" s="72">
        <v>0.05</v>
      </c>
      <c r="I80" s="91">
        <f t="shared" si="9"/>
        <v>0.31666666666666665</v>
      </c>
      <c r="J80" s="118">
        <v>3750</v>
      </c>
      <c r="K80" s="68">
        <f t="shared" si="5"/>
        <v>10443.493150684932</v>
      </c>
      <c r="L80" s="68">
        <f t="shared" si="6"/>
        <v>0</v>
      </c>
      <c r="M80" s="45">
        <v>0.05</v>
      </c>
      <c r="N80" s="68">
        <f t="shared" si="7"/>
        <v>187.5</v>
      </c>
    </row>
    <row r="81" spans="2:14" x14ac:dyDescent="0.25">
      <c r="B81" s="46">
        <v>78</v>
      </c>
      <c r="C81" s="101" t="s">
        <v>702</v>
      </c>
      <c r="D81" s="97">
        <v>41214</v>
      </c>
      <c r="E81" s="98">
        <v>44424</v>
      </c>
      <c r="F81" s="117">
        <f t="shared" si="8"/>
        <v>8.794520547945206</v>
      </c>
      <c r="G81" s="46">
        <v>6</v>
      </c>
      <c r="H81" s="72">
        <v>0.05</v>
      </c>
      <c r="I81" s="91">
        <f t="shared" si="9"/>
        <v>0.15833333333333333</v>
      </c>
      <c r="J81" s="118">
        <v>19500</v>
      </c>
      <c r="K81" s="68">
        <f t="shared" si="5"/>
        <v>27153.082191780824</v>
      </c>
      <c r="L81" s="68">
        <f t="shared" si="6"/>
        <v>0</v>
      </c>
      <c r="M81" s="45">
        <v>0.05</v>
      </c>
      <c r="N81" s="68">
        <f t="shared" si="7"/>
        <v>975</v>
      </c>
    </row>
    <row r="82" spans="2:14" x14ac:dyDescent="0.25">
      <c r="B82" s="46">
        <v>79</v>
      </c>
      <c r="C82" s="101" t="s">
        <v>722</v>
      </c>
      <c r="D82" s="97">
        <v>41214</v>
      </c>
      <c r="E82" s="98">
        <v>44424</v>
      </c>
      <c r="F82" s="117">
        <f t="shared" si="8"/>
        <v>8.794520547945206</v>
      </c>
      <c r="G82" s="46">
        <v>3</v>
      </c>
      <c r="H82" s="72">
        <v>0.05</v>
      </c>
      <c r="I82" s="91">
        <f t="shared" si="9"/>
        <v>0.31666666666666665</v>
      </c>
      <c r="J82" s="118">
        <v>21375</v>
      </c>
      <c r="K82" s="68">
        <f t="shared" si="5"/>
        <v>59527.910958904111</v>
      </c>
      <c r="L82" s="68">
        <f t="shared" si="6"/>
        <v>0</v>
      </c>
      <c r="M82" s="45">
        <v>0.05</v>
      </c>
      <c r="N82" s="68">
        <f t="shared" si="7"/>
        <v>1068.75</v>
      </c>
    </row>
    <row r="83" spans="2:14" x14ac:dyDescent="0.25">
      <c r="B83" s="46">
        <v>80</v>
      </c>
      <c r="C83" s="101" t="s">
        <v>702</v>
      </c>
      <c r="D83" s="97">
        <v>41214</v>
      </c>
      <c r="E83" s="98">
        <v>44424</v>
      </c>
      <c r="F83" s="117">
        <f t="shared" si="8"/>
        <v>8.794520547945206</v>
      </c>
      <c r="G83" s="46">
        <v>6</v>
      </c>
      <c r="H83" s="72">
        <v>0.05</v>
      </c>
      <c r="I83" s="91">
        <f t="shared" si="9"/>
        <v>0.15833333333333333</v>
      </c>
      <c r="J83" s="118">
        <v>32500</v>
      </c>
      <c r="K83" s="68">
        <f t="shared" si="5"/>
        <v>45255.136986301368</v>
      </c>
      <c r="L83" s="68">
        <f t="shared" si="6"/>
        <v>0</v>
      </c>
      <c r="M83" s="45">
        <v>0.05</v>
      </c>
      <c r="N83" s="68">
        <f t="shared" si="7"/>
        <v>1625</v>
      </c>
    </row>
    <row r="84" spans="2:14" x14ac:dyDescent="0.25">
      <c r="B84" s="46">
        <v>81</v>
      </c>
      <c r="C84" s="101" t="s">
        <v>702</v>
      </c>
      <c r="D84" s="97">
        <v>41214</v>
      </c>
      <c r="E84" s="98">
        <v>44424</v>
      </c>
      <c r="F84" s="117">
        <f t="shared" si="8"/>
        <v>8.794520547945206</v>
      </c>
      <c r="G84" s="46">
        <v>6</v>
      </c>
      <c r="H84" s="72">
        <v>0.05</v>
      </c>
      <c r="I84" s="91">
        <f t="shared" si="9"/>
        <v>0.15833333333333333</v>
      </c>
      <c r="J84" s="118">
        <v>19500</v>
      </c>
      <c r="K84" s="68">
        <f t="shared" si="5"/>
        <v>27153.082191780824</v>
      </c>
      <c r="L84" s="68">
        <f t="shared" si="6"/>
        <v>0</v>
      </c>
      <c r="M84" s="45">
        <v>0.05</v>
      </c>
      <c r="N84" s="68">
        <f t="shared" si="7"/>
        <v>975</v>
      </c>
    </row>
    <row r="85" spans="2:14" x14ac:dyDescent="0.25">
      <c r="B85" s="46">
        <v>82</v>
      </c>
      <c r="C85" s="101" t="s">
        <v>723</v>
      </c>
      <c r="D85" s="97">
        <v>41214</v>
      </c>
      <c r="E85" s="98">
        <v>44424</v>
      </c>
      <c r="F85" s="117">
        <f t="shared" si="8"/>
        <v>8.794520547945206</v>
      </c>
      <c r="G85" s="46">
        <v>8</v>
      </c>
      <c r="H85" s="72">
        <v>0.05</v>
      </c>
      <c r="I85" s="91">
        <f t="shared" si="9"/>
        <v>0.11874999999999999</v>
      </c>
      <c r="J85" s="118">
        <v>2397</v>
      </c>
      <c r="K85" s="68">
        <f t="shared" si="5"/>
        <v>2503.3053082191782</v>
      </c>
      <c r="L85" s="68">
        <f t="shared" si="6"/>
        <v>0</v>
      </c>
      <c r="M85" s="45">
        <v>0.05</v>
      </c>
      <c r="N85" s="68">
        <f t="shared" si="7"/>
        <v>119.85000000000001</v>
      </c>
    </row>
    <row r="86" spans="2:14" x14ac:dyDescent="0.25">
      <c r="B86" s="46">
        <v>83</v>
      </c>
      <c r="C86" s="101" t="s">
        <v>723</v>
      </c>
      <c r="D86" s="97">
        <v>41214</v>
      </c>
      <c r="E86" s="98">
        <v>44424</v>
      </c>
      <c r="F86" s="117">
        <f t="shared" si="8"/>
        <v>8.794520547945206</v>
      </c>
      <c r="G86" s="46">
        <v>8</v>
      </c>
      <c r="H86" s="72">
        <v>0.05</v>
      </c>
      <c r="I86" s="91">
        <f t="shared" si="9"/>
        <v>0.11874999999999999</v>
      </c>
      <c r="J86" s="118">
        <v>4095</v>
      </c>
      <c r="K86" s="68">
        <f t="shared" si="5"/>
        <v>4276.6104452054797</v>
      </c>
      <c r="L86" s="68">
        <f t="shared" si="6"/>
        <v>0</v>
      </c>
      <c r="M86" s="45">
        <v>0.05</v>
      </c>
      <c r="N86" s="68">
        <f t="shared" si="7"/>
        <v>204.75</v>
      </c>
    </row>
    <row r="87" spans="2:14" x14ac:dyDescent="0.25">
      <c r="B87" s="46">
        <v>84</v>
      </c>
      <c r="C87" s="101" t="s">
        <v>702</v>
      </c>
      <c r="D87" s="97">
        <v>41214</v>
      </c>
      <c r="E87" s="98">
        <v>44424</v>
      </c>
      <c r="F87" s="117">
        <f t="shared" si="8"/>
        <v>8.794520547945206</v>
      </c>
      <c r="G87" s="46">
        <v>6</v>
      </c>
      <c r="H87" s="72">
        <v>0.05</v>
      </c>
      <c r="I87" s="91">
        <f t="shared" si="9"/>
        <v>0.15833333333333333</v>
      </c>
      <c r="J87" s="118">
        <v>5530</v>
      </c>
      <c r="K87" s="68">
        <f t="shared" si="5"/>
        <v>7700.3356164383558</v>
      </c>
      <c r="L87" s="68">
        <f t="shared" si="6"/>
        <v>0</v>
      </c>
      <c r="M87" s="45">
        <v>0.05</v>
      </c>
      <c r="N87" s="68">
        <f t="shared" si="7"/>
        <v>276.5</v>
      </c>
    </row>
    <row r="88" spans="2:14" x14ac:dyDescent="0.25">
      <c r="B88" s="46">
        <v>85</v>
      </c>
      <c r="C88" s="101" t="s">
        <v>702</v>
      </c>
      <c r="D88" s="97">
        <v>41214</v>
      </c>
      <c r="E88" s="98">
        <v>44424</v>
      </c>
      <c r="F88" s="117">
        <f t="shared" si="8"/>
        <v>8.794520547945206</v>
      </c>
      <c r="G88" s="46">
        <v>6</v>
      </c>
      <c r="H88" s="72">
        <v>0.05</v>
      </c>
      <c r="I88" s="91">
        <f t="shared" si="9"/>
        <v>0.15833333333333333</v>
      </c>
      <c r="J88" s="118">
        <v>32500</v>
      </c>
      <c r="K88" s="68">
        <f t="shared" si="5"/>
        <v>45255.136986301368</v>
      </c>
      <c r="L88" s="68">
        <f t="shared" si="6"/>
        <v>0</v>
      </c>
      <c r="M88" s="45">
        <v>0.05</v>
      </c>
      <c r="N88" s="68">
        <f t="shared" si="7"/>
        <v>1625</v>
      </c>
    </row>
    <row r="89" spans="2:14" x14ac:dyDescent="0.25">
      <c r="B89" s="46">
        <v>86</v>
      </c>
      <c r="C89" s="101" t="s">
        <v>702</v>
      </c>
      <c r="D89" s="97">
        <v>41214</v>
      </c>
      <c r="E89" s="98">
        <v>44424</v>
      </c>
      <c r="F89" s="117">
        <f t="shared" si="8"/>
        <v>8.794520547945206</v>
      </c>
      <c r="G89" s="46">
        <v>6</v>
      </c>
      <c r="H89" s="72">
        <v>0.05</v>
      </c>
      <c r="I89" s="91">
        <f t="shared" si="9"/>
        <v>0.15833333333333333</v>
      </c>
      <c r="J89" s="118">
        <v>19500</v>
      </c>
      <c r="K89" s="68">
        <f t="shared" si="5"/>
        <v>27153.082191780824</v>
      </c>
      <c r="L89" s="68">
        <f t="shared" si="6"/>
        <v>0</v>
      </c>
      <c r="M89" s="45">
        <v>0.05</v>
      </c>
      <c r="N89" s="68">
        <f t="shared" si="7"/>
        <v>975</v>
      </c>
    </row>
    <row r="90" spans="2:14" x14ac:dyDescent="0.25">
      <c r="B90" s="46">
        <v>87</v>
      </c>
      <c r="C90" s="101" t="s">
        <v>724</v>
      </c>
      <c r="D90" s="97">
        <v>41214</v>
      </c>
      <c r="E90" s="98">
        <v>44424</v>
      </c>
      <c r="F90" s="117">
        <f t="shared" si="8"/>
        <v>8.794520547945206</v>
      </c>
      <c r="G90" s="46">
        <v>3</v>
      </c>
      <c r="H90" s="72">
        <v>0.05</v>
      </c>
      <c r="I90" s="91">
        <f t="shared" si="9"/>
        <v>0.31666666666666665</v>
      </c>
      <c r="J90" s="118">
        <v>68390</v>
      </c>
      <c r="K90" s="68">
        <f t="shared" si="5"/>
        <v>190461.46575342465</v>
      </c>
      <c r="L90" s="68">
        <f t="shared" si="6"/>
        <v>0</v>
      </c>
      <c r="M90" s="45">
        <v>0.05</v>
      </c>
      <c r="N90" s="68">
        <f t="shared" si="7"/>
        <v>3419.5</v>
      </c>
    </row>
    <row r="91" spans="2:14" x14ac:dyDescent="0.25">
      <c r="B91" s="46">
        <v>88</v>
      </c>
      <c r="C91" s="101" t="s">
        <v>717</v>
      </c>
      <c r="D91" s="97">
        <v>41214</v>
      </c>
      <c r="E91" s="98">
        <v>44424</v>
      </c>
      <c r="F91" s="117">
        <f t="shared" si="8"/>
        <v>8.794520547945206</v>
      </c>
      <c r="G91" s="46">
        <v>5</v>
      </c>
      <c r="H91" s="72">
        <v>0.05</v>
      </c>
      <c r="I91" s="91">
        <f t="shared" si="9"/>
        <v>0.19</v>
      </c>
      <c r="J91" s="118">
        <v>12600</v>
      </c>
      <c r="K91" s="68">
        <f t="shared" si="5"/>
        <v>21054.082191780824</v>
      </c>
      <c r="L91" s="68">
        <f t="shared" si="6"/>
        <v>0</v>
      </c>
      <c r="M91" s="45">
        <v>0.05</v>
      </c>
      <c r="N91" s="68">
        <f t="shared" si="7"/>
        <v>630</v>
      </c>
    </row>
    <row r="92" spans="2:14" x14ac:dyDescent="0.25">
      <c r="B92" s="46">
        <v>89</v>
      </c>
      <c r="C92" s="101" t="s">
        <v>725</v>
      </c>
      <c r="D92" s="97">
        <v>41214</v>
      </c>
      <c r="E92" s="98">
        <v>44424</v>
      </c>
      <c r="F92" s="117">
        <f t="shared" si="8"/>
        <v>8.794520547945206</v>
      </c>
      <c r="G92" s="46">
        <v>3</v>
      </c>
      <c r="H92" s="72">
        <v>0.05</v>
      </c>
      <c r="I92" s="91">
        <f t="shared" si="9"/>
        <v>0.31666666666666665</v>
      </c>
      <c r="J92" s="118">
        <v>3800</v>
      </c>
      <c r="K92" s="68">
        <f t="shared" si="5"/>
        <v>10582.739726027397</v>
      </c>
      <c r="L92" s="68">
        <f t="shared" si="6"/>
        <v>0</v>
      </c>
      <c r="M92" s="45">
        <v>0.05</v>
      </c>
      <c r="N92" s="68">
        <f t="shared" si="7"/>
        <v>190</v>
      </c>
    </row>
    <row r="93" spans="2:14" x14ac:dyDescent="0.25">
      <c r="B93" s="46">
        <v>90</v>
      </c>
      <c r="C93" s="101" t="s">
        <v>726</v>
      </c>
      <c r="D93" s="97">
        <v>41214</v>
      </c>
      <c r="E93" s="98">
        <v>44424</v>
      </c>
      <c r="F93" s="117">
        <f t="shared" si="8"/>
        <v>8.794520547945206</v>
      </c>
      <c r="G93" s="46">
        <v>3</v>
      </c>
      <c r="H93" s="72">
        <v>0.05</v>
      </c>
      <c r="I93" s="91">
        <f t="shared" si="9"/>
        <v>0.31666666666666665</v>
      </c>
      <c r="J93" s="118">
        <v>3200</v>
      </c>
      <c r="K93" s="68">
        <f t="shared" si="5"/>
        <v>8911.7808219178078</v>
      </c>
      <c r="L93" s="68">
        <f t="shared" si="6"/>
        <v>0</v>
      </c>
      <c r="M93" s="45">
        <v>0.05</v>
      </c>
      <c r="N93" s="68">
        <f t="shared" si="7"/>
        <v>160</v>
      </c>
    </row>
    <row r="94" spans="2:14" x14ac:dyDescent="0.25">
      <c r="B94" s="46">
        <v>91</v>
      </c>
      <c r="C94" s="101" t="s">
        <v>727</v>
      </c>
      <c r="D94" s="97">
        <v>41214</v>
      </c>
      <c r="E94" s="98">
        <v>44424</v>
      </c>
      <c r="F94" s="117">
        <f t="shared" si="8"/>
        <v>8.794520547945206</v>
      </c>
      <c r="G94" s="46">
        <v>5</v>
      </c>
      <c r="H94" s="72">
        <v>0.05</v>
      </c>
      <c r="I94" s="91">
        <f t="shared" si="9"/>
        <v>0.19</v>
      </c>
      <c r="J94" s="118">
        <v>10500</v>
      </c>
      <c r="K94" s="68">
        <f t="shared" si="5"/>
        <v>17545.068493150688</v>
      </c>
      <c r="L94" s="68">
        <f t="shared" si="6"/>
        <v>0</v>
      </c>
      <c r="M94" s="45">
        <v>0.05</v>
      </c>
      <c r="N94" s="68">
        <f t="shared" si="7"/>
        <v>525</v>
      </c>
    </row>
    <row r="95" spans="2:14" x14ac:dyDescent="0.25">
      <c r="B95" s="46">
        <v>92</v>
      </c>
      <c r="C95" s="101" t="s">
        <v>696</v>
      </c>
      <c r="D95" s="97">
        <v>41214</v>
      </c>
      <c r="E95" s="98">
        <v>44424</v>
      </c>
      <c r="F95" s="117">
        <f t="shared" si="8"/>
        <v>8.794520547945206</v>
      </c>
      <c r="G95" s="46">
        <v>8</v>
      </c>
      <c r="H95" s="72">
        <v>0.05</v>
      </c>
      <c r="I95" s="91">
        <f t="shared" si="9"/>
        <v>0.11874999999999999</v>
      </c>
      <c r="J95" s="118">
        <v>19500</v>
      </c>
      <c r="K95" s="68">
        <f t="shared" si="5"/>
        <v>20364.811643835619</v>
      </c>
      <c r="L95" s="68">
        <f t="shared" si="6"/>
        <v>0</v>
      </c>
      <c r="M95" s="45">
        <v>0.05</v>
      </c>
      <c r="N95" s="68">
        <f t="shared" si="7"/>
        <v>975</v>
      </c>
    </row>
    <row r="96" spans="2:14" x14ac:dyDescent="0.25">
      <c r="B96" s="46">
        <v>93</v>
      </c>
      <c r="C96" s="101" t="s">
        <v>728</v>
      </c>
      <c r="D96" s="97">
        <v>41214</v>
      </c>
      <c r="E96" s="98">
        <v>44424</v>
      </c>
      <c r="F96" s="117">
        <f t="shared" si="8"/>
        <v>8.794520547945206</v>
      </c>
      <c r="G96" s="46">
        <v>3</v>
      </c>
      <c r="H96" s="72">
        <v>0.05</v>
      </c>
      <c r="I96" s="91">
        <f t="shared" si="9"/>
        <v>0.31666666666666665</v>
      </c>
      <c r="J96" s="118">
        <v>5999</v>
      </c>
      <c r="K96" s="68">
        <f t="shared" si="5"/>
        <v>16706.80410958904</v>
      </c>
      <c r="L96" s="68">
        <f t="shared" si="6"/>
        <v>0</v>
      </c>
      <c r="M96" s="45">
        <v>0.05</v>
      </c>
      <c r="N96" s="68">
        <f t="shared" si="7"/>
        <v>299.95</v>
      </c>
    </row>
    <row r="97" spans="2:14" x14ac:dyDescent="0.25">
      <c r="B97" s="46">
        <v>94</v>
      </c>
      <c r="C97" s="101" t="s">
        <v>702</v>
      </c>
      <c r="D97" s="97">
        <v>41214</v>
      </c>
      <c r="E97" s="98">
        <v>44424</v>
      </c>
      <c r="F97" s="117">
        <f t="shared" si="8"/>
        <v>8.794520547945206</v>
      </c>
      <c r="G97" s="46">
        <v>6</v>
      </c>
      <c r="H97" s="72">
        <v>0.05</v>
      </c>
      <c r="I97" s="91">
        <f t="shared" si="9"/>
        <v>0.15833333333333333</v>
      </c>
      <c r="J97" s="118">
        <v>32500</v>
      </c>
      <c r="K97" s="68">
        <f t="shared" si="5"/>
        <v>45255.136986301368</v>
      </c>
      <c r="L97" s="68">
        <f t="shared" si="6"/>
        <v>0</v>
      </c>
      <c r="M97" s="45">
        <v>0.05</v>
      </c>
      <c r="N97" s="68">
        <f t="shared" si="7"/>
        <v>1625</v>
      </c>
    </row>
    <row r="98" spans="2:14" x14ac:dyDescent="0.25">
      <c r="B98" s="46">
        <v>95</v>
      </c>
      <c r="C98" s="101" t="s">
        <v>705</v>
      </c>
      <c r="D98" s="97">
        <v>41214</v>
      </c>
      <c r="E98" s="98">
        <v>44424</v>
      </c>
      <c r="F98" s="117">
        <f t="shared" si="8"/>
        <v>8.794520547945206</v>
      </c>
      <c r="G98" s="46">
        <v>3</v>
      </c>
      <c r="H98" s="72">
        <v>0.05</v>
      </c>
      <c r="I98" s="91">
        <f t="shared" si="9"/>
        <v>0.31666666666666665</v>
      </c>
      <c r="J98" s="118">
        <v>6954</v>
      </c>
      <c r="K98" s="68">
        <f t="shared" si="5"/>
        <v>19366.413698630138</v>
      </c>
      <c r="L98" s="68">
        <f t="shared" si="6"/>
        <v>0</v>
      </c>
      <c r="M98" s="45">
        <v>0.05</v>
      </c>
      <c r="N98" s="68">
        <f t="shared" si="7"/>
        <v>347.70000000000005</v>
      </c>
    </row>
    <row r="99" spans="2:14" x14ac:dyDescent="0.25">
      <c r="B99" s="46">
        <v>96</v>
      </c>
      <c r="C99" s="101" t="s">
        <v>729</v>
      </c>
      <c r="D99" s="97">
        <v>41214</v>
      </c>
      <c r="E99" s="98">
        <v>44424</v>
      </c>
      <c r="F99" s="117">
        <f t="shared" si="8"/>
        <v>8.794520547945206</v>
      </c>
      <c r="G99" s="46">
        <v>3</v>
      </c>
      <c r="H99" s="72">
        <v>0.05</v>
      </c>
      <c r="I99" s="91">
        <f t="shared" si="9"/>
        <v>0.31666666666666665</v>
      </c>
      <c r="J99" s="118">
        <v>12970</v>
      </c>
      <c r="K99" s="68">
        <f t="shared" si="5"/>
        <v>36120.561643835616</v>
      </c>
      <c r="L99" s="68">
        <f t="shared" si="6"/>
        <v>0</v>
      </c>
      <c r="M99" s="45">
        <v>0.05</v>
      </c>
      <c r="N99" s="68">
        <f t="shared" si="7"/>
        <v>648.5</v>
      </c>
    </row>
    <row r="100" spans="2:14" x14ac:dyDescent="0.25">
      <c r="B100" s="46">
        <v>97</v>
      </c>
      <c r="C100" s="101" t="s">
        <v>710</v>
      </c>
      <c r="D100" s="97">
        <v>41214</v>
      </c>
      <c r="E100" s="98">
        <v>44424</v>
      </c>
      <c r="F100" s="117">
        <f t="shared" si="8"/>
        <v>8.794520547945206</v>
      </c>
      <c r="G100" s="46">
        <v>5</v>
      </c>
      <c r="H100" s="72">
        <v>0.05</v>
      </c>
      <c r="I100" s="91">
        <f t="shared" si="9"/>
        <v>0.19</v>
      </c>
      <c r="J100" s="118">
        <v>2622</v>
      </c>
      <c r="K100" s="68">
        <f t="shared" si="5"/>
        <v>4381.2542465753431</v>
      </c>
      <c r="L100" s="68">
        <f t="shared" si="6"/>
        <v>0</v>
      </c>
      <c r="M100" s="45">
        <v>0.05</v>
      </c>
      <c r="N100" s="68">
        <f t="shared" si="7"/>
        <v>131.1</v>
      </c>
    </row>
    <row r="101" spans="2:14" x14ac:dyDescent="0.25">
      <c r="B101" s="46">
        <v>98</v>
      </c>
      <c r="C101" s="101" t="s">
        <v>730</v>
      </c>
      <c r="D101" s="97">
        <v>41214</v>
      </c>
      <c r="E101" s="98">
        <v>44424</v>
      </c>
      <c r="F101" s="117">
        <f t="shared" si="8"/>
        <v>8.794520547945206</v>
      </c>
      <c r="G101" s="46">
        <v>5</v>
      </c>
      <c r="H101" s="72">
        <v>0.05</v>
      </c>
      <c r="I101" s="91">
        <f t="shared" si="9"/>
        <v>0.19</v>
      </c>
      <c r="J101" s="118">
        <v>6200</v>
      </c>
      <c r="K101" s="68">
        <f t="shared" si="5"/>
        <v>10359.945205479453</v>
      </c>
      <c r="L101" s="68">
        <f t="shared" si="6"/>
        <v>0</v>
      </c>
      <c r="M101" s="45">
        <v>0.05</v>
      </c>
      <c r="N101" s="68">
        <f t="shared" si="7"/>
        <v>310</v>
      </c>
    </row>
    <row r="102" spans="2:14" x14ac:dyDescent="0.25">
      <c r="B102" s="46">
        <v>99</v>
      </c>
      <c r="C102" s="101" t="s">
        <v>705</v>
      </c>
      <c r="D102" s="97">
        <v>41214</v>
      </c>
      <c r="E102" s="98">
        <v>44424</v>
      </c>
      <c r="F102" s="117">
        <f t="shared" si="8"/>
        <v>8.794520547945206</v>
      </c>
      <c r="G102" s="46">
        <v>3</v>
      </c>
      <c r="H102" s="72">
        <v>0.05</v>
      </c>
      <c r="I102" s="91">
        <f t="shared" si="9"/>
        <v>0.31666666666666665</v>
      </c>
      <c r="J102" s="118">
        <v>1900</v>
      </c>
      <c r="K102" s="68">
        <f t="shared" si="5"/>
        <v>5291.3698630136987</v>
      </c>
      <c r="L102" s="68">
        <f t="shared" si="6"/>
        <v>0</v>
      </c>
      <c r="M102" s="45">
        <v>0.05</v>
      </c>
      <c r="N102" s="68">
        <f t="shared" si="7"/>
        <v>95</v>
      </c>
    </row>
    <row r="103" spans="2:14" x14ac:dyDescent="0.25">
      <c r="B103" s="46">
        <v>100</v>
      </c>
      <c r="C103" s="101" t="s">
        <v>705</v>
      </c>
      <c r="D103" s="97">
        <v>41214</v>
      </c>
      <c r="E103" s="98">
        <v>44424</v>
      </c>
      <c r="F103" s="117">
        <f t="shared" si="8"/>
        <v>8.794520547945206</v>
      </c>
      <c r="G103" s="46">
        <v>3</v>
      </c>
      <c r="H103" s="72">
        <v>0.05</v>
      </c>
      <c r="I103" s="91">
        <f t="shared" si="9"/>
        <v>0.31666666666666665</v>
      </c>
      <c r="J103" s="118">
        <v>8610</v>
      </c>
      <c r="K103" s="68">
        <f t="shared" si="5"/>
        <v>23978.260273972603</v>
      </c>
      <c r="L103" s="68">
        <f t="shared" si="6"/>
        <v>0</v>
      </c>
      <c r="M103" s="45">
        <v>0.05</v>
      </c>
      <c r="N103" s="68">
        <f t="shared" si="7"/>
        <v>430.5</v>
      </c>
    </row>
    <row r="104" spans="2:14" x14ac:dyDescent="0.25">
      <c r="B104" s="46">
        <v>101</v>
      </c>
      <c r="C104" s="101" t="s">
        <v>731</v>
      </c>
      <c r="D104" s="97">
        <v>41214</v>
      </c>
      <c r="E104" s="98">
        <v>44424</v>
      </c>
      <c r="F104" s="117">
        <f t="shared" si="8"/>
        <v>8.794520547945206</v>
      </c>
      <c r="G104" s="46">
        <v>5</v>
      </c>
      <c r="H104" s="72">
        <v>0.05</v>
      </c>
      <c r="I104" s="91">
        <f t="shared" si="9"/>
        <v>0.19</v>
      </c>
      <c r="J104" s="118">
        <v>3655</v>
      </c>
      <c r="K104" s="68">
        <f t="shared" si="5"/>
        <v>6107.3547945205491</v>
      </c>
      <c r="L104" s="68">
        <f t="shared" si="6"/>
        <v>0</v>
      </c>
      <c r="M104" s="45">
        <v>0.05</v>
      </c>
      <c r="N104" s="68">
        <f t="shared" si="7"/>
        <v>182.75</v>
      </c>
    </row>
    <row r="105" spans="2:14" x14ac:dyDescent="0.25">
      <c r="B105" s="46">
        <v>102</v>
      </c>
      <c r="C105" s="101" t="s">
        <v>732</v>
      </c>
      <c r="D105" s="97">
        <v>41214</v>
      </c>
      <c r="E105" s="98">
        <v>44424</v>
      </c>
      <c r="F105" s="117">
        <f t="shared" si="8"/>
        <v>8.794520547945206</v>
      </c>
      <c r="G105" s="46">
        <v>5</v>
      </c>
      <c r="H105" s="72">
        <v>0.05</v>
      </c>
      <c r="I105" s="91">
        <f t="shared" si="9"/>
        <v>0.19</v>
      </c>
      <c r="J105" s="118">
        <v>645</v>
      </c>
      <c r="K105" s="68">
        <f t="shared" si="5"/>
        <v>1077.7684931506849</v>
      </c>
      <c r="L105" s="68">
        <f t="shared" si="6"/>
        <v>0</v>
      </c>
      <c r="M105" s="45">
        <v>0.05</v>
      </c>
      <c r="N105" s="68">
        <f t="shared" si="7"/>
        <v>32.25</v>
      </c>
    </row>
    <row r="106" spans="2:14" x14ac:dyDescent="0.25">
      <c r="B106" s="46">
        <v>103</v>
      </c>
      <c r="C106" s="101" t="s">
        <v>720</v>
      </c>
      <c r="D106" s="97">
        <v>41214</v>
      </c>
      <c r="E106" s="98">
        <v>44424</v>
      </c>
      <c r="F106" s="117">
        <f t="shared" si="8"/>
        <v>8.794520547945206</v>
      </c>
      <c r="G106" s="46">
        <v>5</v>
      </c>
      <c r="H106" s="72">
        <v>0.05</v>
      </c>
      <c r="I106" s="91">
        <f t="shared" si="9"/>
        <v>0.19</v>
      </c>
      <c r="J106" s="118">
        <v>3762</v>
      </c>
      <c r="K106" s="68">
        <f t="shared" si="5"/>
        <v>6286.1473972602744</v>
      </c>
      <c r="L106" s="68">
        <f t="shared" si="6"/>
        <v>0</v>
      </c>
      <c r="M106" s="45">
        <v>0.05</v>
      </c>
      <c r="N106" s="68">
        <f t="shared" si="7"/>
        <v>188.10000000000002</v>
      </c>
    </row>
    <row r="107" spans="2:14" x14ac:dyDescent="0.25">
      <c r="B107" s="46">
        <v>104</v>
      </c>
      <c r="C107" s="101" t="s">
        <v>724</v>
      </c>
      <c r="D107" s="97">
        <v>41214</v>
      </c>
      <c r="E107" s="98">
        <v>44424</v>
      </c>
      <c r="F107" s="117">
        <f t="shared" si="8"/>
        <v>8.794520547945206</v>
      </c>
      <c r="G107" s="46">
        <v>3</v>
      </c>
      <c r="H107" s="72">
        <v>0.05</v>
      </c>
      <c r="I107" s="91">
        <f t="shared" si="9"/>
        <v>0.31666666666666665</v>
      </c>
      <c r="J107" s="118">
        <v>150000</v>
      </c>
      <c r="K107" s="68">
        <f t="shared" si="5"/>
        <v>417739.72602739726</v>
      </c>
      <c r="L107" s="68">
        <f t="shared" si="6"/>
        <v>0</v>
      </c>
      <c r="M107" s="45">
        <v>0.05</v>
      </c>
      <c r="N107" s="68">
        <f t="shared" si="7"/>
        <v>7500</v>
      </c>
    </row>
    <row r="108" spans="2:14" x14ac:dyDescent="0.25">
      <c r="B108" s="46">
        <v>105</v>
      </c>
      <c r="C108" s="101" t="s">
        <v>733</v>
      </c>
      <c r="D108" s="97">
        <v>41214</v>
      </c>
      <c r="E108" s="98">
        <v>44424</v>
      </c>
      <c r="F108" s="117">
        <f t="shared" si="8"/>
        <v>8.794520547945206</v>
      </c>
      <c r="G108" s="46">
        <v>3</v>
      </c>
      <c r="H108" s="72">
        <v>0.05</v>
      </c>
      <c r="I108" s="91">
        <f t="shared" si="9"/>
        <v>0.31666666666666665</v>
      </c>
      <c r="J108" s="118">
        <v>7500</v>
      </c>
      <c r="K108" s="68">
        <f t="shared" si="5"/>
        <v>20886.986301369863</v>
      </c>
      <c r="L108" s="68">
        <f t="shared" si="6"/>
        <v>0</v>
      </c>
      <c r="M108" s="45">
        <v>0.05</v>
      </c>
      <c r="N108" s="68">
        <f t="shared" si="7"/>
        <v>375</v>
      </c>
    </row>
    <row r="109" spans="2:14" x14ac:dyDescent="0.25">
      <c r="B109" s="46">
        <v>106</v>
      </c>
      <c r="C109" s="101" t="s">
        <v>705</v>
      </c>
      <c r="D109" s="97">
        <v>41214</v>
      </c>
      <c r="E109" s="98">
        <v>44424</v>
      </c>
      <c r="F109" s="117">
        <f t="shared" si="8"/>
        <v>8.794520547945206</v>
      </c>
      <c r="G109" s="46">
        <v>3</v>
      </c>
      <c r="H109" s="72">
        <v>0.05</v>
      </c>
      <c r="I109" s="91">
        <f t="shared" si="9"/>
        <v>0.31666666666666665</v>
      </c>
      <c r="J109" s="118">
        <v>12150</v>
      </c>
      <c r="K109" s="68">
        <f t="shared" si="5"/>
        <v>33836.917808219179</v>
      </c>
      <c r="L109" s="68">
        <f t="shared" si="6"/>
        <v>0</v>
      </c>
      <c r="M109" s="45">
        <v>0.05</v>
      </c>
      <c r="N109" s="68">
        <f t="shared" si="7"/>
        <v>607.5</v>
      </c>
    </row>
    <row r="110" spans="2:14" x14ac:dyDescent="0.25">
      <c r="B110" s="46">
        <v>107</v>
      </c>
      <c r="C110" s="101" t="s">
        <v>734</v>
      </c>
      <c r="D110" s="97">
        <v>41214</v>
      </c>
      <c r="E110" s="98">
        <v>44424</v>
      </c>
      <c r="F110" s="117">
        <f t="shared" si="8"/>
        <v>8.794520547945206</v>
      </c>
      <c r="G110" s="46">
        <v>5</v>
      </c>
      <c r="H110" s="72">
        <v>0.05</v>
      </c>
      <c r="I110" s="91">
        <f t="shared" si="9"/>
        <v>0.19</v>
      </c>
      <c r="J110" s="118">
        <v>28842</v>
      </c>
      <c r="K110" s="68">
        <f t="shared" si="5"/>
        <v>48193.796712328774</v>
      </c>
      <c r="L110" s="68">
        <f t="shared" si="6"/>
        <v>0</v>
      </c>
      <c r="M110" s="45">
        <v>0.05</v>
      </c>
      <c r="N110" s="68">
        <f t="shared" si="7"/>
        <v>1442.1000000000001</v>
      </c>
    </row>
    <row r="111" spans="2:14" x14ac:dyDescent="0.25">
      <c r="B111" s="46">
        <v>108</v>
      </c>
      <c r="C111" s="101" t="s">
        <v>735</v>
      </c>
      <c r="D111" s="97">
        <v>41214</v>
      </c>
      <c r="E111" s="98">
        <v>44424</v>
      </c>
      <c r="F111" s="117">
        <f t="shared" si="8"/>
        <v>8.794520547945206</v>
      </c>
      <c r="G111" s="46">
        <v>3</v>
      </c>
      <c r="H111" s="72">
        <v>0.05</v>
      </c>
      <c r="I111" s="91">
        <f t="shared" si="9"/>
        <v>0.31666666666666665</v>
      </c>
      <c r="J111" s="118">
        <v>4100</v>
      </c>
      <c r="K111" s="68">
        <f t="shared" si="5"/>
        <v>11418.219178082192</v>
      </c>
      <c r="L111" s="68">
        <f t="shared" si="6"/>
        <v>0</v>
      </c>
      <c r="M111" s="45">
        <v>0.05</v>
      </c>
      <c r="N111" s="68">
        <f t="shared" si="7"/>
        <v>205</v>
      </c>
    </row>
    <row r="112" spans="2:14" x14ac:dyDescent="0.25">
      <c r="B112" s="46">
        <v>109</v>
      </c>
      <c r="C112" s="101" t="s">
        <v>705</v>
      </c>
      <c r="D112" s="97">
        <v>41214</v>
      </c>
      <c r="E112" s="98">
        <v>44424</v>
      </c>
      <c r="F112" s="117">
        <f t="shared" si="8"/>
        <v>8.794520547945206</v>
      </c>
      <c r="G112" s="46">
        <v>3</v>
      </c>
      <c r="H112" s="72">
        <v>0.05</v>
      </c>
      <c r="I112" s="91">
        <f t="shared" si="9"/>
        <v>0.31666666666666665</v>
      </c>
      <c r="J112" s="118">
        <v>17850</v>
      </c>
      <c r="K112" s="68">
        <f t="shared" si="5"/>
        <v>49711.027397260274</v>
      </c>
      <c r="L112" s="68">
        <f t="shared" si="6"/>
        <v>0</v>
      </c>
      <c r="M112" s="45">
        <v>0.05</v>
      </c>
      <c r="N112" s="68">
        <f t="shared" si="7"/>
        <v>892.5</v>
      </c>
    </row>
    <row r="113" spans="2:14" x14ac:dyDescent="0.25">
      <c r="B113" s="46">
        <v>110</v>
      </c>
      <c r="C113" s="101" t="s">
        <v>718</v>
      </c>
      <c r="D113" s="97">
        <v>41214</v>
      </c>
      <c r="E113" s="98">
        <v>44424</v>
      </c>
      <c r="F113" s="117">
        <f t="shared" si="8"/>
        <v>8.794520547945206</v>
      </c>
      <c r="G113" s="46">
        <v>5</v>
      </c>
      <c r="H113" s="72">
        <v>0.05</v>
      </c>
      <c r="I113" s="91">
        <f t="shared" si="9"/>
        <v>0.19</v>
      </c>
      <c r="J113" s="118">
        <v>13700</v>
      </c>
      <c r="K113" s="68">
        <f t="shared" si="5"/>
        <v>22892.136986301372</v>
      </c>
      <c r="L113" s="68">
        <f t="shared" si="6"/>
        <v>0</v>
      </c>
      <c r="M113" s="45">
        <v>0.05</v>
      </c>
      <c r="N113" s="68">
        <f t="shared" si="7"/>
        <v>685</v>
      </c>
    </row>
    <row r="114" spans="2:14" x14ac:dyDescent="0.25">
      <c r="B114" s="46">
        <v>111</v>
      </c>
      <c r="C114" s="101" t="s">
        <v>702</v>
      </c>
      <c r="D114" s="97">
        <v>41214</v>
      </c>
      <c r="E114" s="98">
        <v>44424</v>
      </c>
      <c r="F114" s="117">
        <f t="shared" si="8"/>
        <v>8.794520547945206</v>
      </c>
      <c r="G114" s="46">
        <v>6</v>
      </c>
      <c r="H114" s="72">
        <v>0.05</v>
      </c>
      <c r="I114" s="91">
        <f t="shared" si="9"/>
        <v>0.15833333333333333</v>
      </c>
      <c r="J114" s="118">
        <v>256500</v>
      </c>
      <c r="K114" s="68">
        <f t="shared" si="5"/>
        <v>357167.46575342468</v>
      </c>
      <c r="L114" s="68">
        <f t="shared" si="6"/>
        <v>0</v>
      </c>
      <c r="M114" s="45">
        <v>0.05</v>
      </c>
      <c r="N114" s="68">
        <f t="shared" si="7"/>
        <v>12825</v>
      </c>
    </row>
    <row r="115" spans="2:14" x14ac:dyDescent="0.25">
      <c r="B115" s="46">
        <v>112</v>
      </c>
      <c r="C115" s="101" t="s">
        <v>720</v>
      </c>
      <c r="D115" s="97">
        <v>41214</v>
      </c>
      <c r="E115" s="98">
        <v>44424</v>
      </c>
      <c r="F115" s="117">
        <f t="shared" si="8"/>
        <v>8.794520547945206</v>
      </c>
      <c r="G115" s="46">
        <v>3</v>
      </c>
      <c r="H115" s="72">
        <v>0.05</v>
      </c>
      <c r="I115" s="91">
        <f t="shared" si="9"/>
        <v>0.31666666666666665</v>
      </c>
      <c r="J115" s="118">
        <v>3762</v>
      </c>
      <c r="K115" s="68">
        <f t="shared" si="5"/>
        <v>10476.912328767123</v>
      </c>
      <c r="L115" s="68">
        <f t="shared" si="6"/>
        <v>0</v>
      </c>
      <c r="M115" s="45">
        <v>0.05</v>
      </c>
      <c r="N115" s="68">
        <f t="shared" si="7"/>
        <v>188.10000000000002</v>
      </c>
    </row>
    <row r="116" spans="2:14" x14ac:dyDescent="0.25">
      <c r="B116" s="46">
        <v>113</v>
      </c>
      <c r="C116" s="101" t="s">
        <v>705</v>
      </c>
      <c r="D116" s="97">
        <v>41214</v>
      </c>
      <c r="E116" s="98">
        <v>44424</v>
      </c>
      <c r="F116" s="117">
        <f t="shared" si="8"/>
        <v>8.794520547945206</v>
      </c>
      <c r="G116" s="46">
        <v>3</v>
      </c>
      <c r="H116" s="72">
        <v>0.05</v>
      </c>
      <c r="I116" s="91">
        <f t="shared" si="9"/>
        <v>0.31666666666666665</v>
      </c>
      <c r="J116" s="118">
        <v>4940</v>
      </c>
      <c r="K116" s="68">
        <f t="shared" si="5"/>
        <v>13757.561643835617</v>
      </c>
      <c r="L116" s="68">
        <f t="shared" si="6"/>
        <v>0</v>
      </c>
      <c r="M116" s="45">
        <v>0.05</v>
      </c>
      <c r="N116" s="68">
        <f t="shared" si="7"/>
        <v>247</v>
      </c>
    </row>
    <row r="117" spans="2:14" x14ac:dyDescent="0.25">
      <c r="B117" s="46">
        <v>114</v>
      </c>
      <c r="C117" s="101" t="s">
        <v>736</v>
      </c>
      <c r="D117" s="97">
        <v>41214</v>
      </c>
      <c r="E117" s="98">
        <v>44424</v>
      </c>
      <c r="F117" s="117">
        <f t="shared" si="8"/>
        <v>8.794520547945206</v>
      </c>
      <c r="G117" s="46">
        <v>5</v>
      </c>
      <c r="H117" s="72">
        <v>0.05</v>
      </c>
      <c r="I117" s="91">
        <f t="shared" si="9"/>
        <v>0.19</v>
      </c>
      <c r="J117" s="118">
        <v>97821</v>
      </c>
      <c r="K117" s="68">
        <f t="shared" si="5"/>
        <v>163454.87095890412</v>
      </c>
      <c r="L117" s="68">
        <f t="shared" si="6"/>
        <v>0</v>
      </c>
      <c r="M117" s="45">
        <v>0.05</v>
      </c>
      <c r="N117" s="68">
        <f t="shared" si="7"/>
        <v>4891.05</v>
      </c>
    </row>
    <row r="118" spans="2:14" x14ac:dyDescent="0.25">
      <c r="B118" s="46">
        <v>115</v>
      </c>
      <c r="C118" s="101" t="s">
        <v>737</v>
      </c>
      <c r="D118" s="97">
        <v>41214</v>
      </c>
      <c r="E118" s="98">
        <v>44424</v>
      </c>
      <c r="F118" s="117">
        <f t="shared" si="8"/>
        <v>8.794520547945206</v>
      </c>
      <c r="G118" s="46">
        <v>5</v>
      </c>
      <c r="H118" s="72">
        <v>0.05</v>
      </c>
      <c r="I118" s="91">
        <f t="shared" si="9"/>
        <v>0.19</v>
      </c>
      <c r="J118" s="118">
        <v>3440</v>
      </c>
      <c r="K118" s="68">
        <f t="shared" si="5"/>
        <v>5748.0986301369867</v>
      </c>
      <c r="L118" s="68">
        <f t="shared" si="6"/>
        <v>0</v>
      </c>
      <c r="M118" s="45">
        <v>0.05</v>
      </c>
      <c r="N118" s="68">
        <f t="shared" si="7"/>
        <v>172</v>
      </c>
    </row>
    <row r="119" spans="2:14" x14ac:dyDescent="0.25">
      <c r="B119" s="46">
        <v>116</v>
      </c>
      <c r="C119" s="101" t="s">
        <v>738</v>
      </c>
      <c r="D119" s="97">
        <v>41214</v>
      </c>
      <c r="E119" s="98">
        <v>44424</v>
      </c>
      <c r="F119" s="117">
        <f t="shared" si="8"/>
        <v>8.794520547945206</v>
      </c>
      <c r="G119" s="46">
        <v>5</v>
      </c>
      <c r="H119" s="72">
        <v>0.05</v>
      </c>
      <c r="I119" s="91">
        <f t="shared" si="9"/>
        <v>0.19</v>
      </c>
      <c r="J119" s="118">
        <v>4719</v>
      </c>
      <c r="K119" s="68">
        <f t="shared" si="5"/>
        <v>7885.2550684931512</v>
      </c>
      <c r="L119" s="68">
        <f t="shared" si="6"/>
        <v>0</v>
      </c>
      <c r="M119" s="45">
        <v>0.05</v>
      </c>
      <c r="N119" s="68">
        <f t="shared" si="7"/>
        <v>235.95000000000002</v>
      </c>
    </row>
    <row r="120" spans="2:14" x14ac:dyDescent="0.25">
      <c r="B120" s="46">
        <v>117</v>
      </c>
      <c r="C120" s="101" t="s">
        <v>739</v>
      </c>
      <c r="D120" s="97">
        <v>41214</v>
      </c>
      <c r="E120" s="98">
        <v>44424</v>
      </c>
      <c r="F120" s="117">
        <f t="shared" si="8"/>
        <v>8.794520547945206</v>
      </c>
      <c r="G120" s="46">
        <v>5</v>
      </c>
      <c r="H120" s="72">
        <v>0.05</v>
      </c>
      <c r="I120" s="91">
        <f t="shared" si="9"/>
        <v>0.19</v>
      </c>
      <c r="J120" s="118">
        <v>97330</v>
      </c>
      <c r="K120" s="68">
        <f t="shared" si="5"/>
        <v>162634.43013698631</v>
      </c>
      <c r="L120" s="68">
        <f t="shared" si="6"/>
        <v>0</v>
      </c>
      <c r="M120" s="45">
        <v>0.05</v>
      </c>
      <c r="N120" s="68">
        <f t="shared" si="7"/>
        <v>4866.5</v>
      </c>
    </row>
    <row r="121" spans="2:14" x14ac:dyDescent="0.25">
      <c r="B121" s="46">
        <v>118</v>
      </c>
      <c r="C121" s="101" t="s">
        <v>740</v>
      </c>
      <c r="D121" s="97">
        <v>41214</v>
      </c>
      <c r="E121" s="98">
        <v>44424</v>
      </c>
      <c r="F121" s="117">
        <f t="shared" si="8"/>
        <v>8.794520547945206</v>
      </c>
      <c r="G121" s="46">
        <v>3</v>
      </c>
      <c r="H121" s="72">
        <v>0.05</v>
      </c>
      <c r="I121" s="91">
        <f t="shared" si="9"/>
        <v>0.31666666666666665</v>
      </c>
      <c r="J121" s="118">
        <v>12289</v>
      </c>
      <c r="K121" s="68">
        <f t="shared" si="5"/>
        <v>34224.023287671233</v>
      </c>
      <c r="L121" s="68">
        <f t="shared" si="6"/>
        <v>0</v>
      </c>
      <c r="M121" s="45">
        <v>0.05</v>
      </c>
      <c r="N121" s="68">
        <f t="shared" si="7"/>
        <v>614.45000000000005</v>
      </c>
    </row>
    <row r="122" spans="2:14" x14ac:dyDescent="0.25">
      <c r="B122" s="46">
        <v>119</v>
      </c>
      <c r="C122" s="101" t="s">
        <v>741</v>
      </c>
      <c r="D122" s="97">
        <v>41214</v>
      </c>
      <c r="E122" s="98">
        <v>44424</v>
      </c>
      <c r="F122" s="117">
        <f t="shared" si="8"/>
        <v>8.794520547945206</v>
      </c>
      <c r="G122" s="46">
        <v>3</v>
      </c>
      <c r="H122" s="72">
        <v>0.05</v>
      </c>
      <c r="I122" s="91">
        <f t="shared" si="9"/>
        <v>0.31666666666666665</v>
      </c>
      <c r="J122" s="118">
        <v>11798</v>
      </c>
      <c r="K122" s="68">
        <f t="shared" si="5"/>
        <v>32856.621917808217</v>
      </c>
      <c r="L122" s="68">
        <f t="shared" si="6"/>
        <v>0</v>
      </c>
      <c r="M122" s="45">
        <v>0.05</v>
      </c>
      <c r="N122" s="68">
        <f t="shared" si="7"/>
        <v>589.9</v>
      </c>
    </row>
    <row r="123" spans="2:14" x14ac:dyDescent="0.25">
      <c r="B123" s="46">
        <v>120</v>
      </c>
      <c r="C123" s="101" t="s">
        <v>742</v>
      </c>
      <c r="D123" s="97">
        <v>41214</v>
      </c>
      <c r="E123" s="98">
        <v>44424</v>
      </c>
      <c r="F123" s="117">
        <f t="shared" si="8"/>
        <v>8.794520547945206</v>
      </c>
      <c r="G123" s="46">
        <v>3</v>
      </c>
      <c r="H123" s="72">
        <v>0.05</v>
      </c>
      <c r="I123" s="91">
        <f t="shared" si="9"/>
        <v>0.31666666666666665</v>
      </c>
      <c r="J123" s="118">
        <v>72260</v>
      </c>
      <c r="K123" s="68">
        <f t="shared" si="5"/>
        <v>201239.15068493152</v>
      </c>
      <c r="L123" s="68">
        <f t="shared" si="6"/>
        <v>0</v>
      </c>
      <c r="M123" s="45">
        <v>0.05</v>
      </c>
      <c r="N123" s="68">
        <f t="shared" si="7"/>
        <v>3613</v>
      </c>
    </row>
    <row r="124" spans="2:14" x14ac:dyDescent="0.25">
      <c r="B124" s="46">
        <v>121</v>
      </c>
      <c r="C124" s="101" t="s">
        <v>743</v>
      </c>
      <c r="D124" s="97">
        <v>41214</v>
      </c>
      <c r="E124" s="98">
        <v>44424</v>
      </c>
      <c r="F124" s="117">
        <f t="shared" si="8"/>
        <v>8.794520547945206</v>
      </c>
      <c r="G124" s="46">
        <v>3</v>
      </c>
      <c r="H124" s="72">
        <v>0.05</v>
      </c>
      <c r="I124" s="91">
        <f t="shared" si="9"/>
        <v>0.31666666666666665</v>
      </c>
      <c r="J124" s="118">
        <v>7865</v>
      </c>
      <c r="K124" s="68">
        <f t="shared" si="5"/>
        <v>21903.486301369863</v>
      </c>
      <c r="L124" s="68">
        <f t="shared" si="6"/>
        <v>0</v>
      </c>
      <c r="M124" s="45">
        <v>0.05</v>
      </c>
      <c r="N124" s="68">
        <f t="shared" si="7"/>
        <v>393.25</v>
      </c>
    </row>
    <row r="125" spans="2:14" x14ac:dyDescent="0.25">
      <c r="B125" s="46">
        <v>122</v>
      </c>
      <c r="C125" s="101" t="s">
        <v>744</v>
      </c>
      <c r="D125" s="97">
        <v>41214</v>
      </c>
      <c r="E125" s="98">
        <v>44424</v>
      </c>
      <c r="F125" s="117">
        <f t="shared" si="8"/>
        <v>8.794520547945206</v>
      </c>
      <c r="G125" s="46">
        <v>3</v>
      </c>
      <c r="H125" s="72">
        <v>0.05</v>
      </c>
      <c r="I125" s="91">
        <f t="shared" si="9"/>
        <v>0.31666666666666665</v>
      </c>
      <c r="J125" s="118">
        <v>9045</v>
      </c>
      <c r="K125" s="68">
        <f t="shared" si="5"/>
        <v>25189.705479452055</v>
      </c>
      <c r="L125" s="68">
        <f t="shared" si="6"/>
        <v>0</v>
      </c>
      <c r="M125" s="45">
        <v>0.05</v>
      </c>
      <c r="N125" s="68">
        <f t="shared" si="7"/>
        <v>452.25</v>
      </c>
    </row>
    <row r="126" spans="2:14" x14ac:dyDescent="0.25">
      <c r="B126" s="46">
        <v>123</v>
      </c>
      <c r="C126" s="101" t="s">
        <v>745</v>
      </c>
      <c r="D126" s="97">
        <v>41214</v>
      </c>
      <c r="E126" s="98">
        <v>44424</v>
      </c>
      <c r="F126" s="117">
        <f t="shared" si="8"/>
        <v>8.794520547945206</v>
      </c>
      <c r="G126" s="46">
        <v>3</v>
      </c>
      <c r="H126" s="72">
        <v>0.05</v>
      </c>
      <c r="I126" s="91">
        <f t="shared" si="9"/>
        <v>0.31666666666666665</v>
      </c>
      <c r="J126" s="118">
        <v>8749</v>
      </c>
      <c r="K126" s="68">
        <f t="shared" si="5"/>
        <v>24365.365753424656</v>
      </c>
      <c r="L126" s="68">
        <f t="shared" si="6"/>
        <v>0</v>
      </c>
      <c r="M126" s="45">
        <v>0.05</v>
      </c>
      <c r="N126" s="68">
        <f t="shared" si="7"/>
        <v>437.45000000000005</v>
      </c>
    </row>
    <row r="127" spans="2:14" x14ac:dyDescent="0.25">
      <c r="B127" s="46">
        <v>124</v>
      </c>
      <c r="C127" s="101" t="s">
        <v>746</v>
      </c>
      <c r="D127" s="97">
        <v>41214</v>
      </c>
      <c r="E127" s="98">
        <v>44424</v>
      </c>
      <c r="F127" s="117">
        <f t="shared" si="8"/>
        <v>8.794520547945206</v>
      </c>
      <c r="G127" s="46">
        <v>3</v>
      </c>
      <c r="H127" s="72">
        <v>0.05</v>
      </c>
      <c r="I127" s="91">
        <f t="shared" si="9"/>
        <v>0.31666666666666665</v>
      </c>
      <c r="J127" s="118">
        <v>28511</v>
      </c>
      <c r="K127" s="68">
        <f t="shared" si="5"/>
        <v>79401.182191780827</v>
      </c>
      <c r="L127" s="68">
        <f t="shared" si="6"/>
        <v>0</v>
      </c>
      <c r="M127" s="45">
        <v>0.05</v>
      </c>
      <c r="N127" s="68">
        <f t="shared" si="7"/>
        <v>1425.5500000000002</v>
      </c>
    </row>
    <row r="128" spans="2:14" x14ac:dyDescent="0.25">
      <c r="B128" s="46">
        <v>125</v>
      </c>
      <c r="C128" s="101" t="s">
        <v>747</v>
      </c>
      <c r="D128" s="97">
        <v>41214</v>
      </c>
      <c r="E128" s="98">
        <v>44424</v>
      </c>
      <c r="F128" s="117">
        <f t="shared" si="8"/>
        <v>8.794520547945206</v>
      </c>
      <c r="G128" s="46">
        <v>3</v>
      </c>
      <c r="H128" s="72">
        <v>0.05</v>
      </c>
      <c r="I128" s="91">
        <f t="shared" si="9"/>
        <v>0.31666666666666665</v>
      </c>
      <c r="J128" s="118">
        <v>24578</v>
      </c>
      <c r="K128" s="68">
        <f t="shared" si="5"/>
        <v>68448.046575342465</v>
      </c>
      <c r="L128" s="68">
        <f t="shared" si="6"/>
        <v>0</v>
      </c>
      <c r="M128" s="45">
        <v>0.05</v>
      </c>
      <c r="N128" s="68">
        <f t="shared" si="7"/>
        <v>1228.9000000000001</v>
      </c>
    </row>
    <row r="129" spans="2:14" x14ac:dyDescent="0.25">
      <c r="B129" s="46">
        <v>126</v>
      </c>
      <c r="C129" s="101" t="s">
        <v>748</v>
      </c>
      <c r="D129" s="97">
        <v>41214</v>
      </c>
      <c r="E129" s="98">
        <v>44424</v>
      </c>
      <c r="F129" s="117">
        <f t="shared" si="8"/>
        <v>8.794520547945206</v>
      </c>
      <c r="G129" s="46">
        <v>3</v>
      </c>
      <c r="H129" s="72">
        <v>0.05</v>
      </c>
      <c r="I129" s="91">
        <f t="shared" si="9"/>
        <v>0.31666666666666665</v>
      </c>
      <c r="J129" s="118">
        <v>46797</v>
      </c>
      <c r="K129" s="68">
        <f t="shared" si="5"/>
        <v>130326.4397260274</v>
      </c>
      <c r="L129" s="68">
        <f t="shared" si="6"/>
        <v>0</v>
      </c>
      <c r="M129" s="45">
        <v>0.05</v>
      </c>
      <c r="N129" s="68">
        <f t="shared" si="7"/>
        <v>2339.85</v>
      </c>
    </row>
    <row r="130" spans="2:14" x14ac:dyDescent="0.25">
      <c r="B130" s="46">
        <v>127</v>
      </c>
      <c r="C130" s="101" t="s">
        <v>749</v>
      </c>
      <c r="D130" s="97">
        <v>41214</v>
      </c>
      <c r="E130" s="98">
        <v>44424</v>
      </c>
      <c r="F130" s="117">
        <f t="shared" si="8"/>
        <v>8.794520547945206</v>
      </c>
      <c r="G130" s="46">
        <v>5</v>
      </c>
      <c r="H130" s="72">
        <v>0.05</v>
      </c>
      <c r="I130" s="91">
        <f t="shared" si="9"/>
        <v>0.19</v>
      </c>
      <c r="J130" s="118">
        <v>34115</v>
      </c>
      <c r="K130" s="68">
        <f t="shared" si="5"/>
        <v>57004.763013698634</v>
      </c>
      <c r="L130" s="68">
        <f t="shared" si="6"/>
        <v>0</v>
      </c>
      <c r="M130" s="45">
        <v>0.05</v>
      </c>
      <c r="N130" s="68">
        <f t="shared" si="7"/>
        <v>1705.75</v>
      </c>
    </row>
    <row r="131" spans="2:14" x14ac:dyDescent="0.25">
      <c r="B131" s="46">
        <v>128</v>
      </c>
      <c r="C131" s="101" t="s">
        <v>750</v>
      </c>
      <c r="D131" s="97">
        <v>41214</v>
      </c>
      <c r="E131" s="98">
        <v>44424</v>
      </c>
      <c r="F131" s="117">
        <f t="shared" si="8"/>
        <v>8.794520547945206</v>
      </c>
      <c r="G131" s="46">
        <v>8</v>
      </c>
      <c r="H131" s="72">
        <v>0.05</v>
      </c>
      <c r="I131" s="91">
        <f t="shared" si="9"/>
        <v>0.11874999999999999</v>
      </c>
      <c r="J131" s="118">
        <v>27528</v>
      </c>
      <c r="K131" s="68">
        <f t="shared" si="5"/>
        <v>28748.847945205478</v>
      </c>
      <c r="L131" s="68">
        <f t="shared" si="6"/>
        <v>0</v>
      </c>
      <c r="M131" s="45">
        <v>0.05</v>
      </c>
      <c r="N131" s="68">
        <f t="shared" si="7"/>
        <v>1376.4</v>
      </c>
    </row>
    <row r="132" spans="2:14" x14ac:dyDescent="0.25">
      <c r="B132" s="46">
        <v>129</v>
      </c>
      <c r="C132" s="101" t="s">
        <v>718</v>
      </c>
      <c r="D132" s="97">
        <v>41214</v>
      </c>
      <c r="E132" s="98">
        <v>44424</v>
      </c>
      <c r="F132" s="117">
        <f t="shared" si="8"/>
        <v>8.794520547945206</v>
      </c>
      <c r="G132" s="46">
        <v>5</v>
      </c>
      <c r="H132" s="72">
        <v>0.05</v>
      </c>
      <c r="I132" s="91">
        <f t="shared" si="9"/>
        <v>0.19</v>
      </c>
      <c r="J132" s="118">
        <v>199214</v>
      </c>
      <c r="K132" s="68">
        <f t="shared" ref="K132:K195" si="10">J132*I132*F132</f>
        <v>332878.40712328773</v>
      </c>
      <c r="L132" s="68">
        <f t="shared" ref="L132:L195" si="11">MAX(J132-K132,0)</f>
        <v>0</v>
      </c>
      <c r="M132" s="45">
        <v>0.05</v>
      </c>
      <c r="N132" s="68">
        <f t="shared" ref="N132:N195" si="12">IF(J132&lt;=0,0,IF(L132&lt;=H132*J132,H132*J132,L132*(1-M132)))</f>
        <v>9960.7000000000007</v>
      </c>
    </row>
    <row r="133" spans="2:14" x14ac:dyDescent="0.25">
      <c r="B133" s="46">
        <v>130</v>
      </c>
      <c r="C133" s="101" t="s">
        <v>751</v>
      </c>
      <c r="D133" s="97">
        <v>41214</v>
      </c>
      <c r="E133" s="98">
        <v>44424</v>
      </c>
      <c r="F133" s="117">
        <f t="shared" ref="F133:F196" si="13">(E133-D133)/365</f>
        <v>8.794520547945206</v>
      </c>
      <c r="G133" s="46">
        <v>5</v>
      </c>
      <c r="H133" s="72">
        <v>0.05</v>
      </c>
      <c r="I133" s="91">
        <f t="shared" ref="I133:I196" si="14">(1-H133)/G133</f>
        <v>0.19</v>
      </c>
      <c r="J133" s="118">
        <v>9831</v>
      </c>
      <c r="K133" s="68">
        <f t="shared" si="10"/>
        <v>16427.196986301373</v>
      </c>
      <c r="L133" s="68">
        <f t="shared" si="11"/>
        <v>0</v>
      </c>
      <c r="M133" s="45">
        <v>0.05</v>
      </c>
      <c r="N133" s="68">
        <f t="shared" si="12"/>
        <v>491.55</v>
      </c>
    </row>
    <row r="134" spans="2:14" x14ac:dyDescent="0.25">
      <c r="B134" s="46">
        <v>131</v>
      </c>
      <c r="C134" s="101" t="s">
        <v>752</v>
      </c>
      <c r="D134" s="97">
        <v>41214</v>
      </c>
      <c r="E134" s="98">
        <v>44424</v>
      </c>
      <c r="F134" s="117">
        <f t="shared" si="13"/>
        <v>8.794520547945206</v>
      </c>
      <c r="G134" s="46">
        <v>3</v>
      </c>
      <c r="H134" s="72">
        <v>0.05</v>
      </c>
      <c r="I134" s="91">
        <f t="shared" si="14"/>
        <v>0.31666666666666665</v>
      </c>
      <c r="J134" s="118">
        <v>20900</v>
      </c>
      <c r="K134" s="68">
        <f t="shared" si="10"/>
        <v>58205.068493150684</v>
      </c>
      <c r="L134" s="68">
        <f t="shared" si="11"/>
        <v>0</v>
      </c>
      <c r="M134" s="45">
        <v>0.05</v>
      </c>
      <c r="N134" s="68">
        <f t="shared" si="12"/>
        <v>1045</v>
      </c>
    </row>
    <row r="135" spans="2:14" x14ac:dyDescent="0.25">
      <c r="B135" s="46">
        <v>132</v>
      </c>
      <c r="C135" s="101" t="s">
        <v>702</v>
      </c>
      <c r="D135" s="97">
        <v>41214</v>
      </c>
      <c r="E135" s="98">
        <v>44424</v>
      </c>
      <c r="F135" s="117">
        <f t="shared" si="13"/>
        <v>8.794520547945206</v>
      </c>
      <c r="G135" s="46">
        <v>6</v>
      </c>
      <c r="H135" s="72">
        <v>0.05</v>
      </c>
      <c r="I135" s="91">
        <f t="shared" si="14"/>
        <v>0.15833333333333333</v>
      </c>
      <c r="J135" s="118">
        <v>340000</v>
      </c>
      <c r="K135" s="68">
        <f t="shared" si="10"/>
        <v>473438.35616438353</v>
      </c>
      <c r="L135" s="68">
        <f t="shared" si="11"/>
        <v>0</v>
      </c>
      <c r="M135" s="45">
        <v>0.05</v>
      </c>
      <c r="N135" s="68">
        <f t="shared" si="12"/>
        <v>17000</v>
      </c>
    </row>
    <row r="136" spans="2:14" x14ac:dyDescent="0.25">
      <c r="B136" s="46">
        <v>133</v>
      </c>
      <c r="C136" s="101" t="s">
        <v>702</v>
      </c>
      <c r="D136" s="97">
        <v>41214</v>
      </c>
      <c r="E136" s="98">
        <v>44424</v>
      </c>
      <c r="F136" s="117">
        <f t="shared" si="13"/>
        <v>8.794520547945206</v>
      </c>
      <c r="G136" s="46">
        <v>6</v>
      </c>
      <c r="H136" s="72">
        <v>0.05</v>
      </c>
      <c r="I136" s="91">
        <f t="shared" si="14"/>
        <v>0.15833333333333333</v>
      </c>
      <c r="J136" s="118">
        <v>57000</v>
      </c>
      <c r="K136" s="68">
        <f t="shared" si="10"/>
        <v>79370.547945205486</v>
      </c>
      <c r="L136" s="68">
        <f t="shared" si="11"/>
        <v>0</v>
      </c>
      <c r="M136" s="45">
        <v>0.05</v>
      </c>
      <c r="N136" s="68">
        <f t="shared" si="12"/>
        <v>2850</v>
      </c>
    </row>
    <row r="137" spans="2:14" x14ac:dyDescent="0.25">
      <c r="B137" s="46">
        <v>134</v>
      </c>
      <c r="C137" s="101" t="s">
        <v>702</v>
      </c>
      <c r="D137" s="97">
        <v>41214</v>
      </c>
      <c r="E137" s="98">
        <v>44424</v>
      </c>
      <c r="F137" s="117">
        <f t="shared" si="13"/>
        <v>8.794520547945206</v>
      </c>
      <c r="G137" s="46">
        <v>6</v>
      </c>
      <c r="H137" s="72">
        <v>0.05</v>
      </c>
      <c r="I137" s="91">
        <f t="shared" si="14"/>
        <v>0.15833333333333333</v>
      </c>
      <c r="J137" s="118">
        <v>68000</v>
      </c>
      <c r="K137" s="68">
        <f t="shared" si="10"/>
        <v>94687.671232876717</v>
      </c>
      <c r="L137" s="68">
        <f t="shared" si="11"/>
        <v>0</v>
      </c>
      <c r="M137" s="45">
        <v>0.05</v>
      </c>
      <c r="N137" s="68">
        <f t="shared" si="12"/>
        <v>3400</v>
      </c>
    </row>
    <row r="138" spans="2:14" x14ac:dyDescent="0.25">
      <c r="B138" s="46">
        <v>135</v>
      </c>
      <c r="C138" s="101" t="s">
        <v>702</v>
      </c>
      <c r="D138" s="97">
        <v>41214</v>
      </c>
      <c r="E138" s="98">
        <v>44424</v>
      </c>
      <c r="F138" s="117">
        <f t="shared" si="13"/>
        <v>8.794520547945206</v>
      </c>
      <c r="G138" s="46">
        <v>6</v>
      </c>
      <c r="H138" s="72">
        <v>0.05</v>
      </c>
      <c r="I138" s="91">
        <f t="shared" si="14"/>
        <v>0.15833333333333333</v>
      </c>
      <c r="J138" s="118">
        <v>10500</v>
      </c>
      <c r="K138" s="68">
        <f t="shared" si="10"/>
        <v>14620.890410958906</v>
      </c>
      <c r="L138" s="68">
        <f t="shared" si="11"/>
        <v>0</v>
      </c>
      <c r="M138" s="45">
        <v>0.05</v>
      </c>
      <c r="N138" s="68">
        <f t="shared" si="12"/>
        <v>525</v>
      </c>
    </row>
    <row r="139" spans="2:14" x14ac:dyDescent="0.25">
      <c r="B139" s="46">
        <v>136</v>
      </c>
      <c r="C139" s="101" t="s">
        <v>753</v>
      </c>
      <c r="D139" s="97">
        <v>41214</v>
      </c>
      <c r="E139" s="98">
        <v>44424</v>
      </c>
      <c r="F139" s="117">
        <f t="shared" si="13"/>
        <v>8.794520547945206</v>
      </c>
      <c r="G139" s="46">
        <v>8</v>
      </c>
      <c r="H139" s="72">
        <v>0.05</v>
      </c>
      <c r="I139" s="91">
        <f t="shared" si="14"/>
        <v>0.11874999999999999</v>
      </c>
      <c r="J139" s="118">
        <v>7809</v>
      </c>
      <c r="K139" s="68">
        <f t="shared" si="10"/>
        <v>8155.3238013698628</v>
      </c>
      <c r="L139" s="68">
        <f t="shared" si="11"/>
        <v>0</v>
      </c>
      <c r="M139" s="45">
        <v>0.05</v>
      </c>
      <c r="N139" s="68">
        <f t="shared" si="12"/>
        <v>390.45000000000005</v>
      </c>
    </row>
    <row r="140" spans="2:14" x14ac:dyDescent="0.25">
      <c r="B140" s="46">
        <v>137</v>
      </c>
      <c r="C140" s="101" t="s">
        <v>705</v>
      </c>
      <c r="D140" s="97">
        <v>41214</v>
      </c>
      <c r="E140" s="98">
        <v>44424</v>
      </c>
      <c r="F140" s="117">
        <f t="shared" si="13"/>
        <v>8.794520547945206</v>
      </c>
      <c r="G140" s="46">
        <v>3</v>
      </c>
      <c r="H140" s="72">
        <v>0.05</v>
      </c>
      <c r="I140" s="91">
        <f t="shared" si="14"/>
        <v>0.31666666666666665</v>
      </c>
      <c r="J140" s="118">
        <v>11400</v>
      </c>
      <c r="K140" s="68">
        <f t="shared" si="10"/>
        <v>31748.219178082192</v>
      </c>
      <c r="L140" s="68">
        <f t="shared" si="11"/>
        <v>0</v>
      </c>
      <c r="M140" s="45">
        <v>0.05</v>
      </c>
      <c r="N140" s="68">
        <f t="shared" si="12"/>
        <v>570</v>
      </c>
    </row>
    <row r="141" spans="2:14" x14ac:dyDescent="0.25">
      <c r="B141" s="46">
        <v>138</v>
      </c>
      <c r="C141" s="101" t="s">
        <v>718</v>
      </c>
      <c r="D141" s="97">
        <v>41214</v>
      </c>
      <c r="E141" s="98">
        <v>44424</v>
      </c>
      <c r="F141" s="117">
        <f t="shared" si="13"/>
        <v>8.794520547945206</v>
      </c>
      <c r="G141" s="46">
        <v>5</v>
      </c>
      <c r="H141" s="72">
        <v>0.05</v>
      </c>
      <c r="I141" s="91">
        <f t="shared" si="14"/>
        <v>0.19</v>
      </c>
      <c r="J141" s="118">
        <v>21000</v>
      </c>
      <c r="K141" s="68">
        <f t="shared" si="10"/>
        <v>35090.136986301375</v>
      </c>
      <c r="L141" s="68">
        <f t="shared" si="11"/>
        <v>0</v>
      </c>
      <c r="M141" s="45">
        <v>0.05</v>
      </c>
      <c r="N141" s="68">
        <f t="shared" si="12"/>
        <v>1050</v>
      </c>
    </row>
    <row r="142" spans="2:14" x14ac:dyDescent="0.25">
      <c r="B142" s="46">
        <v>139</v>
      </c>
      <c r="C142" s="101" t="s">
        <v>754</v>
      </c>
      <c r="D142" s="97">
        <v>41214</v>
      </c>
      <c r="E142" s="98">
        <v>44424</v>
      </c>
      <c r="F142" s="117">
        <f t="shared" si="13"/>
        <v>8.794520547945206</v>
      </c>
      <c r="G142" s="46">
        <v>5</v>
      </c>
      <c r="H142" s="72">
        <v>0.05</v>
      </c>
      <c r="I142" s="91">
        <f t="shared" si="14"/>
        <v>0.19</v>
      </c>
      <c r="J142" s="118">
        <v>1650</v>
      </c>
      <c r="K142" s="68">
        <f t="shared" si="10"/>
        <v>2757.0821917808221</v>
      </c>
      <c r="L142" s="68">
        <f t="shared" si="11"/>
        <v>0</v>
      </c>
      <c r="M142" s="45">
        <v>0.05</v>
      </c>
      <c r="N142" s="68">
        <f t="shared" si="12"/>
        <v>82.5</v>
      </c>
    </row>
    <row r="143" spans="2:14" x14ac:dyDescent="0.25">
      <c r="B143" s="46">
        <v>140</v>
      </c>
      <c r="C143" s="101" t="s">
        <v>708</v>
      </c>
      <c r="D143" s="97">
        <v>41214</v>
      </c>
      <c r="E143" s="98">
        <v>44424</v>
      </c>
      <c r="F143" s="117">
        <f t="shared" si="13"/>
        <v>8.794520547945206</v>
      </c>
      <c r="G143" s="46">
        <v>3</v>
      </c>
      <c r="H143" s="72">
        <v>0.05</v>
      </c>
      <c r="I143" s="91">
        <f t="shared" si="14"/>
        <v>0.31666666666666665</v>
      </c>
      <c r="J143" s="118">
        <v>13600</v>
      </c>
      <c r="K143" s="68">
        <f t="shared" si="10"/>
        <v>37875.068493150684</v>
      </c>
      <c r="L143" s="68">
        <f t="shared" si="11"/>
        <v>0</v>
      </c>
      <c r="M143" s="45">
        <v>0.05</v>
      </c>
      <c r="N143" s="68">
        <f t="shared" si="12"/>
        <v>680</v>
      </c>
    </row>
    <row r="144" spans="2:14" x14ac:dyDescent="0.25">
      <c r="B144" s="46">
        <v>141</v>
      </c>
      <c r="C144" s="101" t="s">
        <v>717</v>
      </c>
      <c r="D144" s="97">
        <v>41214</v>
      </c>
      <c r="E144" s="98">
        <v>44424</v>
      </c>
      <c r="F144" s="117">
        <f t="shared" si="13"/>
        <v>8.794520547945206</v>
      </c>
      <c r="G144" s="46">
        <v>5</v>
      </c>
      <c r="H144" s="72">
        <v>0.05</v>
      </c>
      <c r="I144" s="91">
        <f t="shared" si="14"/>
        <v>0.19</v>
      </c>
      <c r="J144" s="118">
        <v>19600</v>
      </c>
      <c r="K144" s="68">
        <f t="shared" si="10"/>
        <v>32750.794520547948</v>
      </c>
      <c r="L144" s="68">
        <f t="shared" si="11"/>
        <v>0</v>
      </c>
      <c r="M144" s="45">
        <v>0.05</v>
      </c>
      <c r="N144" s="68">
        <f t="shared" si="12"/>
        <v>980</v>
      </c>
    </row>
    <row r="145" spans="2:14" x14ac:dyDescent="0.25">
      <c r="B145" s="46">
        <v>142</v>
      </c>
      <c r="C145" s="101" t="s">
        <v>717</v>
      </c>
      <c r="D145" s="97">
        <v>41214</v>
      </c>
      <c r="E145" s="98">
        <v>44424</v>
      </c>
      <c r="F145" s="117">
        <f t="shared" si="13"/>
        <v>8.794520547945206</v>
      </c>
      <c r="G145" s="46">
        <v>5</v>
      </c>
      <c r="H145" s="72">
        <v>0.05</v>
      </c>
      <c r="I145" s="91">
        <f t="shared" si="14"/>
        <v>0.19</v>
      </c>
      <c r="J145" s="118">
        <v>4900</v>
      </c>
      <c r="K145" s="68">
        <f t="shared" si="10"/>
        <v>8187.698630136987</v>
      </c>
      <c r="L145" s="68">
        <f t="shared" si="11"/>
        <v>0</v>
      </c>
      <c r="M145" s="45">
        <v>0.05</v>
      </c>
      <c r="N145" s="68">
        <f t="shared" si="12"/>
        <v>245</v>
      </c>
    </row>
    <row r="146" spans="2:14" x14ac:dyDescent="0.25">
      <c r="B146" s="46">
        <v>143</v>
      </c>
      <c r="C146" s="101" t="s">
        <v>717</v>
      </c>
      <c r="D146" s="97">
        <v>41214</v>
      </c>
      <c r="E146" s="98">
        <v>44424</v>
      </c>
      <c r="F146" s="117">
        <f t="shared" si="13"/>
        <v>8.794520547945206</v>
      </c>
      <c r="G146" s="46">
        <v>5</v>
      </c>
      <c r="H146" s="72">
        <v>0.05</v>
      </c>
      <c r="I146" s="91">
        <f t="shared" si="14"/>
        <v>0.19</v>
      </c>
      <c r="J146" s="118">
        <v>4900</v>
      </c>
      <c r="K146" s="68">
        <f t="shared" si="10"/>
        <v>8187.698630136987</v>
      </c>
      <c r="L146" s="68">
        <f t="shared" si="11"/>
        <v>0</v>
      </c>
      <c r="M146" s="45">
        <v>0.05</v>
      </c>
      <c r="N146" s="68">
        <f t="shared" si="12"/>
        <v>245</v>
      </c>
    </row>
    <row r="147" spans="2:14" x14ac:dyDescent="0.25">
      <c r="B147" s="46">
        <v>144</v>
      </c>
      <c r="C147" s="101" t="s">
        <v>755</v>
      </c>
      <c r="D147" s="97">
        <v>41214</v>
      </c>
      <c r="E147" s="98">
        <v>44424</v>
      </c>
      <c r="F147" s="117">
        <f t="shared" si="13"/>
        <v>8.794520547945206</v>
      </c>
      <c r="G147" s="46">
        <v>8</v>
      </c>
      <c r="H147" s="72">
        <v>0.05</v>
      </c>
      <c r="I147" s="91">
        <f t="shared" si="14"/>
        <v>0.11874999999999999</v>
      </c>
      <c r="J147" s="118">
        <v>172085</v>
      </c>
      <c r="K147" s="68">
        <f t="shared" si="10"/>
        <v>179716.85188356164</v>
      </c>
      <c r="L147" s="68">
        <f t="shared" si="11"/>
        <v>0</v>
      </c>
      <c r="M147" s="45">
        <v>0.05</v>
      </c>
      <c r="N147" s="68">
        <f t="shared" si="12"/>
        <v>8604.25</v>
      </c>
    </row>
    <row r="148" spans="2:14" x14ac:dyDescent="0.25">
      <c r="B148" s="46">
        <v>145</v>
      </c>
      <c r="C148" s="101" t="s">
        <v>756</v>
      </c>
      <c r="D148" s="97">
        <v>41214</v>
      </c>
      <c r="E148" s="98">
        <v>44424</v>
      </c>
      <c r="F148" s="117">
        <f t="shared" si="13"/>
        <v>8.794520547945206</v>
      </c>
      <c r="G148" s="46">
        <v>3</v>
      </c>
      <c r="H148" s="72">
        <v>0.05</v>
      </c>
      <c r="I148" s="91">
        <f t="shared" si="14"/>
        <v>0.31666666666666665</v>
      </c>
      <c r="J148" s="118">
        <v>23205</v>
      </c>
      <c r="K148" s="68">
        <f t="shared" si="10"/>
        <v>64624.335616438359</v>
      </c>
      <c r="L148" s="68">
        <f t="shared" si="11"/>
        <v>0</v>
      </c>
      <c r="M148" s="45">
        <v>0.05</v>
      </c>
      <c r="N148" s="68">
        <f t="shared" si="12"/>
        <v>1160.25</v>
      </c>
    </row>
    <row r="149" spans="2:14" x14ac:dyDescent="0.25">
      <c r="B149" s="46">
        <v>146</v>
      </c>
      <c r="C149" s="101" t="s">
        <v>705</v>
      </c>
      <c r="D149" s="97">
        <v>41214</v>
      </c>
      <c r="E149" s="98">
        <v>44424</v>
      </c>
      <c r="F149" s="117">
        <f t="shared" si="13"/>
        <v>8.794520547945206</v>
      </c>
      <c r="G149" s="46">
        <v>3</v>
      </c>
      <c r="H149" s="72">
        <v>0.05</v>
      </c>
      <c r="I149" s="91">
        <f t="shared" si="14"/>
        <v>0.31666666666666665</v>
      </c>
      <c r="J149" s="118">
        <v>12600</v>
      </c>
      <c r="K149" s="68">
        <f t="shared" si="10"/>
        <v>35090.136986301375</v>
      </c>
      <c r="L149" s="68">
        <f t="shared" si="11"/>
        <v>0</v>
      </c>
      <c r="M149" s="45">
        <v>0.05</v>
      </c>
      <c r="N149" s="68">
        <f t="shared" si="12"/>
        <v>630</v>
      </c>
    </row>
    <row r="150" spans="2:14" x14ac:dyDescent="0.25">
      <c r="B150" s="46">
        <v>147</v>
      </c>
      <c r="C150" s="101" t="s">
        <v>705</v>
      </c>
      <c r="D150" s="97">
        <v>41214</v>
      </c>
      <c r="E150" s="98">
        <v>44424</v>
      </c>
      <c r="F150" s="117">
        <f t="shared" si="13"/>
        <v>8.794520547945206</v>
      </c>
      <c r="G150" s="46">
        <v>3</v>
      </c>
      <c r="H150" s="72">
        <v>0.05</v>
      </c>
      <c r="I150" s="91">
        <f t="shared" si="14"/>
        <v>0.31666666666666665</v>
      </c>
      <c r="J150" s="118">
        <v>18270</v>
      </c>
      <c r="K150" s="68">
        <f t="shared" si="10"/>
        <v>50880.698630136991</v>
      </c>
      <c r="L150" s="68">
        <f t="shared" si="11"/>
        <v>0</v>
      </c>
      <c r="M150" s="45">
        <v>0.05</v>
      </c>
      <c r="N150" s="68">
        <f t="shared" si="12"/>
        <v>913.5</v>
      </c>
    </row>
    <row r="151" spans="2:14" x14ac:dyDescent="0.25">
      <c r="B151" s="46">
        <v>148</v>
      </c>
      <c r="C151" s="101" t="s">
        <v>705</v>
      </c>
      <c r="D151" s="97">
        <v>41214</v>
      </c>
      <c r="E151" s="98">
        <v>44424</v>
      </c>
      <c r="F151" s="117">
        <f t="shared" si="13"/>
        <v>8.794520547945206</v>
      </c>
      <c r="G151" s="46">
        <v>3</v>
      </c>
      <c r="H151" s="72">
        <v>0.05</v>
      </c>
      <c r="I151" s="91">
        <f t="shared" si="14"/>
        <v>0.31666666666666665</v>
      </c>
      <c r="J151" s="118">
        <v>25725</v>
      </c>
      <c r="K151" s="68">
        <f t="shared" si="10"/>
        <v>71642.363013698632</v>
      </c>
      <c r="L151" s="68">
        <f t="shared" si="11"/>
        <v>0</v>
      </c>
      <c r="M151" s="45">
        <v>0.05</v>
      </c>
      <c r="N151" s="68">
        <f t="shared" si="12"/>
        <v>1286.25</v>
      </c>
    </row>
    <row r="152" spans="2:14" x14ac:dyDescent="0.25">
      <c r="B152" s="46">
        <v>149</v>
      </c>
      <c r="C152" s="101" t="s">
        <v>705</v>
      </c>
      <c r="D152" s="97">
        <v>41214</v>
      </c>
      <c r="E152" s="98">
        <v>44424</v>
      </c>
      <c r="F152" s="117">
        <f t="shared" si="13"/>
        <v>8.794520547945206</v>
      </c>
      <c r="G152" s="46">
        <v>3</v>
      </c>
      <c r="H152" s="72">
        <v>0.05</v>
      </c>
      <c r="I152" s="91">
        <f t="shared" si="14"/>
        <v>0.31666666666666665</v>
      </c>
      <c r="J152" s="118">
        <v>73500</v>
      </c>
      <c r="K152" s="68">
        <f t="shared" si="10"/>
        <v>204692.46575342468</v>
      </c>
      <c r="L152" s="68">
        <f t="shared" si="11"/>
        <v>0</v>
      </c>
      <c r="M152" s="45">
        <v>0.05</v>
      </c>
      <c r="N152" s="68">
        <f t="shared" si="12"/>
        <v>3675</v>
      </c>
    </row>
    <row r="153" spans="2:14" x14ac:dyDescent="0.25">
      <c r="B153" s="46">
        <v>150</v>
      </c>
      <c r="C153" s="101" t="s">
        <v>705</v>
      </c>
      <c r="D153" s="97">
        <v>41214</v>
      </c>
      <c r="E153" s="98">
        <v>44424</v>
      </c>
      <c r="F153" s="117">
        <f t="shared" si="13"/>
        <v>8.794520547945206</v>
      </c>
      <c r="G153" s="46">
        <v>3</v>
      </c>
      <c r="H153" s="72">
        <v>0.05</v>
      </c>
      <c r="I153" s="91">
        <f t="shared" si="14"/>
        <v>0.31666666666666665</v>
      </c>
      <c r="J153" s="118">
        <v>84000</v>
      </c>
      <c r="K153" s="68">
        <f t="shared" si="10"/>
        <v>233934.24657534249</v>
      </c>
      <c r="L153" s="68">
        <f t="shared" si="11"/>
        <v>0</v>
      </c>
      <c r="M153" s="45">
        <v>0.05</v>
      </c>
      <c r="N153" s="68">
        <f t="shared" si="12"/>
        <v>4200</v>
      </c>
    </row>
    <row r="154" spans="2:14" x14ac:dyDescent="0.25">
      <c r="B154" s="46">
        <v>151</v>
      </c>
      <c r="C154" s="101" t="s">
        <v>757</v>
      </c>
      <c r="D154" s="97">
        <v>41214</v>
      </c>
      <c r="E154" s="98">
        <v>44424</v>
      </c>
      <c r="F154" s="117">
        <f t="shared" si="13"/>
        <v>8.794520547945206</v>
      </c>
      <c r="G154" s="46">
        <v>3</v>
      </c>
      <c r="H154" s="72">
        <v>0.05</v>
      </c>
      <c r="I154" s="91">
        <f t="shared" si="14"/>
        <v>0.31666666666666665</v>
      </c>
      <c r="J154" s="118">
        <v>21840</v>
      </c>
      <c r="K154" s="68">
        <f t="shared" si="10"/>
        <v>60822.904109589042</v>
      </c>
      <c r="L154" s="68">
        <f t="shared" si="11"/>
        <v>0</v>
      </c>
      <c r="M154" s="45">
        <v>0.05</v>
      </c>
      <c r="N154" s="68">
        <f t="shared" si="12"/>
        <v>1092</v>
      </c>
    </row>
    <row r="155" spans="2:14" x14ac:dyDescent="0.25">
      <c r="B155" s="46">
        <v>152</v>
      </c>
      <c r="C155" s="101" t="s">
        <v>758</v>
      </c>
      <c r="D155" s="97">
        <v>41214</v>
      </c>
      <c r="E155" s="98">
        <v>44424</v>
      </c>
      <c r="F155" s="117">
        <f t="shared" si="13"/>
        <v>8.794520547945206</v>
      </c>
      <c r="G155" s="46">
        <v>3</v>
      </c>
      <c r="H155" s="72">
        <v>0.05</v>
      </c>
      <c r="I155" s="91">
        <f t="shared" si="14"/>
        <v>0.31666666666666665</v>
      </c>
      <c r="J155" s="118">
        <v>11025</v>
      </c>
      <c r="K155" s="68">
        <f t="shared" si="10"/>
        <v>30703.869863013701</v>
      </c>
      <c r="L155" s="68">
        <f t="shared" si="11"/>
        <v>0</v>
      </c>
      <c r="M155" s="45">
        <v>0.05</v>
      </c>
      <c r="N155" s="68">
        <f t="shared" si="12"/>
        <v>551.25</v>
      </c>
    </row>
    <row r="156" spans="2:14" x14ac:dyDescent="0.25">
      <c r="B156" s="46">
        <v>153</v>
      </c>
      <c r="C156" s="101" t="s">
        <v>756</v>
      </c>
      <c r="D156" s="97">
        <v>41214</v>
      </c>
      <c r="E156" s="98">
        <v>44424</v>
      </c>
      <c r="F156" s="117">
        <f t="shared" si="13"/>
        <v>8.794520547945206</v>
      </c>
      <c r="G156" s="46">
        <v>3</v>
      </c>
      <c r="H156" s="72">
        <v>0.05</v>
      </c>
      <c r="I156" s="91">
        <f t="shared" si="14"/>
        <v>0.31666666666666665</v>
      </c>
      <c r="J156" s="118">
        <v>23520</v>
      </c>
      <c r="K156" s="68">
        <f t="shared" si="10"/>
        <v>65501.589041095896</v>
      </c>
      <c r="L156" s="68">
        <f t="shared" si="11"/>
        <v>0</v>
      </c>
      <c r="M156" s="45">
        <v>0.05</v>
      </c>
      <c r="N156" s="68">
        <f t="shared" si="12"/>
        <v>1176</v>
      </c>
    </row>
    <row r="157" spans="2:14" x14ac:dyDescent="0.25">
      <c r="B157" s="46">
        <v>154</v>
      </c>
      <c r="C157" s="101" t="s">
        <v>759</v>
      </c>
      <c r="D157" s="97">
        <v>41214</v>
      </c>
      <c r="E157" s="98">
        <v>44424</v>
      </c>
      <c r="F157" s="117">
        <f t="shared" si="13"/>
        <v>8.794520547945206</v>
      </c>
      <c r="G157" s="46">
        <v>8</v>
      </c>
      <c r="H157" s="72">
        <v>0.05</v>
      </c>
      <c r="I157" s="91">
        <f t="shared" si="14"/>
        <v>0.11874999999999999</v>
      </c>
      <c r="J157" s="118">
        <v>45425</v>
      </c>
      <c r="K157" s="68">
        <f t="shared" si="10"/>
        <v>47439.567636986307</v>
      </c>
      <c r="L157" s="68">
        <f t="shared" si="11"/>
        <v>0</v>
      </c>
      <c r="M157" s="45">
        <v>0.05</v>
      </c>
      <c r="N157" s="68">
        <f t="shared" si="12"/>
        <v>2271.25</v>
      </c>
    </row>
    <row r="158" spans="2:14" x14ac:dyDescent="0.25">
      <c r="B158" s="46">
        <v>155</v>
      </c>
      <c r="C158" s="101" t="s">
        <v>705</v>
      </c>
      <c r="D158" s="97">
        <v>41214</v>
      </c>
      <c r="E158" s="98">
        <v>44424</v>
      </c>
      <c r="F158" s="117">
        <f t="shared" si="13"/>
        <v>8.794520547945206</v>
      </c>
      <c r="G158" s="46">
        <v>3</v>
      </c>
      <c r="H158" s="72">
        <v>0.05</v>
      </c>
      <c r="I158" s="91">
        <f t="shared" si="14"/>
        <v>0.31666666666666665</v>
      </c>
      <c r="J158" s="118">
        <v>4300</v>
      </c>
      <c r="K158" s="68">
        <f t="shared" si="10"/>
        <v>11975.205479452054</v>
      </c>
      <c r="L158" s="68">
        <f t="shared" si="11"/>
        <v>0</v>
      </c>
      <c r="M158" s="45">
        <v>0.05</v>
      </c>
      <c r="N158" s="68">
        <f t="shared" si="12"/>
        <v>215</v>
      </c>
    </row>
    <row r="159" spans="2:14" x14ac:dyDescent="0.25">
      <c r="B159" s="46">
        <v>156</v>
      </c>
      <c r="C159" s="101" t="s">
        <v>717</v>
      </c>
      <c r="D159" s="97">
        <v>41214</v>
      </c>
      <c r="E159" s="98">
        <v>44424</v>
      </c>
      <c r="F159" s="117">
        <f t="shared" si="13"/>
        <v>8.794520547945206</v>
      </c>
      <c r="G159" s="46">
        <v>5</v>
      </c>
      <c r="H159" s="72">
        <v>0.05</v>
      </c>
      <c r="I159" s="91">
        <f t="shared" si="14"/>
        <v>0.19</v>
      </c>
      <c r="J159" s="118">
        <v>7000</v>
      </c>
      <c r="K159" s="68">
        <f t="shared" si="10"/>
        <v>11696.712328767124</v>
      </c>
      <c r="L159" s="68">
        <f t="shared" si="11"/>
        <v>0</v>
      </c>
      <c r="M159" s="45">
        <v>0.05</v>
      </c>
      <c r="N159" s="68">
        <f t="shared" si="12"/>
        <v>350</v>
      </c>
    </row>
    <row r="160" spans="2:14" x14ac:dyDescent="0.25">
      <c r="B160" s="46">
        <v>157</v>
      </c>
      <c r="C160" s="101" t="s">
        <v>760</v>
      </c>
      <c r="D160" s="97">
        <v>41214</v>
      </c>
      <c r="E160" s="98">
        <v>44424</v>
      </c>
      <c r="F160" s="117">
        <f t="shared" si="13"/>
        <v>8.794520547945206</v>
      </c>
      <c r="G160" s="46">
        <v>5</v>
      </c>
      <c r="H160" s="72">
        <v>0.05</v>
      </c>
      <c r="I160" s="91">
        <f t="shared" si="14"/>
        <v>0.19</v>
      </c>
      <c r="J160" s="118">
        <v>11550</v>
      </c>
      <c r="K160" s="68">
        <f t="shared" si="10"/>
        <v>19299.575342465756</v>
      </c>
      <c r="L160" s="68">
        <f t="shared" si="11"/>
        <v>0</v>
      </c>
      <c r="M160" s="45">
        <v>0.05</v>
      </c>
      <c r="N160" s="68">
        <f t="shared" si="12"/>
        <v>577.5</v>
      </c>
    </row>
    <row r="161" spans="2:14" x14ac:dyDescent="0.25">
      <c r="B161" s="46">
        <v>158</v>
      </c>
      <c r="C161" s="101" t="s">
        <v>760</v>
      </c>
      <c r="D161" s="97">
        <v>41214</v>
      </c>
      <c r="E161" s="98">
        <v>44424</v>
      </c>
      <c r="F161" s="117">
        <f t="shared" si="13"/>
        <v>8.794520547945206</v>
      </c>
      <c r="G161" s="46">
        <v>5</v>
      </c>
      <c r="H161" s="72">
        <v>0.05</v>
      </c>
      <c r="I161" s="91">
        <f t="shared" si="14"/>
        <v>0.19</v>
      </c>
      <c r="J161" s="118">
        <v>12500</v>
      </c>
      <c r="K161" s="68">
        <f t="shared" si="10"/>
        <v>20886.986301369863</v>
      </c>
      <c r="L161" s="68">
        <f t="shared" si="11"/>
        <v>0</v>
      </c>
      <c r="M161" s="45">
        <v>0.05</v>
      </c>
      <c r="N161" s="68">
        <f t="shared" si="12"/>
        <v>625</v>
      </c>
    </row>
    <row r="162" spans="2:14" x14ac:dyDescent="0.25">
      <c r="B162" s="46">
        <v>159</v>
      </c>
      <c r="C162" s="101" t="s">
        <v>717</v>
      </c>
      <c r="D162" s="97">
        <v>41214</v>
      </c>
      <c r="E162" s="98">
        <v>44424</v>
      </c>
      <c r="F162" s="117">
        <f t="shared" si="13"/>
        <v>8.794520547945206</v>
      </c>
      <c r="G162" s="46">
        <v>5</v>
      </c>
      <c r="H162" s="72">
        <v>0.05</v>
      </c>
      <c r="I162" s="91">
        <f t="shared" si="14"/>
        <v>0.19</v>
      </c>
      <c r="J162" s="118">
        <v>7600</v>
      </c>
      <c r="K162" s="68">
        <f t="shared" si="10"/>
        <v>12699.287671232878</v>
      </c>
      <c r="L162" s="68">
        <f t="shared" si="11"/>
        <v>0</v>
      </c>
      <c r="M162" s="45">
        <v>0.05</v>
      </c>
      <c r="N162" s="68">
        <f t="shared" si="12"/>
        <v>380</v>
      </c>
    </row>
    <row r="163" spans="2:14" x14ac:dyDescent="0.25">
      <c r="B163" s="46">
        <v>160</v>
      </c>
      <c r="C163" s="101" t="s">
        <v>761</v>
      </c>
      <c r="D163" s="97">
        <v>41214</v>
      </c>
      <c r="E163" s="98">
        <v>44424</v>
      </c>
      <c r="F163" s="117">
        <f t="shared" si="13"/>
        <v>8.794520547945206</v>
      </c>
      <c r="G163" s="46">
        <v>3</v>
      </c>
      <c r="H163" s="72">
        <v>0.05</v>
      </c>
      <c r="I163" s="91">
        <f t="shared" si="14"/>
        <v>0.31666666666666665</v>
      </c>
      <c r="J163" s="118">
        <v>80000</v>
      </c>
      <c r="K163" s="68">
        <f t="shared" si="10"/>
        <v>222794.5205479452</v>
      </c>
      <c r="L163" s="68">
        <f t="shared" si="11"/>
        <v>0</v>
      </c>
      <c r="M163" s="45">
        <v>0.05</v>
      </c>
      <c r="N163" s="68">
        <f t="shared" si="12"/>
        <v>4000</v>
      </c>
    </row>
    <row r="164" spans="2:14" x14ac:dyDescent="0.25">
      <c r="B164" s="46">
        <v>161</v>
      </c>
      <c r="C164" s="101" t="s">
        <v>717</v>
      </c>
      <c r="D164" s="97">
        <v>41214</v>
      </c>
      <c r="E164" s="98">
        <v>44424</v>
      </c>
      <c r="F164" s="117">
        <f t="shared" si="13"/>
        <v>8.794520547945206</v>
      </c>
      <c r="G164" s="46">
        <v>5</v>
      </c>
      <c r="H164" s="72">
        <v>0.05</v>
      </c>
      <c r="I164" s="91">
        <f t="shared" si="14"/>
        <v>0.19</v>
      </c>
      <c r="J164" s="118">
        <v>10500</v>
      </c>
      <c r="K164" s="68">
        <f t="shared" si="10"/>
        <v>17545.068493150688</v>
      </c>
      <c r="L164" s="68">
        <f t="shared" si="11"/>
        <v>0</v>
      </c>
      <c r="M164" s="45">
        <v>0.05</v>
      </c>
      <c r="N164" s="68">
        <f t="shared" si="12"/>
        <v>525</v>
      </c>
    </row>
    <row r="165" spans="2:14" x14ac:dyDescent="0.25">
      <c r="B165" s="46">
        <v>162</v>
      </c>
      <c r="C165" s="101" t="s">
        <v>762</v>
      </c>
      <c r="D165" s="97">
        <v>41214</v>
      </c>
      <c r="E165" s="98">
        <v>44424</v>
      </c>
      <c r="F165" s="117">
        <f t="shared" si="13"/>
        <v>8.794520547945206</v>
      </c>
      <c r="G165" s="46">
        <v>3</v>
      </c>
      <c r="H165" s="72">
        <v>0.05</v>
      </c>
      <c r="I165" s="91">
        <f t="shared" si="14"/>
        <v>0.31666666666666665</v>
      </c>
      <c r="J165" s="118">
        <v>62700</v>
      </c>
      <c r="K165" s="68">
        <f t="shared" si="10"/>
        <v>174615.20547945207</v>
      </c>
      <c r="L165" s="68">
        <f t="shared" si="11"/>
        <v>0</v>
      </c>
      <c r="M165" s="45">
        <v>0.05</v>
      </c>
      <c r="N165" s="68">
        <f t="shared" si="12"/>
        <v>3135</v>
      </c>
    </row>
    <row r="166" spans="2:14" x14ac:dyDescent="0.25">
      <c r="B166" s="46">
        <v>163</v>
      </c>
      <c r="C166" s="101" t="s">
        <v>702</v>
      </c>
      <c r="D166" s="97">
        <v>41214</v>
      </c>
      <c r="E166" s="98">
        <v>44424</v>
      </c>
      <c r="F166" s="117">
        <f t="shared" si="13"/>
        <v>8.794520547945206</v>
      </c>
      <c r="G166" s="46">
        <v>6</v>
      </c>
      <c r="H166" s="72">
        <v>0.05</v>
      </c>
      <c r="I166" s="91">
        <f t="shared" si="14"/>
        <v>0.15833333333333333</v>
      </c>
      <c r="J166" s="118">
        <v>59700</v>
      </c>
      <c r="K166" s="68">
        <f t="shared" si="10"/>
        <v>83130.205479452066</v>
      </c>
      <c r="L166" s="68">
        <f t="shared" si="11"/>
        <v>0</v>
      </c>
      <c r="M166" s="45">
        <v>0.05</v>
      </c>
      <c r="N166" s="68">
        <f t="shared" si="12"/>
        <v>2985</v>
      </c>
    </row>
    <row r="167" spans="2:14" x14ac:dyDescent="0.25">
      <c r="B167" s="46">
        <v>164</v>
      </c>
      <c r="C167" s="101" t="s">
        <v>702</v>
      </c>
      <c r="D167" s="97">
        <v>41214</v>
      </c>
      <c r="E167" s="98">
        <v>44424</v>
      </c>
      <c r="F167" s="117">
        <f t="shared" si="13"/>
        <v>8.794520547945206</v>
      </c>
      <c r="G167" s="46">
        <v>6</v>
      </c>
      <c r="H167" s="72">
        <v>0.05</v>
      </c>
      <c r="I167" s="91">
        <f t="shared" si="14"/>
        <v>0.15833333333333333</v>
      </c>
      <c r="J167" s="118">
        <v>28365</v>
      </c>
      <c r="K167" s="68">
        <f t="shared" si="10"/>
        <v>39497.29109589041</v>
      </c>
      <c r="L167" s="68">
        <f t="shared" si="11"/>
        <v>0</v>
      </c>
      <c r="M167" s="45">
        <v>0.05</v>
      </c>
      <c r="N167" s="68">
        <f t="shared" si="12"/>
        <v>1418.25</v>
      </c>
    </row>
    <row r="168" spans="2:14" x14ac:dyDescent="0.25">
      <c r="B168" s="46">
        <v>165</v>
      </c>
      <c r="C168" s="101" t="s">
        <v>702</v>
      </c>
      <c r="D168" s="97">
        <v>41214</v>
      </c>
      <c r="E168" s="98">
        <v>44424</v>
      </c>
      <c r="F168" s="117">
        <f t="shared" si="13"/>
        <v>8.794520547945206</v>
      </c>
      <c r="G168" s="46">
        <v>6</v>
      </c>
      <c r="H168" s="72">
        <v>0.05</v>
      </c>
      <c r="I168" s="91">
        <f t="shared" si="14"/>
        <v>0.15833333333333333</v>
      </c>
      <c r="J168" s="118">
        <v>1207500</v>
      </c>
      <c r="K168" s="68">
        <f t="shared" si="10"/>
        <v>1681402.397260274</v>
      </c>
      <c r="L168" s="68">
        <f t="shared" si="11"/>
        <v>0</v>
      </c>
      <c r="M168" s="45">
        <v>0.05</v>
      </c>
      <c r="N168" s="68">
        <f t="shared" si="12"/>
        <v>60375</v>
      </c>
    </row>
    <row r="169" spans="2:14" x14ac:dyDescent="0.25">
      <c r="B169" s="46">
        <v>166</v>
      </c>
      <c r="C169" s="101" t="s">
        <v>705</v>
      </c>
      <c r="D169" s="97">
        <v>41214</v>
      </c>
      <c r="E169" s="98">
        <v>44424</v>
      </c>
      <c r="F169" s="117">
        <f t="shared" si="13"/>
        <v>8.794520547945206</v>
      </c>
      <c r="G169" s="46">
        <v>3</v>
      </c>
      <c r="H169" s="72">
        <v>0.05</v>
      </c>
      <c r="I169" s="91">
        <f t="shared" si="14"/>
        <v>0.31666666666666665</v>
      </c>
      <c r="J169" s="118">
        <v>4860</v>
      </c>
      <c r="K169" s="68">
        <f t="shared" si="10"/>
        <v>13534.767123287673</v>
      </c>
      <c r="L169" s="68">
        <f t="shared" si="11"/>
        <v>0</v>
      </c>
      <c r="M169" s="45">
        <v>0.05</v>
      </c>
      <c r="N169" s="68">
        <f t="shared" si="12"/>
        <v>243</v>
      </c>
    </row>
    <row r="170" spans="2:14" x14ac:dyDescent="0.25">
      <c r="B170" s="46">
        <v>167</v>
      </c>
      <c r="C170" s="101" t="s">
        <v>736</v>
      </c>
      <c r="D170" s="97">
        <v>41214</v>
      </c>
      <c r="E170" s="98">
        <v>44424</v>
      </c>
      <c r="F170" s="117">
        <f t="shared" si="13"/>
        <v>8.794520547945206</v>
      </c>
      <c r="G170" s="46">
        <v>5</v>
      </c>
      <c r="H170" s="72">
        <v>0.05</v>
      </c>
      <c r="I170" s="91">
        <f t="shared" si="14"/>
        <v>0.19</v>
      </c>
      <c r="J170" s="118">
        <v>87780</v>
      </c>
      <c r="K170" s="68">
        <f t="shared" si="10"/>
        <v>146676.77260273974</v>
      </c>
      <c r="L170" s="68">
        <f t="shared" si="11"/>
        <v>0</v>
      </c>
      <c r="M170" s="45">
        <v>0.05</v>
      </c>
      <c r="N170" s="68">
        <f t="shared" si="12"/>
        <v>4389</v>
      </c>
    </row>
    <row r="171" spans="2:14" x14ac:dyDescent="0.25">
      <c r="B171" s="46">
        <v>168</v>
      </c>
      <c r="C171" s="101" t="s">
        <v>736</v>
      </c>
      <c r="D171" s="97">
        <v>41214</v>
      </c>
      <c r="E171" s="98">
        <v>44424</v>
      </c>
      <c r="F171" s="117">
        <f t="shared" si="13"/>
        <v>8.794520547945206</v>
      </c>
      <c r="G171" s="46">
        <v>5</v>
      </c>
      <c r="H171" s="72">
        <v>0.05</v>
      </c>
      <c r="I171" s="91">
        <f t="shared" si="14"/>
        <v>0.19</v>
      </c>
      <c r="J171" s="118">
        <v>8550</v>
      </c>
      <c r="K171" s="68">
        <f t="shared" si="10"/>
        <v>14286.698630136987</v>
      </c>
      <c r="L171" s="68">
        <f t="shared" si="11"/>
        <v>0</v>
      </c>
      <c r="M171" s="45">
        <v>0.05</v>
      </c>
      <c r="N171" s="68">
        <f t="shared" si="12"/>
        <v>427.5</v>
      </c>
    </row>
    <row r="172" spans="2:14" x14ac:dyDescent="0.25">
      <c r="B172" s="46">
        <v>169</v>
      </c>
      <c r="C172" s="101" t="s">
        <v>763</v>
      </c>
      <c r="D172" s="97">
        <v>41214</v>
      </c>
      <c r="E172" s="98">
        <v>44424</v>
      </c>
      <c r="F172" s="117">
        <f t="shared" si="13"/>
        <v>8.794520547945206</v>
      </c>
      <c r="G172" s="46">
        <v>8</v>
      </c>
      <c r="H172" s="72">
        <v>0.05</v>
      </c>
      <c r="I172" s="91">
        <f t="shared" si="14"/>
        <v>0.11874999999999999</v>
      </c>
      <c r="J172" s="118">
        <v>10185</v>
      </c>
      <c r="K172" s="68">
        <f t="shared" si="10"/>
        <v>10636.697773972603</v>
      </c>
      <c r="L172" s="68">
        <f t="shared" si="11"/>
        <v>0</v>
      </c>
      <c r="M172" s="45">
        <v>0.05</v>
      </c>
      <c r="N172" s="68">
        <f t="shared" si="12"/>
        <v>509.25</v>
      </c>
    </row>
    <row r="173" spans="2:14" x14ac:dyDescent="0.25">
      <c r="B173" s="46">
        <v>170</v>
      </c>
      <c r="C173" s="101" t="s">
        <v>759</v>
      </c>
      <c r="D173" s="97">
        <v>41214</v>
      </c>
      <c r="E173" s="98">
        <v>44424</v>
      </c>
      <c r="F173" s="117">
        <f t="shared" si="13"/>
        <v>8.794520547945206</v>
      </c>
      <c r="G173" s="46">
        <v>8</v>
      </c>
      <c r="H173" s="72">
        <v>0.05</v>
      </c>
      <c r="I173" s="91">
        <f t="shared" si="14"/>
        <v>0.11874999999999999</v>
      </c>
      <c r="J173" s="118">
        <v>34200</v>
      </c>
      <c r="K173" s="68">
        <f t="shared" si="10"/>
        <v>35716.746575342469</v>
      </c>
      <c r="L173" s="68">
        <f t="shared" si="11"/>
        <v>0</v>
      </c>
      <c r="M173" s="45">
        <v>0.05</v>
      </c>
      <c r="N173" s="68">
        <f t="shared" si="12"/>
        <v>1710</v>
      </c>
    </row>
    <row r="174" spans="2:14" x14ac:dyDescent="0.25">
      <c r="B174" s="46">
        <v>171</v>
      </c>
      <c r="C174" s="101" t="s">
        <v>708</v>
      </c>
      <c r="D174" s="97">
        <v>41214</v>
      </c>
      <c r="E174" s="98">
        <v>44424</v>
      </c>
      <c r="F174" s="117">
        <f t="shared" si="13"/>
        <v>8.794520547945206</v>
      </c>
      <c r="G174" s="46">
        <v>3</v>
      </c>
      <c r="H174" s="72">
        <v>0.05</v>
      </c>
      <c r="I174" s="91">
        <f t="shared" si="14"/>
        <v>0.31666666666666665</v>
      </c>
      <c r="J174" s="118">
        <v>13600</v>
      </c>
      <c r="K174" s="68">
        <f t="shared" si="10"/>
        <v>37875.068493150684</v>
      </c>
      <c r="L174" s="68">
        <f t="shared" si="11"/>
        <v>0</v>
      </c>
      <c r="M174" s="45">
        <v>0.05</v>
      </c>
      <c r="N174" s="68">
        <f t="shared" si="12"/>
        <v>680</v>
      </c>
    </row>
    <row r="175" spans="2:14" x14ac:dyDescent="0.25">
      <c r="B175" s="46">
        <v>172</v>
      </c>
      <c r="C175" s="101" t="s">
        <v>754</v>
      </c>
      <c r="D175" s="97">
        <v>41214</v>
      </c>
      <c r="E175" s="98">
        <v>44424</v>
      </c>
      <c r="F175" s="117">
        <f t="shared" si="13"/>
        <v>8.794520547945206</v>
      </c>
      <c r="G175" s="46">
        <v>5</v>
      </c>
      <c r="H175" s="72">
        <v>0.05</v>
      </c>
      <c r="I175" s="91">
        <f t="shared" si="14"/>
        <v>0.19</v>
      </c>
      <c r="J175" s="118">
        <v>14991</v>
      </c>
      <c r="K175" s="68">
        <f t="shared" si="10"/>
        <v>25049.34493150685</v>
      </c>
      <c r="L175" s="68">
        <f t="shared" si="11"/>
        <v>0</v>
      </c>
      <c r="M175" s="45">
        <v>0.05</v>
      </c>
      <c r="N175" s="68">
        <f t="shared" si="12"/>
        <v>749.55000000000007</v>
      </c>
    </row>
    <row r="176" spans="2:14" x14ac:dyDescent="0.25">
      <c r="B176" s="46">
        <v>173</v>
      </c>
      <c r="C176" s="101" t="s">
        <v>702</v>
      </c>
      <c r="D176" s="97">
        <v>41214</v>
      </c>
      <c r="E176" s="98">
        <v>44424</v>
      </c>
      <c r="F176" s="117">
        <f t="shared" si="13"/>
        <v>8.794520547945206</v>
      </c>
      <c r="G176" s="46">
        <v>6</v>
      </c>
      <c r="H176" s="72">
        <v>0.05</v>
      </c>
      <c r="I176" s="91">
        <f t="shared" si="14"/>
        <v>0.15833333333333333</v>
      </c>
      <c r="J176" s="118">
        <v>538935</v>
      </c>
      <c r="K176" s="68">
        <f t="shared" si="10"/>
        <v>750448.53082191781</v>
      </c>
      <c r="L176" s="68">
        <f t="shared" si="11"/>
        <v>0</v>
      </c>
      <c r="M176" s="45">
        <v>0.05</v>
      </c>
      <c r="N176" s="68">
        <f t="shared" si="12"/>
        <v>26946.75</v>
      </c>
    </row>
    <row r="177" spans="2:14" x14ac:dyDescent="0.25">
      <c r="B177" s="46">
        <v>174</v>
      </c>
      <c r="C177" s="101" t="s">
        <v>764</v>
      </c>
      <c r="D177" s="97">
        <v>41214</v>
      </c>
      <c r="E177" s="98">
        <v>44424</v>
      </c>
      <c r="F177" s="117">
        <f t="shared" si="13"/>
        <v>8.794520547945206</v>
      </c>
      <c r="G177" s="46">
        <v>5</v>
      </c>
      <c r="H177" s="72">
        <v>0.05</v>
      </c>
      <c r="I177" s="91">
        <f t="shared" si="14"/>
        <v>0.19</v>
      </c>
      <c r="J177" s="118">
        <v>20550</v>
      </c>
      <c r="K177" s="68">
        <f t="shared" si="10"/>
        <v>34338.205479452059</v>
      </c>
      <c r="L177" s="68">
        <f t="shared" si="11"/>
        <v>0</v>
      </c>
      <c r="M177" s="45">
        <v>0.05</v>
      </c>
      <c r="N177" s="68">
        <f t="shared" si="12"/>
        <v>1027.5</v>
      </c>
    </row>
    <row r="178" spans="2:14" x14ac:dyDescent="0.25">
      <c r="B178" s="46">
        <v>175</v>
      </c>
      <c r="C178" s="101" t="s">
        <v>702</v>
      </c>
      <c r="D178" s="97">
        <v>41214</v>
      </c>
      <c r="E178" s="98">
        <v>44424</v>
      </c>
      <c r="F178" s="117">
        <f t="shared" si="13"/>
        <v>8.794520547945206</v>
      </c>
      <c r="G178" s="46">
        <v>6</v>
      </c>
      <c r="H178" s="72">
        <v>0.05</v>
      </c>
      <c r="I178" s="91">
        <f t="shared" si="14"/>
        <v>0.15833333333333333</v>
      </c>
      <c r="J178" s="118">
        <v>514783</v>
      </c>
      <c r="K178" s="68">
        <f t="shared" si="10"/>
        <v>716817.69794520549</v>
      </c>
      <c r="L178" s="68">
        <f t="shared" si="11"/>
        <v>0</v>
      </c>
      <c r="M178" s="45">
        <v>0.05</v>
      </c>
      <c r="N178" s="68">
        <f t="shared" si="12"/>
        <v>25739.15</v>
      </c>
    </row>
    <row r="179" spans="2:14" x14ac:dyDescent="0.25">
      <c r="B179" s="46">
        <v>176</v>
      </c>
      <c r="C179" s="101" t="s">
        <v>702</v>
      </c>
      <c r="D179" s="97">
        <v>41214</v>
      </c>
      <c r="E179" s="98">
        <v>44424</v>
      </c>
      <c r="F179" s="117">
        <f t="shared" si="13"/>
        <v>8.794520547945206</v>
      </c>
      <c r="G179" s="46">
        <v>6</v>
      </c>
      <c r="H179" s="72">
        <v>0.05</v>
      </c>
      <c r="I179" s="91">
        <f t="shared" si="14"/>
        <v>0.15833333333333333</v>
      </c>
      <c r="J179" s="118">
        <v>69887</v>
      </c>
      <c r="K179" s="68">
        <f t="shared" si="10"/>
        <v>97315.254109589034</v>
      </c>
      <c r="L179" s="68">
        <f t="shared" si="11"/>
        <v>0</v>
      </c>
      <c r="M179" s="45">
        <v>0.05</v>
      </c>
      <c r="N179" s="68">
        <f t="shared" si="12"/>
        <v>3494.3500000000004</v>
      </c>
    </row>
    <row r="180" spans="2:14" x14ac:dyDescent="0.25">
      <c r="B180" s="46">
        <v>177</v>
      </c>
      <c r="C180" s="101" t="s">
        <v>733</v>
      </c>
      <c r="D180" s="97">
        <v>41214</v>
      </c>
      <c r="E180" s="98">
        <v>44424</v>
      </c>
      <c r="F180" s="117">
        <f t="shared" si="13"/>
        <v>8.794520547945206</v>
      </c>
      <c r="G180" s="46">
        <v>3</v>
      </c>
      <c r="H180" s="72">
        <v>0.05</v>
      </c>
      <c r="I180" s="91">
        <f t="shared" si="14"/>
        <v>0.31666666666666665</v>
      </c>
      <c r="J180" s="118">
        <v>5950</v>
      </c>
      <c r="K180" s="68">
        <f t="shared" si="10"/>
        <v>16570.342465753423</v>
      </c>
      <c r="L180" s="68">
        <f t="shared" si="11"/>
        <v>0</v>
      </c>
      <c r="M180" s="45">
        <v>0.05</v>
      </c>
      <c r="N180" s="68">
        <f t="shared" si="12"/>
        <v>297.5</v>
      </c>
    </row>
    <row r="181" spans="2:14" x14ac:dyDescent="0.25">
      <c r="B181" s="46">
        <v>178</v>
      </c>
      <c r="C181" s="101" t="s">
        <v>705</v>
      </c>
      <c r="D181" s="97">
        <v>41214</v>
      </c>
      <c r="E181" s="98">
        <v>44424</v>
      </c>
      <c r="F181" s="117">
        <f t="shared" si="13"/>
        <v>8.794520547945206</v>
      </c>
      <c r="G181" s="46">
        <v>3</v>
      </c>
      <c r="H181" s="72">
        <v>0.05</v>
      </c>
      <c r="I181" s="91">
        <f t="shared" si="14"/>
        <v>0.31666666666666665</v>
      </c>
      <c r="J181" s="118">
        <v>36750</v>
      </c>
      <c r="K181" s="68">
        <f t="shared" si="10"/>
        <v>102346.23287671234</v>
      </c>
      <c r="L181" s="68">
        <f t="shared" si="11"/>
        <v>0</v>
      </c>
      <c r="M181" s="45">
        <v>0.05</v>
      </c>
      <c r="N181" s="68">
        <f t="shared" si="12"/>
        <v>1837.5</v>
      </c>
    </row>
    <row r="182" spans="2:14" x14ac:dyDescent="0.25">
      <c r="B182" s="46">
        <v>179</v>
      </c>
      <c r="C182" s="101" t="s">
        <v>765</v>
      </c>
      <c r="D182" s="97">
        <v>41214</v>
      </c>
      <c r="E182" s="98">
        <v>44424</v>
      </c>
      <c r="F182" s="117">
        <f t="shared" si="13"/>
        <v>8.794520547945206</v>
      </c>
      <c r="G182" s="46">
        <v>5</v>
      </c>
      <c r="H182" s="72">
        <v>0.05</v>
      </c>
      <c r="I182" s="91">
        <f t="shared" si="14"/>
        <v>0.19</v>
      </c>
      <c r="J182" s="118">
        <v>11400</v>
      </c>
      <c r="K182" s="68">
        <f t="shared" si="10"/>
        <v>19048.931506849316</v>
      </c>
      <c r="L182" s="68">
        <f t="shared" si="11"/>
        <v>0</v>
      </c>
      <c r="M182" s="45">
        <v>0.05</v>
      </c>
      <c r="N182" s="68">
        <f t="shared" si="12"/>
        <v>570</v>
      </c>
    </row>
    <row r="183" spans="2:14" x14ac:dyDescent="0.25">
      <c r="B183" s="46">
        <v>180</v>
      </c>
      <c r="C183" s="101" t="s">
        <v>766</v>
      </c>
      <c r="D183" s="97">
        <v>41214</v>
      </c>
      <c r="E183" s="98">
        <v>44424</v>
      </c>
      <c r="F183" s="117">
        <f t="shared" si="13"/>
        <v>8.794520547945206</v>
      </c>
      <c r="G183" s="46">
        <v>6</v>
      </c>
      <c r="H183" s="72">
        <v>0.05</v>
      </c>
      <c r="I183" s="91">
        <f t="shared" si="14"/>
        <v>0.15833333333333333</v>
      </c>
      <c r="J183" s="118">
        <v>5600</v>
      </c>
      <c r="K183" s="68">
        <f t="shared" si="10"/>
        <v>7797.8082191780823</v>
      </c>
      <c r="L183" s="68">
        <f t="shared" si="11"/>
        <v>0</v>
      </c>
      <c r="M183" s="45">
        <v>0.05</v>
      </c>
      <c r="N183" s="68">
        <f t="shared" si="12"/>
        <v>280</v>
      </c>
    </row>
    <row r="184" spans="2:14" x14ac:dyDescent="0.25">
      <c r="B184" s="46">
        <v>181</v>
      </c>
      <c r="C184" s="101" t="s">
        <v>705</v>
      </c>
      <c r="D184" s="97">
        <v>41214</v>
      </c>
      <c r="E184" s="98">
        <v>44424</v>
      </c>
      <c r="F184" s="117">
        <f t="shared" si="13"/>
        <v>8.794520547945206</v>
      </c>
      <c r="G184" s="46">
        <v>3</v>
      </c>
      <c r="H184" s="72">
        <v>0.05</v>
      </c>
      <c r="I184" s="91">
        <f t="shared" si="14"/>
        <v>0.31666666666666665</v>
      </c>
      <c r="J184" s="118">
        <v>5093</v>
      </c>
      <c r="K184" s="68">
        <f t="shared" si="10"/>
        <v>14183.656164383563</v>
      </c>
      <c r="L184" s="68">
        <f t="shared" si="11"/>
        <v>0</v>
      </c>
      <c r="M184" s="45">
        <v>0.05</v>
      </c>
      <c r="N184" s="68">
        <f t="shared" si="12"/>
        <v>254.65</v>
      </c>
    </row>
    <row r="185" spans="2:14" x14ac:dyDescent="0.25">
      <c r="B185" s="46">
        <v>182</v>
      </c>
      <c r="C185" s="101" t="s">
        <v>754</v>
      </c>
      <c r="D185" s="97">
        <v>41214</v>
      </c>
      <c r="E185" s="98">
        <v>44424</v>
      </c>
      <c r="F185" s="117">
        <f t="shared" si="13"/>
        <v>8.794520547945206</v>
      </c>
      <c r="G185" s="46">
        <v>5</v>
      </c>
      <c r="H185" s="72">
        <v>0.05</v>
      </c>
      <c r="I185" s="91">
        <f t="shared" si="14"/>
        <v>0.19</v>
      </c>
      <c r="J185" s="118">
        <v>8995</v>
      </c>
      <c r="K185" s="68">
        <f t="shared" si="10"/>
        <v>15030.275342465753</v>
      </c>
      <c r="L185" s="68">
        <f t="shared" si="11"/>
        <v>0</v>
      </c>
      <c r="M185" s="45">
        <v>0.05</v>
      </c>
      <c r="N185" s="68">
        <f t="shared" si="12"/>
        <v>449.75</v>
      </c>
    </row>
    <row r="186" spans="2:14" x14ac:dyDescent="0.25">
      <c r="B186" s="46">
        <v>183</v>
      </c>
      <c r="C186" s="101" t="s">
        <v>767</v>
      </c>
      <c r="D186" s="97">
        <v>41214</v>
      </c>
      <c r="E186" s="98">
        <v>44424</v>
      </c>
      <c r="F186" s="117">
        <f t="shared" si="13"/>
        <v>8.794520547945206</v>
      </c>
      <c r="G186" s="46">
        <v>3</v>
      </c>
      <c r="H186" s="72">
        <v>0.05</v>
      </c>
      <c r="I186" s="91">
        <f t="shared" si="14"/>
        <v>0.31666666666666665</v>
      </c>
      <c r="J186" s="118">
        <v>13750</v>
      </c>
      <c r="K186" s="68">
        <f t="shared" si="10"/>
        <v>38292.808219178078</v>
      </c>
      <c r="L186" s="68">
        <f t="shared" si="11"/>
        <v>0</v>
      </c>
      <c r="M186" s="45">
        <v>0.05</v>
      </c>
      <c r="N186" s="68">
        <f t="shared" si="12"/>
        <v>687.5</v>
      </c>
    </row>
    <row r="187" spans="2:14" x14ac:dyDescent="0.25">
      <c r="B187" s="46">
        <v>184</v>
      </c>
      <c r="C187" s="101" t="s">
        <v>768</v>
      </c>
      <c r="D187" s="97">
        <v>41214</v>
      </c>
      <c r="E187" s="98">
        <v>44424</v>
      </c>
      <c r="F187" s="117">
        <f t="shared" si="13"/>
        <v>8.794520547945206</v>
      </c>
      <c r="G187" s="46">
        <v>5</v>
      </c>
      <c r="H187" s="72">
        <v>0.05</v>
      </c>
      <c r="I187" s="91">
        <f t="shared" si="14"/>
        <v>0.19</v>
      </c>
      <c r="J187" s="118">
        <v>14805</v>
      </c>
      <c r="K187" s="68">
        <f t="shared" si="10"/>
        <v>24738.546575342465</v>
      </c>
      <c r="L187" s="68">
        <f t="shared" si="11"/>
        <v>0</v>
      </c>
      <c r="M187" s="45">
        <v>0.05</v>
      </c>
      <c r="N187" s="68">
        <f t="shared" si="12"/>
        <v>740.25</v>
      </c>
    </row>
    <row r="188" spans="2:14" x14ac:dyDescent="0.25">
      <c r="B188" s="46">
        <v>185</v>
      </c>
      <c r="C188" s="101" t="s">
        <v>769</v>
      </c>
      <c r="D188" s="97">
        <v>41214</v>
      </c>
      <c r="E188" s="98">
        <v>44424</v>
      </c>
      <c r="F188" s="117">
        <f t="shared" si="13"/>
        <v>8.794520547945206</v>
      </c>
      <c r="G188" s="46">
        <v>3</v>
      </c>
      <c r="H188" s="72">
        <v>0.05</v>
      </c>
      <c r="I188" s="91">
        <f t="shared" si="14"/>
        <v>0.31666666666666665</v>
      </c>
      <c r="J188" s="118">
        <v>13800</v>
      </c>
      <c r="K188" s="68">
        <f t="shared" si="10"/>
        <v>38432.054794520547</v>
      </c>
      <c r="L188" s="68">
        <f t="shared" si="11"/>
        <v>0</v>
      </c>
      <c r="M188" s="45">
        <v>0.05</v>
      </c>
      <c r="N188" s="68">
        <f t="shared" si="12"/>
        <v>690</v>
      </c>
    </row>
    <row r="189" spans="2:14" x14ac:dyDescent="0.25">
      <c r="B189" s="46">
        <v>186</v>
      </c>
      <c r="C189" s="101" t="s">
        <v>770</v>
      </c>
      <c r="D189" s="97">
        <v>41214</v>
      </c>
      <c r="E189" s="98">
        <v>44424</v>
      </c>
      <c r="F189" s="117">
        <f t="shared" si="13"/>
        <v>8.794520547945206</v>
      </c>
      <c r="G189" s="46">
        <v>5</v>
      </c>
      <c r="H189" s="72">
        <v>0.05</v>
      </c>
      <c r="I189" s="91">
        <f t="shared" si="14"/>
        <v>0.19</v>
      </c>
      <c r="J189" s="118">
        <v>7800</v>
      </c>
      <c r="K189" s="68">
        <f t="shared" si="10"/>
        <v>13033.479452054795</v>
      </c>
      <c r="L189" s="68">
        <f t="shared" si="11"/>
        <v>0</v>
      </c>
      <c r="M189" s="45">
        <v>0.05</v>
      </c>
      <c r="N189" s="68">
        <f t="shared" si="12"/>
        <v>390</v>
      </c>
    </row>
    <row r="190" spans="2:14" x14ac:dyDescent="0.25">
      <c r="B190" s="46">
        <v>187</v>
      </c>
      <c r="C190" s="101" t="s">
        <v>771</v>
      </c>
      <c r="D190" s="97">
        <v>41214</v>
      </c>
      <c r="E190" s="98">
        <v>44424</v>
      </c>
      <c r="F190" s="117">
        <f t="shared" si="13"/>
        <v>8.794520547945206</v>
      </c>
      <c r="G190" s="46">
        <v>5</v>
      </c>
      <c r="H190" s="72">
        <v>0.05</v>
      </c>
      <c r="I190" s="91">
        <f t="shared" si="14"/>
        <v>0.19</v>
      </c>
      <c r="J190" s="118">
        <v>38000</v>
      </c>
      <c r="K190" s="68">
        <f t="shared" si="10"/>
        <v>63496.438356164384</v>
      </c>
      <c r="L190" s="68">
        <f t="shared" si="11"/>
        <v>0</v>
      </c>
      <c r="M190" s="45">
        <v>0.05</v>
      </c>
      <c r="N190" s="68">
        <f t="shared" si="12"/>
        <v>1900</v>
      </c>
    </row>
    <row r="191" spans="2:14" x14ac:dyDescent="0.25">
      <c r="B191" s="46">
        <v>188</v>
      </c>
      <c r="C191" s="101" t="s">
        <v>772</v>
      </c>
      <c r="D191" s="97">
        <v>41214</v>
      </c>
      <c r="E191" s="98">
        <v>44424</v>
      </c>
      <c r="F191" s="117">
        <f t="shared" si="13"/>
        <v>8.794520547945206</v>
      </c>
      <c r="G191" s="46">
        <v>6</v>
      </c>
      <c r="H191" s="72">
        <v>0.05</v>
      </c>
      <c r="I191" s="91">
        <f t="shared" si="14"/>
        <v>0.15833333333333333</v>
      </c>
      <c r="J191" s="118">
        <v>5000</v>
      </c>
      <c r="K191" s="68">
        <f t="shared" si="10"/>
        <v>6962.3287671232874</v>
      </c>
      <c r="L191" s="68">
        <f t="shared" si="11"/>
        <v>0</v>
      </c>
      <c r="M191" s="45">
        <v>0.05</v>
      </c>
      <c r="N191" s="68">
        <f t="shared" si="12"/>
        <v>250</v>
      </c>
    </row>
    <row r="192" spans="2:14" x14ac:dyDescent="0.25">
      <c r="B192" s="46">
        <v>189</v>
      </c>
      <c r="C192" s="101" t="s">
        <v>710</v>
      </c>
      <c r="D192" s="97">
        <v>41214</v>
      </c>
      <c r="E192" s="98">
        <v>44424</v>
      </c>
      <c r="F192" s="117">
        <f t="shared" si="13"/>
        <v>8.794520547945206</v>
      </c>
      <c r="G192" s="46">
        <v>5</v>
      </c>
      <c r="H192" s="72">
        <v>0.05</v>
      </c>
      <c r="I192" s="91">
        <f t="shared" si="14"/>
        <v>0.19</v>
      </c>
      <c r="J192" s="118">
        <v>4725</v>
      </c>
      <c r="K192" s="68">
        <f t="shared" si="10"/>
        <v>7895.2808219178087</v>
      </c>
      <c r="L192" s="68">
        <f t="shared" si="11"/>
        <v>0</v>
      </c>
      <c r="M192" s="45">
        <v>0.05</v>
      </c>
      <c r="N192" s="68">
        <f t="shared" si="12"/>
        <v>236.25</v>
      </c>
    </row>
    <row r="193" spans="2:14" x14ac:dyDescent="0.25">
      <c r="B193" s="46">
        <v>190</v>
      </c>
      <c r="C193" s="101" t="s">
        <v>716</v>
      </c>
      <c r="D193" s="97">
        <v>41214</v>
      </c>
      <c r="E193" s="98">
        <v>44424</v>
      </c>
      <c r="F193" s="117">
        <f t="shared" si="13"/>
        <v>8.794520547945206</v>
      </c>
      <c r="G193" s="46">
        <v>5</v>
      </c>
      <c r="H193" s="72">
        <v>0.05</v>
      </c>
      <c r="I193" s="91">
        <f t="shared" si="14"/>
        <v>0.19</v>
      </c>
      <c r="J193" s="118">
        <v>98111</v>
      </c>
      <c r="K193" s="68">
        <f t="shared" si="10"/>
        <v>163939.44904109591</v>
      </c>
      <c r="L193" s="68">
        <f t="shared" si="11"/>
        <v>0</v>
      </c>
      <c r="M193" s="45">
        <v>0.05</v>
      </c>
      <c r="N193" s="68">
        <f t="shared" si="12"/>
        <v>4905.55</v>
      </c>
    </row>
    <row r="194" spans="2:14" x14ac:dyDescent="0.25">
      <c r="B194" s="46">
        <v>191</v>
      </c>
      <c r="C194" s="101" t="s">
        <v>766</v>
      </c>
      <c r="D194" s="97">
        <v>41214</v>
      </c>
      <c r="E194" s="98">
        <v>44424</v>
      </c>
      <c r="F194" s="117">
        <f t="shared" si="13"/>
        <v>8.794520547945206</v>
      </c>
      <c r="G194" s="46">
        <v>6</v>
      </c>
      <c r="H194" s="72">
        <v>0.05</v>
      </c>
      <c r="I194" s="91">
        <f t="shared" si="14"/>
        <v>0.15833333333333333</v>
      </c>
      <c r="J194" s="118">
        <v>10000</v>
      </c>
      <c r="K194" s="68">
        <f t="shared" si="10"/>
        <v>13924.657534246575</v>
      </c>
      <c r="L194" s="68">
        <f t="shared" si="11"/>
        <v>0</v>
      </c>
      <c r="M194" s="45">
        <v>0.05</v>
      </c>
      <c r="N194" s="68">
        <f t="shared" si="12"/>
        <v>500</v>
      </c>
    </row>
    <row r="195" spans="2:14" x14ac:dyDescent="0.25">
      <c r="B195" s="46">
        <v>192</v>
      </c>
      <c r="C195" s="101" t="s">
        <v>773</v>
      </c>
      <c r="D195" s="97">
        <v>41214</v>
      </c>
      <c r="E195" s="98">
        <v>44424</v>
      </c>
      <c r="F195" s="117">
        <f t="shared" si="13"/>
        <v>8.794520547945206</v>
      </c>
      <c r="G195" s="46">
        <v>3</v>
      </c>
      <c r="H195" s="72">
        <v>0.05</v>
      </c>
      <c r="I195" s="91">
        <f t="shared" si="14"/>
        <v>0.31666666666666665</v>
      </c>
      <c r="J195" s="118">
        <v>29935</v>
      </c>
      <c r="K195" s="68">
        <f t="shared" si="10"/>
        <v>83366.92465753424</v>
      </c>
      <c r="L195" s="68">
        <f t="shared" si="11"/>
        <v>0</v>
      </c>
      <c r="M195" s="45">
        <v>0.05</v>
      </c>
      <c r="N195" s="68">
        <f t="shared" si="12"/>
        <v>1496.75</v>
      </c>
    </row>
    <row r="196" spans="2:14" x14ac:dyDescent="0.25">
      <c r="B196" s="46">
        <v>193</v>
      </c>
      <c r="C196" s="101" t="s">
        <v>696</v>
      </c>
      <c r="D196" s="97">
        <v>41214</v>
      </c>
      <c r="E196" s="98">
        <v>44424</v>
      </c>
      <c r="F196" s="117">
        <f t="shared" si="13"/>
        <v>8.794520547945206</v>
      </c>
      <c r="G196" s="46">
        <v>8</v>
      </c>
      <c r="H196" s="72">
        <v>0.05</v>
      </c>
      <c r="I196" s="91">
        <f t="shared" si="14"/>
        <v>0.11874999999999999</v>
      </c>
      <c r="J196" s="118">
        <v>23850</v>
      </c>
      <c r="K196" s="68">
        <f t="shared" ref="K196:K259" si="15">J196*I196*F196</f>
        <v>24907.731164383564</v>
      </c>
      <c r="L196" s="68">
        <f t="shared" ref="L196:L259" si="16">MAX(J196-K196,0)</f>
        <v>0</v>
      </c>
      <c r="M196" s="45">
        <v>0.05</v>
      </c>
      <c r="N196" s="68">
        <f t="shared" ref="N196:N259" si="17">IF(J196&lt;=0,0,IF(L196&lt;=H196*J196,H196*J196,L196*(1-M196)))</f>
        <v>1192.5</v>
      </c>
    </row>
    <row r="197" spans="2:14" x14ac:dyDescent="0.25">
      <c r="B197" s="46">
        <v>194</v>
      </c>
      <c r="C197" s="101" t="s">
        <v>774</v>
      </c>
      <c r="D197" s="97">
        <v>41214</v>
      </c>
      <c r="E197" s="98">
        <v>44424</v>
      </c>
      <c r="F197" s="117">
        <f t="shared" ref="F197:F260" si="18">(E197-D197)/365</f>
        <v>8.794520547945206</v>
      </c>
      <c r="G197" s="46">
        <v>5</v>
      </c>
      <c r="H197" s="72">
        <v>0.05</v>
      </c>
      <c r="I197" s="91">
        <f t="shared" ref="I197:I260" si="19">(1-H197)/G197</f>
        <v>0.19</v>
      </c>
      <c r="J197" s="118">
        <v>10600</v>
      </c>
      <c r="K197" s="68">
        <f t="shared" si="15"/>
        <v>17712.164383561645</v>
      </c>
      <c r="L197" s="68">
        <f t="shared" si="16"/>
        <v>0</v>
      </c>
      <c r="M197" s="45">
        <v>0.05</v>
      </c>
      <c r="N197" s="68">
        <f t="shared" si="17"/>
        <v>530</v>
      </c>
    </row>
    <row r="198" spans="2:14" x14ac:dyDescent="0.25">
      <c r="B198" s="46">
        <v>195</v>
      </c>
      <c r="C198" s="101" t="s">
        <v>708</v>
      </c>
      <c r="D198" s="97">
        <v>41214</v>
      </c>
      <c r="E198" s="98">
        <v>44424</v>
      </c>
      <c r="F198" s="117">
        <f t="shared" si="18"/>
        <v>8.794520547945206</v>
      </c>
      <c r="G198" s="46">
        <v>3</v>
      </c>
      <c r="H198" s="72">
        <v>0.05</v>
      </c>
      <c r="I198" s="91">
        <f t="shared" si="19"/>
        <v>0.31666666666666665</v>
      </c>
      <c r="J198" s="118">
        <v>13750</v>
      </c>
      <c r="K198" s="68">
        <f t="shared" si="15"/>
        <v>38292.808219178078</v>
      </c>
      <c r="L198" s="68">
        <f t="shared" si="16"/>
        <v>0</v>
      </c>
      <c r="M198" s="45">
        <v>0.05</v>
      </c>
      <c r="N198" s="68">
        <f t="shared" si="17"/>
        <v>687.5</v>
      </c>
    </row>
    <row r="199" spans="2:14" x14ac:dyDescent="0.25">
      <c r="B199" s="46">
        <v>196</v>
      </c>
      <c r="C199" s="101" t="s">
        <v>754</v>
      </c>
      <c r="D199" s="97">
        <v>41214</v>
      </c>
      <c r="E199" s="98">
        <v>44424</v>
      </c>
      <c r="F199" s="117">
        <f t="shared" si="18"/>
        <v>8.794520547945206</v>
      </c>
      <c r="G199" s="46">
        <v>5</v>
      </c>
      <c r="H199" s="72">
        <v>0.05</v>
      </c>
      <c r="I199" s="91">
        <f t="shared" si="19"/>
        <v>0.19</v>
      </c>
      <c r="J199" s="118">
        <v>1921</v>
      </c>
      <c r="K199" s="68">
        <f t="shared" si="15"/>
        <v>3209.9120547945208</v>
      </c>
      <c r="L199" s="68">
        <f t="shared" si="16"/>
        <v>0</v>
      </c>
      <c r="M199" s="45">
        <v>0.05</v>
      </c>
      <c r="N199" s="68">
        <f t="shared" si="17"/>
        <v>96.050000000000011</v>
      </c>
    </row>
    <row r="200" spans="2:14" x14ac:dyDescent="0.25">
      <c r="B200" s="46">
        <v>197</v>
      </c>
      <c r="C200" s="101" t="s">
        <v>702</v>
      </c>
      <c r="D200" s="97">
        <v>41214</v>
      </c>
      <c r="E200" s="98">
        <v>44424</v>
      </c>
      <c r="F200" s="117">
        <f t="shared" si="18"/>
        <v>8.794520547945206</v>
      </c>
      <c r="G200" s="46">
        <v>6</v>
      </c>
      <c r="H200" s="72">
        <v>0.05</v>
      </c>
      <c r="I200" s="91">
        <f t="shared" si="19"/>
        <v>0.15833333333333333</v>
      </c>
      <c r="J200" s="118">
        <v>252000</v>
      </c>
      <c r="K200" s="68">
        <f t="shared" si="15"/>
        <v>350901.36986301374</v>
      </c>
      <c r="L200" s="68">
        <f t="shared" si="16"/>
        <v>0</v>
      </c>
      <c r="M200" s="45">
        <v>0.05</v>
      </c>
      <c r="N200" s="68">
        <f t="shared" si="17"/>
        <v>12600</v>
      </c>
    </row>
    <row r="201" spans="2:14" x14ac:dyDescent="0.25">
      <c r="B201" s="46">
        <v>198</v>
      </c>
      <c r="C201" s="101" t="s">
        <v>766</v>
      </c>
      <c r="D201" s="97">
        <v>41214</v>
      </c>
      <c r="E201" s="98">
        <v>44424</v>
      </c>
      <c r="F201" s="117">
        <f t="shared" si="18"/>
        <v>8.794520547945206</v>
      </c>
      <c r="G201" s="46">
        <v>6</v>
      </c>
      <c r="H201" s="72">
        <v>0.05</v>
      </c>
      <c r="I201" s="91">
        <f t="shared" si="19"/>
        <v>0.15833333333333333</v>
      </c>
      <c r="J201" s="118">
        <v>4000</v>
      </c>
      <c r="K201" s="68">
        <f t="shared" si="15"/>
        <v>5569.8630136986294</v>
      </c>
      <c r="L201" s="68">
        <f t="shared" si="16"/>
        <v>0</v>
      </c>
      <c r="M201" s="45">
        <v>0.05</v>
      </c>
      <c r="N201" s="68">
        <f t="shared" si="17"/>
        <v>200</v>
      </c>
    </row>
    <row r="202" spans="2:14" x14ac:dyDescent="0.25">
      <c r="B202" s="46">
        <v>199</v>
      </c>
      <c r="C202" s="101" t="s">
        <v>766</v>
      </c>
      <c r="D202" s="97">
        <v>41214</v>
      </c>
      <c r="E202" s="98">
        <v>44424</v>
      </c>
      <c r="F202" s="117">
        <f t="shared" si="18"/>
        <v>8.794520547945206</v>
      </c>
      <c r="G202" s="46">
        <v>6</v>
      </c>
      <c r="H202" s="72">
        <v>0.05</v>
      </c>
      <c r="I202" s="91">
        <f t="shared" si="19"/>
        <v>0.15833333333333333</v>
      </c>
      <c r="J202" s="118">
        <v>13500</v>
      </c>
      <c r="K202" s="68">
        <f t="shared" si="15"/>
        <v>18798.287671232876</v>
      </c>
      <c r="L202" s="68">
        <f t="shared" si="16"/>
        <v>0</v>
      </c>
      <c r="M202" s="45">
        <v>0.05</v>
      </c>
      <c r="N202" s="68">
        <f t="shared" si="17"/>
        <v>675</v>
      </c>
    </row>
    <row r="203" spans="2:14" x14ac:dyDescent="0.25">
      <c r="B203" s="46">
        <v>200</v>
      </c>
      <c r="C203" s="101" t="s">
        <v>767</v>
      </c>
      <c r="D203" s="97">
        <v>41214</v>
      </c>
      <c r="E203" s="98">
        <v>44424</v>
      </c>
      <c r="F203" s="117">
        <f t="shared" si="18"/>
        <v>8.794520547945206</v>
      </c>
      <c r="G203" s="46">
        <v>3</v>
      </c>
      <c r="H203" s="72">
        <v>0.05</v>
      </c>
      <c r="I203" s="91">
        <f t="shared" si="19"/>
        <v>0.31666666666666665</v>
      </c>
      <c r="J203" s="118">
        <v>6875</v>
      </c>
      <c r="K203" s="68">
        <f t="shared" si="15"/>
        <v>19146.404109589039</v>
      </c>
      <c r="L203" s="68">
        <f t="shared" si="16"/>
        <v>0</v>
      </c>
      <c r="M203" s="45">
        <v>0.05</v>
      </c>
      <c r="N203" s="68">
        <f t="shared" si="17"/>
        <v>343.75</v>
      </c>
    </row>
    <row r="204" spans="2:14" x14ac:dyDescent="0.25">
      <c r="B204" s="46">
        <v>201</v>
      </c>
      <c r="C204" s="101" t="s">
        <v>775</v>
      </c>
      <c r="D204" s="97">
        <v>41214</v>
      </c>
      <c r="E204" s="98">
        <v>44424</v>
      </c>
      <c r="F204" s="117">
        <f t="shared" si="18"/>
        <v>8.794520547945206</v>
      </c>
      <c r="G204" s="46">
        <v>5</v>
      </c>
      <c r="H204" s="72">
        <v>0.05</v>
      </c>
      <c r="I204" s="91">
        <f t="shared" si="19"/>
        <v>0.19</v>
      </c>
      <c r="J204" s="118">
        <v>24900</v>
      </c>
      <c r="K204" s="68">
        <f t="shared" si="15"/>
        <v>41606.876712328769</v>
      </c>
      <c r="L204" s="68">
        <f t="shared" si="16"/>
        <v>0</v>
      </c>
      <c r="M204" s="45">
        <v>0.05</v>
      </c>
      <c r="N204" s="68">
        <f t="shared" si="17"/>
        <v>1245</v>
      </c>
    </row>
    <row r="205" spans="2:14" x14ac:dyDescent="0.25">
      <c r="B205" s="46">
        <v>202</v>
      </c>
      <c r="C205" s="101" t="s">
        <v>776</v>
      </c>
      <c r="D205" s="97">
        <v>41214</v>
      </c>
      <c r="E205" s="98">
        <v>44424</v>
      </c>
      <c r="F205" s="117">
        <f t="shared" si="18"/>
        <v>8.794520547945206</v>
      </c>
      <c r="G205" s="46">
        <v>5</v>
      </c>
      <c r="H205" s="72">
        <v>0.05</v>
      </c>
      <c r="I205" s="91">
        <f t="shared" si="19"/>
        <v>0.19</v>
      </c>
      <c r="J205" s="118">
        <v>84800</v>
      </c>
      <c r="K205" s="68">
        <f t="shared" si="15"/>
        <v>141697.31506849316</v>
      </c>
      <c r="L205" s="68">
        <f t="shared" si="16"/>
        <v>0</v>
      </c>
      <c r="M205" s="45">
        <v>0.05</v>
      </c>
      <c r="N205" s="68">
        <f t="shared" si="17"/>
        <v>4240</v>
      </c>
    </row>
    <row r="206" spans="2:14" x14ac:dyDescent="0.25">
      <c r="B206" s="46">
        <v>203</v>
      </c>
      <c r="C206" s="101" t="s">
        <v>702</v>
      </c>
      <c r="D206" s="97">
        <v>41214</v>
      </c>
      <c r="E206" s="98">
        <v>44424</v>
      </c>
      <c r="F206" s="117">
        <f t="shared" si="18"/>
        <v>8.794520547945206</v>
      </c>
      <c r="G206" s="46">
        <v>6</v>
      </c>
      <c r="H206" s="72">
        <v>0.05</v>
      </c>
      <c r="I206" s="91">
        <f t="shared" si="19"/>
        <v>0.15833333333333333</v>
      </c>
      <c r="J206" s="118">
        <v>8050</v>
      </c>
      <c r="K206" s="68">
        <f t="shared" si="15"/>
        <v>11209.349315068494</v>
      </c>
      <c r="L206" s="68">
        <f t="shared" si="16"/>
        <v>0</v>
      </c>
      <c r="M206" s="45">
        <v>0.05</v>
      </c>
      <c r="N206" s="68">
        <f t="shared" si="17"/>
        <v>402.5</v>
      </c>
    </row>
    <row r="207" spans="2:14" x14ac:dyDescent="0.25">
      <c r="B207" s="46">
        <v>204</v>
      </c>
      <c r="C207" s="101" t="s">
        <v>720</v>
      </c>
      <c r="D207" s="97">
        <v>41214</v>
      </c>
      <c r="E207" s="98">
        <v>44424</v>
      </c>
      <c r="F207" s="117">
        <f t="shared" si="18"/>
        <v>8.794520547945206</v>
      </c>
      <c r="G207" s="46">
        <v>3</v>
      </c>
      <c r="H207" s="72">
        <v>0.05</v>
      </c>
      <c r="I207" s="91">
        <f t="shared" si="19"/>
        <v>0.31666666666666665</v>
      </c>
      <c r="J207" s="118">
        <v>4900</v>
      </c>
      <c r="K207" s="68">
        <f t="shared" si="15"/>
        <v>13646.164383561643</v>
      </c>
      <c r="L207" s="68">
        <f t="shared" si="16"/>
        <v>0</v>
      </c>
      <c r="M207" s="45">
        <v>0.05</v>
      </c>
      <c r="N207" s="68">
        <f t="shared" si="17"/>
        <v>245</v>
      </c>
    </row>
    <row r="208" spans="2:14" x14ac:dyDescent="0.25">
      <c r="B208" s="46">
        <v>205</v>
      </c>
      <c r="C208" s="101" t="s">
        <v>777</v>
      </c>
      <c r="D208" s="97">
        <v>41214</v>
      </c>
      <c r="E208" s="98">
        <v>44424</v>
      </c>
      <c r="F208" s="117">
        <f t="shared" si="18"/>
        <v>8.794520547945206</v>
      </c>
      <c r="G208" s="46">
        <v>3</v>
      </c>
      <c r="H208" s="72">
        <v>0.05</v>
      </c>
      <c r="I208" s="91">
        <f t="shared" si="19"/>
        <v>0.31666666666666665</v>
      </c>
      <c r="J208" s="118">
        <v>5200</v>
      </c>
      <c r="K208" s="68">
        <f t="shared" si="15"/>
        <v>14481.643835616438</v>
      </c>
      <c r="L208" s="68">
        <f t="shared" si="16"/>
        <v>0</v>
      </c>
      <c r="M208" s="45">
        <v>0.05</v>
      </c>
      <c r="N208" s="68">
        <f t="shared" si="17"/>
        <v>260</v>
      </c>
    </row>
    <row r="209" spans="2:14" x14ac:dyDescent="0.25">
      <c r="B209" s="46">
        <v>206</v>
      </c>
      <c r="C209" s="101" t="s">
        <v>778</v>
      </c>
      <c r="D209" s="97">
        <v>41214</v>
      </c>
      <c r="E209" s="98">
        <v>44424</v>
      </c>
      <c r="F209" s="117">
        <f t="shared" si="18"/>
        <v>8.794520547945206</v>
      </c>
      <c r="G209" s="46">
        <v>3</v>
      </c>
      <c r="H209" s="72">
        <v>0.05</v>
      </c>
      <c r="I209" s="91">
        <f t="shared" si="19"/>
        <v>0.31666666666666665</v>
      </c>
      <c r="J209" s="118">
        <v>60450</v>
      </c>
      <c r="K209" s="68">
        <f t="shared" si="15"/>
        <v>168349.10958904109</v>
      </c>
      <c r="L209" s="68">
        <f t="shared" si="16"/>
        <v>0</v>
      </c>
      <c r="M209" s="45">
        <v>0.05</v>
      </c>
      <c r="N209" s="68">
        <f t="shared" si="17"/>
        <v>3022.5</v>
      </c>
    </row>
    <row r="210" spans="2:14" x14ac:dyDescent="0.25">
      <c r="B210" s="46">
        <v>207</v>
      </c>
      <c r="C210" s="101" t="s">
        <v>779</v>
      </c>
      <c r="D210" s="97">
        <v>41214</v>
      </c>
      <c r="E210" s="98">
        <v>44424</v>
      </c>
      <c r="F210" s="117">
        <f t="shared" si="18"/>
        <v>8.794520547945206</v>
      </c>
      <c r="G210" s="46">
        <v>8</v>
      </c>
      <c r="H210" s="72">
        <v>0.05</v>
      </c>
      <c r="I210" s="91">
        <f t="shared" si="19"/>
        <v>0.11874999999999999</v>
      </c>
      <c r="J210" s="118">
        <v>10900</v>
      </c>
      <c r="K210" s="68">
        <f t="shared" si="15"/>
        <v>11383.407534246577</v>
      </c>
      <c r="L210" s="68">
        <f t="shared" si="16"/>
        <v>0</v>
      </c>
      <c r="M210" s="45">
        <v>0.05</v>
      </c>
      <c r="N210" s="68">
        <f t="shared" si="17"/>
        <v>545</v>
      </c>
    </row>
    <row r="211" spans="2:14" x14ac:dyDescent="0.25">
      <c r="B211" s="46">
        <v>208</v>
      </c>
      <c r="C211" s="101" t="s">
        <v>780</v>
      </c>
      <c r="D211" s="97">
        <v>41214</v>
      </c>
      <c r="E211" s="98">
        <v>44424</v>
      </c>
      <c r="F211" s="117">
        <f t="shared" si="18"/>
        <v>8.794520547945206</v>
      </c>
      <c r="G211" s="46">
        <v>3</v>
      </c>
      <c r="H211" s="72">
        <v>0.05</v>
      </c>
      <c r="I211" s="91">
        <f t="shared" si="19"/>
        <v>0.31666666666666665</v>
      </c>
      <c r="J211" s="118">
        <v>25000</v>
      </c>
      <c r="K211" s="68">
        <f t="shared" si="15"/>
        <v>69623.287671232873</v>
      </c>
      <c r="L211" s="68">
        <f t="shared" si="16"/>
        <v>0</v>
      </c>
      <c r="M211" s="45">
        <v>0.05</v>
      </c>
      <c r="N211" s="68">
        <f t="shared" si="17"/>
        <v>1250</v>
      </c>
    </row>
    <row r="212" spans="2:14" x14ac:dyDescent="0.25">
      <c r="B212" s="46">
        <v>209</v>
      </c>
      <c r="C212" s="101" t="s">
        <v>781</v>
      </c>
      <c r="D212" s="97">
        <v>41214</v>
      </c>
      <c r="E212" s="98">
        <v>44424</v>
      </c>
      <c r="F212" s="117">
        <f t="shared" si="18"/>
        <v>8.794520547945206</v>
      </c>
      <c r="G212" s="46">
        <v>5</v>
      </c>
      <c r="H212" s="72">
        <v>0.05</v>
      </c>
      <c r="I212" s="91">
        <f t="shared" si="19"/>
        <v>0.19</v>
      </c>
      <c r="J212" s="118">
        <v>11000</v>
      </c>
      <c r="K212" s="68">
        <f t="shared" si="15"/>
        <v>18380.547945205479</v>
      </c>
      <c r="L212" s="68">
        <f t="shared" si="16"/>
        <v>0</v>
      </c>
      <c r="M212" s="45">
        <v>0.05</v>
      </c>
      <c r="N212" s="68">
        <f t="shared" si="17"/>
        <v>550</v>
      </c>
    </row>
    <row r="213" spans="2:14" x14ac:dyDescent="0.25">
      <c r="B213" s="46">
        <v>210</v>
      </c>
      <c r="C213" s="101" t="s">
        <v>782</v>
      </c>
      <c r="D213" s="97">
        <v>41214</v>
      </c>
      <c r="E213" s="98">
        <v>44424</v>
      </c>
      <c r="F213" s="117">
        <f t="shared" si="18"/>
        <v>8.794520547945206</v>
      </c>
      <c r="G213" s="46">
        <v>6</v>
      </c>
      <c r="H213" s="72">
        <v>0.05</v>
      </c>
      <c r="I213" s="91">
        <f t="shared" si="19"/>
        <v>0.15833333333333333</v>
      </c>
      <c r="J213" s="118">
        <v>4205000</v>
      </c>
      <c r="K213" s="68">
        <f t="shared" si="15"/>
        <v>5855318.493150685</v>
      </c>
      <c r="L213" s="68">
        <f t="shared" si="16"/>
        <v>0</v>
      </c>
      <c r="M213" s="45">
        <v>0.05</v>
      </c>
      <c r="N213" s="68">
        <f t="shared" si="17"/>
        <v>210250</v>
      </c>
    </row>
    <row r="214" spans="2:14" x14ac:dyDescent="0.25">
      <c r="B214" s="46">
        <v>211</v>
      </c>
      <c r="C214" s="101" t="s">
        <v>783</v>
      </c>
      <c r="D214" s="97">
        <v>41214</v>
      </c>
      <c r="E214" s="98">
        <v>44424</v>
      </c>
      <c r="F214" s="117">
        <f t="shared" si="18"/>
        <v>8.794520547945206</v>
      </c>
      <c r="G214" s="46">
        <v>6</v>
      </c>
      <c r="H214" s="72">
        <v>0.05</v>
      </c>
      <c r="I214" s="91">
        <f t="shared" si="19"/>
        <v>0.15833333333333333</v>
      </c>
      <c r="J214" s="118">
        <v>976350</v>
      </c>
      <c r="K214" s="68">
        <f t="shared" si="15"/>
        <v>1359533.9383561644</v>
      </c>
      <c r="L214" s="68">
        <f t="shared" si="16"/>
        <v>0</v>
      </c>
      <c r="M214" s="45">
        <v>0.05</v>
      </c>
      <c r="N214" s="68">
        <f t="shared" si="17"/>
        <v>48817.5</v>
      </c>
    </row>
    <row r="215" spans="2:14" x14ac:dyDescent="0.25">
      <c r="B215" s="46">
        <v>212</v>
      </c>
      <c r="C215" s="101" t="s">
        <v>783</v>
      </c>
      <c r="D215" s="97">
        <v>41214</v>
      </c>
      <c r="E215" s="98">
        <v>44424</v>
      </c>
      <c r="F215" s="117">
        <f t="shared" si="18"/>
        <v>8.794520547945206</v>
      </c>
      <c r="G215" s="46">
        <v>6</v>
      </c>
      <c r="H215" s="72">
        <v>0.05</v>
      </c>
      <c r="I215" s="91">
        <f t="shared" si="19"/>
        <v>0.15833333333333333</v>
      </c>
      <c r="J215" s="118">
        <v>490000</v>
      </c>
      <c r="K215" s="68">
        <f t="shared" si="15"/>
        <v>682308.21917808219</v>
      </c>
      <c r="L215" s="68">
        <f t="shared" si="16"/>
        <v>0</v>
      </c>
      <c r="M215" s="45">
        <v>0.05</v>
      </c>
      <c r="N215" s="68">
        <f t="shared" si="17"/>
        <v>24500</v>
      </c>
    </row>
    <row r="216" spans="2:14" x14ac:dyDescent="0.25">
      <c r="B216" s="46">
        <v>213</v>
      </c>
      <c r="C216" s="101" t="s">
        <v>784</v>
      </c>
      <c r="D216" s="97">
        <v>41214</v>
      </c>
      <c r="E216" s="98">
        <v>44424</v>
      </c>
      <c r="F216" s="117">
        <f t="shared" si="18"/>
        <v>8.794520547945206</v>
      </c>
      <c r="G216" s="46">
        <v>3</v>
      </c>
      <c r="H216" s="72">
        <v>0.05</v>
      </c>
      <c r="I216" s="91">
        <f t="shared" si="19"/>
        <v>0.31666666666666665</v>
      </c>
      <c r="J216" s="118">
        <v>180000</v>
      </c>
      <c r="K216" s="68">
        <f t="shared" si="15"/>
        <v>501287.67123287672</v>
      </c>
      <c r="L216" s="68">
        <f t="shared" si="16"/>
        <v>0</v>
      </c>
      <c r="M216" s="45">
        <v>0.05</v>
      </c>
      <c r="N216" s="68">
        <f t="shared" si="17"/>
        <v>9000</v>
      </c>
    </row>
    <row r="217" spans="2:14" x14ac:dyDescent="0.25">
      <c r="B217" s="46">
        <v>214</v>
      </c>
      <c r="C217" s="101" t="s">
        <v>785</v>
      </c>
      <c r="D217" s="97">
        <v>41214</v>
      </c>
      <c r="E217" s="98">
        <v>44424</v>
      </c>
      <c r="F217" s="117">
        <f t="shared" si="18"/>
        <v>8.794520547945206</v>
      </c>
      <c r="G217" s="46">
        <v>5</v>
      </c>
      <c r="H217" s="72">
        <v>0.05</v>
      </c>
      <c r="I217" s="91">
        <f t="shared" si="19"/>
        <v>0.19</v>
      </c>
      <c r="J217" s="118">
        <v>228564.11</v>
      </c>
      <c r="K217" s="68">
        <f t="shared" si="15"/>
        <v>381921.23476438358</v>
      </c>
      <c r="L217" s="68">
        <f t="shared" si="16"/>
        <v>0</v>
      </c>
      <c r="M217" s="45">
        <v>0.05</v>
      </c>
      <c r="N217" s="68">
        <f t="shared" si="17"/>
        <v>11428.2055</v>
      </c>
    </row>
    <row r="218" spans="2:14" x14ac:dyDescent="0.25">
      <c r="B218" s="46">
        <v>215</v>
      </c>
      <c r="C218" s="101" t="s">
        <v>786</v>
      </c>
      <c r="D218" s="97">
        <v>41214</v>
      </c>
      <c r="E218" s="98">
        <v>44424</v>
      </c>
      <c r="F218" s="117">
        <f t="shared" si="18"/>
        <v>8.794520547945206</v>
      </c>
      <c r="G218" s="46">
        <v>6</v>
      </c>
      <c r="H218" s="72">
        <v>0.05</v>
      </c>
      <c r="I218" s="91">
        <f t="shared" si="19"/>
        <v>0.15833333333333333</v>
      </c>
      <c r="J218" s="118">
        <v>11804.26</v>
      </c>
      <c r="K218" s="68">
        <f t="shared" si="15"/>
        <v>16437.027794520549</v>
      </c>
      <c r="L218" s="68">
        <f t="shared" si="16"/>
        <v>0</v>
      </c>
      <c r="M218" s="45">
        <v>0.05</v>
      </c>
      <c r="N218" s="68">
        <f t="shared" si="17"/>
        <v>590.21300000000008</v>
      </c>
    </row>
    <row r="219" spans="2:14" x14ac:dyDescent="0.25">
      <c r="B219" s="46">
        <v>216</v>
      </c>
      <c r="C219" s="101" t="s">
        <v>787</v>
      </c>
      <c r="D219" s="97">
        <v>41214</v>
      </c>
      <c r="E219" s="98">
        <v>44424</v>
      </c>
      <c r="F219" s="117">
        <f t="shared" si="18"/>
        <v>8.794520547945206</v>
      </c>
      <c r="G219" s="46">
        <v>3</v>
      </c>
      <c r="H219" s="72">
        <v>0.05</v>
      </c>
      <c r="I219" s="91">
        <f t="shared" si="19"/>
        <v>0.31666666666666665</v>
      </c>
      <c r="J219" s="118">
        <v>27472</v>
      </c>
      <c r="K219" s="68">
        <f t="shared" si="15"/>
        <v>76507.638356164389</v>
      </c>
      <c r="L219" s="68">
        <f t="shared" si="16"/>
        <v>0</v>
      </c>
      <c r="M219" s="45">
        <v>0.05</v>
      </c>
      <c r="N219" s="68">
        <f t="shared" si="17"/>
        <v>1373.6000000000001</v>
      </c>
    </row>
    <row r="220" spans="2:14" x14ac:dyDescent="0.25">
      <c r="B220" s="46">
        <v>217</v>
      </c>
      <c r="C220" s="101" t="s">
        <v>788</v>
      </c>
      <c r="D220" s="97">
        <v>41214</v>
      </c>
      <c r="E220" s="98">
        <v>44424</v>
      </c>
      <c r="F220" s="117">
        <f t="shared" si="18"/>
        <v>8.794520547945206</v>
      </c>
      <c r="G220" s="46">
        <v>3</v>
      </c>
      <c r="H220" s="72">
        <v>0.05</v>
      </c>
      <c r="I220" s="91">
        <f t="shared" si="19"/>
        <v>0.31666666666666665</v>
      </c>
      <c r="J220" s="118">
        <v>42231.99</v>
      </c>
      <c r="K220" s="68">
        <f t="shared" si="15"/>
        <v>117613.1995479452</v>
      </c>
      <c r="L220" s="68">
        <f t="shared" si="16"/>
        <v>0</v>
      </c>
      <c r="M220" s="45">
        <v>0.05</v>
      </c>
      <c r="N220" s="68">
        <f t="shared" si="17"/>
        <v>2111.5994999999998</v>
      </c>
    </row>
    <row r="221" spans="2:14" x14ac:dyDescent="0.25">
      <c r="B221" s="46">
        <v>218</v>
      </c>
      <c r="C221" s="101" t="s">
        <v>789</v>
      </c>
      <c r="D221" s="97">
        <v>41214</v>
      </c>
      <c r="E221" s="98">
        <v>44424</v>
      </c>
      <c r="F221" s="117">
        <f t="shared" si="18"/>
        <v>8.794520547945206</v>
      </c>
      <c r="G221" s="46">
        <v>3</v>
      </c>
      <c r="H221" s="72">
        <v>0.05</v>
      </c>
      <c r="I221" s="91">
        <f t="shared" si="19"/>
        <v>0.31666666666666665</v>
      </c>
      <c r="J221" s="118">
        <v>19393.64</v>
      </c>
      <c r="K221" s="68">
        <f t="shared" si="15"/>
        <v>54009.959068493154</v>
      </c>
      <c r="L221" s="68">
        <f t="shared" si="16"/>
        <v>0</v>
      </c>
      <c r="M221" s="45">
        <v>0.05</v>
      </c>
      <c r="N221" s="68">
        <f t="shared" si="17"/>
        <v>969.68200000000002</v>
      </c>
    </row>
    <row r="222" spans="2:14" x14ac:dyDescent="0.25">
      <c r="B222" s="46">
        <v>219</v>
      </c>
      <c r="C222" s="101" t="s">
        <v>790</v>
      </c>
      <c r="D222" s="97">
        <v>41214</v>
      </c>
      <c r="E222" s="98">
        <v>44424</v>
      </c>
      <c r="F222" s="117">
        <f t="shared" si="18"/>
        <v>8.794520547945206</v>
      </c>
      <c r="G222" s="46">
        <v>3</v>
      </c>
      <c r="H222" s="72">
        <v>0.05</v>
      </c>
      <c r="I222" s="91">
        <f t="shared" si="19"/>
        <v>0.31666666666666665</v>
      </c>
      <c r="J222" s="118">
        <v>14944</v>
      </c>
      <c r="K222" s="68">
        <f t="shared" si="15"/>
        <v>41618.016438356164</v>
      </c>
      <c r="L222" s="68">
        <f t="shared" si="16"/>
        <v>0</v>
      </c>
      <c r="M222" s="45">
        <v>0.05</v>
      </c>
      <c r="N222" s="68">
        <f t="shared" si="17"/>
        <v>747.2</v>
      </c>
    </row>
    <row r="223" spans="2:14" x14ac:dyDescent="0.25">
      <c r="B223" s="46">
        <v>220</v>
      </c>
      <c r="C223" s="101" t="s">
        <v>791</v>
      </c>
      <c r="D223" s="97">
        <v>41214</v>
      </c>
      <c r="E223" s="98">
        <v>44424</v>
      </c>
      <c r="F223" s="117">
        <f t="shared" si="18"/>
        <v>8.794520547945206</v>
      </c>
      <c r="G223" s="46">
        <v>5</v>
      </c>
      <c r="H223" s="72">
        <v>0.05</v>
      </c>
      <c r="I223" s="91">
        <f t="shared" si="19"/>
        <v>0.19</v>
      </c>
      <c r="J223" s="118">
        <v>46298</v>
      </c>
      <c r="K223" s="68">
        <f t="shared" si="15"/>
        <v>77362.05534246577</v>
      </c>
      <c r="L223" s="68">
        <f t="shared" si="16"/>
        <v>0</v>
      </c>
      <c r="M223" s="45">
        <v>0.05</v>
      </c>
      <c r="N223" s="68">
        <f t="shared" si="17"/>
        <v>2314.9</v>
      </c>
    </row>
    <row r="224" spans="2:14" x14ac:dyDescent="0.25">
      <c r="B224" s="46">
        <v>221</v>
      </c>
      <c r="C224" s="101" t="s">
        <v>709</v>
      </c>
      <c r="D224" s="97">
        <v>41214</v>
      </c>
      <c r="E224" s="98">
        <v>44424</v>
      </c>
      <c r="F224" s="117">
        <f t="shared" si="18"/>
        <v>8.794520547945206</v>
      </c>
      <c r="G224" s="46">
        <v>3</v>
      </c>
      <c r="H224" s="72">
        <v>0.05</v>
      </c>
      <c r="I224" s="91">
        <f t="shared" si="19"/>
        <v>0.31666666666666665</v>
      </c>
      <c r="J224" s="118">
        <v>12200</v>
      </c>
      <c r="K224" s="68">
        <f t="shared" si="15"/>
        <v>33976.164383561641</v>
      </c>
      <c r="L224" s="68">
        <f t="shared" si="16"/>
        <v>0</v>
      </c>
      <c r="M224" s="45">
        <v>0.05</v>
      </c>
      <c r="N224" s="68">
        <f t="shared" si="17"/>
        <v>610</v>
      </c>
    </row>
    <row r="225" spans="2:14" x14ac:dyDescent="0.25">
      <c r="B225" s="46">
        <v>222</v>
      </c>
      <c r="C225" s="101" t="s">
        <v>792</v>
      </c>
      <c r="D225" s="97">
        <v>41214</v>
      </c>
      <c r="E225" s="98">
        <v>44424</v>
      </c>
      <c r="F225" s="117">
        <f t="shared" si="18"/>
        <v>8.794520547945206</v>
      </c>
      <c r="G225" s="46">
        <v>3</v>
      </c>
      <c r="H225" s="72">
        <v>0.05</v>
      </c>
      <c r="I225" s="91">
        <f t="shared" si="19"/>
        <v>0.31666666666666665</v>
      </c>
      <c r="J225" s="118">
        <v>8251</v>
      </c>
      <c r="K225" s="68">
        <f t="shared" si="15"/>
        <v>22978.469863013699</v>
      </c>
      <c r="L225" s="68">
        <f t="shared" si="16"/>
        <v>0</v>
      </c>
      <c r="M225" s="45">
        <v>0.05</v>
      </c>
      <c r="N225" s="68">
        <f t="shared" si="17"/>
        <v>412.55</v>
      </c>
    </row>
    <row r="226" spans="2:14" x14ac:dyDescent="0.25">
      <c r="B226" s="46">
        <v>223</v>
      </c>
      <c r="C226" s="101" t="s">
        <v>792</v>
      </c>
      <c r="D226" s="97">
        <v>41214</v>
      </c>
      <c r="E226" s="98">
        <v>44424</v>
      </c>
      <c r="F226" s="117">
        <f t="shared" si="18"/>
        <v>8.794520547945206</v>
      </c>
      <c r="G226" s="46">
        <v>3</v>
      </c>
      <c r="H226" s="72">
        <v>0.05</v>
      </c>
      <c r="I226" s="91">
        <f t="shared" si="19"/>
        <v>0.31666666666666665</v>
      </c>
      <c r="J226" s="118">
        <v>8001</v>
      </c>
      <c r="K226" s="68">
        <f t="shared" si="15"/>
        <v>22282.236986301374</v>
      </c>
      <c r="L226" s="68">
        <f t="shared" si="16"/>
        <v>0</v>
      </c>
      <c r="M226" s="45">
        <v>0.05</v>
      </c>
      <c r="N226" s="68">
        <f t="shared" si="17"/>
        <v>400.05</v>
      </c>
    </row>
    <row r="227" spans="2:14" x14ac:dyDescent="0.25">
      <c r="B227" s="46">
        <v>224</v>
      </c>
      <c r="C227" s="101" t="s">
        <v>792</v>
      </c>
      <c r="D227" s="97">
        <v>41214</v>
      </c>
      <c r="E227" s="98">
        <v>44424</v>
      </c>
      <c r="F227" s="117">
        <f t="shared" si="18"/>
        <v>8.794520547945206</v>
      </c>
      <c r="G227" s="46">
        <v>3</v>
      </c>
      <c r="H227" s="72">
        <v>0.05</v>
      </c>
      <c r="I227" s="91">
        <f t="shared" si="19"/>
        <v>0.31666666666666665</v>
      </c>
      <c r="J227" s="118">
        <v>16002</v>
      </c>
      <c r="K227" s="68">
        <f t="shared" si="15"/>
        <v>44564.473972602747</v>
      </c>
      <c r="L227" s="68">
        <f t="shared" si="16"/>
        <v>0</v>
      </c>
      <c r="M227" s="45">
        <v>0.05</v>
      </c>
      <c r="N227" s="68">
        <f t="shared" si="17"/>
        <v>800.1</v>
      </c>
    </row>
    <row r="228" spans="2:14" x14ac:dyDescent="0.25">
      <c r="B228" s="46">
        <v>225</v>
      </c>
      <c r="C228" s="101" t="s">
        <v>793</v>
      </c>
      <c r="D228" s="97">
        <v>41214</v>
      </c>
      <c r="E228" s="98">
        <v>44424</v>
      </c>
      <c r="F228" s="117">
        <f t="shared" si="18"/>
        <v>8.794520547945206</v>
      </c>
      <c r="G228" s="46">
        <v>8</v>
      </c>
      <c r="H228" s="72">
        <v>0.05</v>
      </c>
      <c r="I228" s="91">
        <f t="shared" si="19"/>
        <v>0.11874999999999999</v>
      </c>
      <c r="J228" s="118">
        <v>27600</v>
      </c>
      <c r="K228" s="68">
        <f t="shared" si="15"/>
        <v>28824.041095890414</v>
      </c>
      <c r="L228" s="68">
        <f t="shared" si="16"/>
        <v>0</v>
      </c>
      <c r="M228" s="45">
        <v>0.05</v>
      </c>
      <c r="N228" s="68">
        <f t="shared" si="17"/>
        <v>1380</v>
      </c>
    </row>
    <row r="229" spans="2:14" x14ac:dyDescent="0.25">
      <c r="B229" s="46">
        <v>226</v>
      </c>
      <c r="C229" s="101" t="s">
        <v>794</v>
      </c>
      <c r="D229" s="97">
        <v>41214</v>
      </c>
      <c r="E229" s="98">
        <v>44424</v>
      </c>
      <c r="F229" s="117">
        <f t="shared" si="18"/>
        <v>8.794520547945206</v>
      </c>
      <c r="G229" s="46">
        <v>5</v>
      </c>
      <c r="H229" s="72">
        <v>0.05</v>
      </c>
      <c r="I229" s="91">
        <f t="shared" si="19"/>
        <v>0.19</v>
      </c>
      <c r="J229" s="118">
        <v>202999.69</v>
      </c>
      <c r="K229" s="68">
        <f t="shared" si="15"/>
        <v>339204.13953698636</v>
      </c>
      <c r="L229" s="68">
        <f t="shared" si="16"/>
        <v>0</v>
      </c>
      <c r="M229" s="45">
        <v>0.05</v>
      </c>
      <c r="N229" s="68">
        <f t="shared" si="17"/>
        <v>10149.9845</v>
      </c>
    </row>
    <row r="230" spans="2:14" x14ac:dyDescent="0.25">
      <c r="B230" s="46">
        <v>227</v>
      </c>
      <c r="C230" s="101" t="s">
        <v>791</v>
      </c>
      <c r="D230" s="97">
        <v>41214</v>
      </c>
      <c r="E230" s="98">
        <v>44424</v>
      </c>
      <c r="F230" s="117">
        <f t="shared" si="18"/>
        <v>8.794520547945206</v>
      </c>
      <c r="G230" s="46">
        <v>5</v>
      </c>
      <c r="H230" s="72">
        <v>0.05</v>
      </c>
      <c r="I230" s="91">
        <f t="shared" si="19"/>
        <v>0.19</v>
      </c>
      <c r="J230" s="118">
        <v>34025</v>
      </c>
      <c r="K230" s="68">
        <f t="shared" si="15"/>
        <v>56854.376712328769</v>
      </c>
      <c r="L230" s="68">
        <f t="shared" si="16"/>
        <v>0</v>
      </c>
      <c r="M230" s="45">
        <v>0.05</v>
      </c>
      <c r="N230" s="68">
        <f t="shared" si="17"/>
        <v>1701.25</v>
      </c>
    </row>
    <row r="231" spans="2:14" x14ac:dyDescent="0.25">
      <c r="B231" s="46">
        <v>228</v>
      </c>
      <c r="C231" s="101" t="s">
        <v>795</v>
      </c>
      <c r="D231" s="97">
        <v>41214</v>
      </c>
      <c r="E231" s="98">
        <v>44424</v>
      </c>
      <c r="F231" s="117">
        <f t="shared" si="18"/>
        <v>8.794520547945206</v>
      </c>
      <c r="G231" s="46">
        <v>8</v>
      </c>
      <c r="H231" s="72">
        <v>0.05</v>
      </c>
      <c r="I231" s="91">
        <f t="shared" si="19"/>
        <v>0.11874999999999999</v>
      </c>
      <c r="J231" s="118">
        <v>18000</v>
      </c>
      <c r="K231" s="68">
        <f t="shared" si="15"/>
        <v>18798.287671232876</v>
      </c>
      <c r="L231" s="68">
        <f t="shared" si="16"/>
        <v>0</v>
      </c>
      <c r="M231" s="45">
        <v>0.05</v>
      </c>
      <c r="N231" s="68">
        <f t="shared" si="17"/>
        <v>900</v>
      </c>
    </row>
    <row r="232" spans="2:14" x14ac:dyDescent="0.25">
      <c r="B232" s="46">
        <v>229</v>
      </c>
      <c r="C232" s="101" t="s">
        <v>796</v>
      </c>
      <c r="D232" s="97">
        <v>41214</v>
      </c>
      <c r="E232" s="98">
        <v>44424</v>
      </c>
      <c r="F232" s="117">
        <f t="shared" si="18"/>
        <v>8.794520547945206</v>
      </c>
      <c r="G232" s="46">
        <v>5</v>
      </c>
      <c r="H232" s="72">
        <v>0.05</v>
      </c>
      <c r="I232" s="91">
        <f t="shared" si="19"/>
        <v>0.19</v>
      </c>
      <c r="J232" s="118">
        <v>4400</v>
      </c>
      <c r="K232" s="68">
        <f t="shared" si="15"/>
        <v>7352.2191780821922</v>
      </c>
      <c r="L232" s="68">
        <f t="shared" si="16"/>
        <v>0</v>
      </c>
      <c r="M232" s="45">
        <v>0.05</v>
      </c>
      <c r="N232" s="68">
        <f t="shared" si="17"/>
        <v>220</v>
      </c>
    </row>
    <row r="233" spans="2:14" x14ac:dyDescent="0.25">
      <c r="B233" s="46">
        <v>230</v>
      </c>
      <c r="C233" s="101" t="s">
        <v>797</v>
      </c>
      <c r="D233" s="97">
        <v>41214</v>
      </c>
      <c r="E233" s="98">
        <v>44424</v>
      </c>
      <c r="F233" s="117">
        <f t="shared" si="18"/>
        <v>8.794520547945206</v>
      </c>
      <c r="G233" s="46">
        <v>3</v>
      </c>
      <c r="H233" s="72">
        <v>0.05</v>
      </c>
      <c r="I233" s="91">
        <f t="shared" si="19"/>
        <v>0.31666666666666665</v>
      </c>
      <c r="J233" s="118">
        <v>21660</v>
      </c>
      <c r="K233" s="68">
        <f t="shared" si="15"/>
        <v>60321.61643835617</v>
      </c>
      <c r="L233" s="68">
        <f t="shared" si="16"/>
        <v>0</v>
      </c>
      <c r="M233" s="45">
        <v>0.05</v>
      </c>
      <c r="N233" s="68">
        <f t="shared" si="17"/>
        <v>1083</v>
      </c>
    </row>
    <row r="234" spans="2:14" x14ac:dyDescent="0.25">
      <c r="B234" s="46">
        <v>231</v>
      </c>
      <c r="C234" s="101" t="s">
        <v>798</v>
      </c>
      <c r="D234" s="97">
        <v>41214</v>
      </c>
      <c r="E234" s="98">
        <v>44424</v>
      </c>
      <c r="F234" s="117">
        <f t="shared" si="18"/>
        <v>8.794520547945206</v>
      </c>
      <c r="G234" s="46">
        <v>8</v>
      </c>
      <c r="H234" s="72">
        <v>0.05</v>
      </c>
      <c r="I234" s="91">
        <f t="shared" si="19"/>
        <v>0.11874999999999999</v>
      </c>
      <c r="J234" s="118">
        <v>64980</v>
      </c>
      <c r="K234" s="68">
        <f t="shared" si="15"/>
        <v>67861.818493150684</v>
      </c>
      <c r="L234" s="68">
        <f t="shared" si="16"/>
        <v>0</v>
      </c>
      <c r="M234" s="45">
        <v>0.05</v>
      </c>
      <c r="N234" s="68">
        <f t="shared" si="17"/>
        <v>3249</v>
      </c>
    </row>
    <row r="235" spans="2:14" x14ac:dyDescent="0.25">
      <c r="B235" s="46">
        <v>232</v>
      </c>
      <c r="C235" s="101" t="s">
        <v>799</v>
      </c>
      <c r="D235" s="97">
        <v>41214</v>
      </c>
      <c r="E235" s="98">
        <v>44424</v>
      </c>
      <c r="F235" s="117">
        <f t="shared" si="18"/>
        <v>8.794520547945206</v>
      </c>
      <c r="G235" s="46">
        <v>8</v>
      </c>
      <c r="H235" s="72">
        <v>0.05</v>
      </c>
      <c r="I235" s="91">
        <f t="shared" si="19"/>
        <v>0.11874999999999999</v>
      </c>
      <c r="J235" s="118">
        <v>75999</v>
      </c>
      <c r="K235" s="68">
        <f t="shared" si="15"/>
        <v>79369.503595890419</v>
      </c>
      <c r="L235" s="68">
        <f t="shared" si="16"/>
        <v>0</v>
      </c>
      <c r="M235" s="45">
        <v>0.05</v>
      </c>
      <c r="N235" s="68">
        <f t="shared" si="17"/>
        <v>3799.9500000000003</v>
      </c>
    </row>
    <row r="236" spans="2:14" x14ac:dyDescent="0.25">
      <c r="B236" s="46">
        <v>233</v>
      </c>
      <c r="C236" s="101" t="s">
        <v>800</v>
      </c>
      <c r="D236" s="97">
        <v>41214</v>
      </c>
      <c r="E236" s="98">
        <v>44424</v>
      </c>
      <c r="F236" s="117">
        <f t="shared" si="18"/>
        <v>8.794520547945206</v>
      </c>
      <c r="G236" s="46">
        <v>5</v>
      </c>
      <c r="H236" s="72">
        <v>0.05</v>
      </c>
      <c r="I236" s="91">
        <f t="shared" si="19"/>
        <v>0.19</v>
      </c>
      <c r="J236" s="118">
        <v>8454.74</v>
      </c>
      <c r="K236" s="68">
        <f t="shared" si="15"/>
        <v>14127.523084931507</v>
      </c>
      <c r="L236" s="68">
        <f t="shared" si="16"/>
        <v>0</v>
      </c>
      <c r="M236" s="45">
        <v>0.05</v>
      </c>
      <c r="N236" s="68">
        <f t="shared" si="17"/>
        <v>422.73700000000002</v>
      </c>
    </row>
    <row r="237" spans="2:14" x14ac:dyDescent="0.25">
      <c r="B237" s="46">
        <v>234</v>
      </c>
      <c r="C237" s="101" t="s">
        <v>800</v>
      </c>
      <c r="D237" s="97">
        <v>41214</v>
      </c>
      <c r="E237" s="98">
        <v>44424</v>
      </c>
      <c r="F237" s="117">
        <f t="shared" si="18"/>
        <v>8.794520547945206</v>
      </c>
      <c r="G237" s="46">
        <v>5</v>
      </c>
      <c r="H237" s="72">
        <v>0.05</v>
      </c>
      <c r="I237" s="91">
        <f t="shared" si="19"/>
        <v>0.19</v>
      </c>
      <c r="J237" s="118">
        <v>114740.57</v>
      </c>
      <c r="K237" s="68">
        <f t="shared" si="15"/>
        <v>191726.77710410961</v>
      </c>
      <c r="L237" s="68">
        <f t="shared" si="16"/>
        <v>0</v>
      </c>
      <c r="M237" s="45">
        <v>0.05</v>
      </c>
      <c r="N237" s="68">
        <f t="shared" si="17"/>
        <v>5737.0285000000003</v>
      </c>
    </row>
    <row r="238" spans="2:14" x14ac:dyDescent="0.25">
      <c r="B238" s="46">
        <v>235</v>
      </c>
      <c r="C238" s="101" t="s">
        <v>800</v>
      </c>
      <c r="D238" s="97">
        <v>41214</v>
      </c>
      <c r="E238" s="98">
        <v>44424</v>
      </c>
      <c r="F238" s="117">
        <f t="shared" si="18"/>
        <v>8.794520547945206</v>
      </c>
      <c r="G238" s="46">
        <v>5</v>
      </c>
      <c r="H238" s="72">
        <v>0.05</v>
      </c>
      <c r="I238" s="91">
        <f t="shared" si="19"/>
        <v>0.19</v>
      </c>
      <c r="J238" s="118">
        <v>160653</v>
      </c>
      <c r="K238" s="68">
        <f t="shared" si="15"/>
        <v>268444.56082191784</v>
      </c>
      <c r="L238" s="68">
        <f t="shared" si="16"/>
        <v>0</v>
      </c>
      <c r="M238" s="45">
        <v>0.05</v>
      </c>
      <c r="N238" s="68">
        <f t="shared" si="17"/>
        <v>8032.6500000000005</v>
      </c>
    </row>
    <row r="239" spans="2:14" x14ac:dyDescent="0.25">
      <c r="B239" s="46">
        <v>236</v>
      </c>
      <c r="C239" s="101" t="s">
        <v>800</v>
      </c>
      <c r="D239" s="97">
        <v>41214</v>
      </c>
      <c r="E239" s="98">
        <v>44424</v>
      </c>
      <c r="F239" s="117">
        <f t="shared" si="18"/>
        <v>8.794520547945206</v>
      </c>
      <c r="G239" s="46">
        <v>5</v>
      </c>
      <c r="H239" s="72">
        <v>0.05</v>
      </c>
      <c r="I239" s="91">
        <f t="shared" si="19"/>
        <v>0.19</v>
      </c>
      <c r="J239" s="118">
        <v>232588.98</v>
      </c>
      <c r="K239" s="68">
        <f t="shared" si="15"/>
        <v>388646.6271287672</v>
      </c>
      <c r="L239" s="68">
        <f t="shared" si="16"/>
        <v>0</v>
      </c>
      <c r="M239" s="45">
        <v>0.05</v>
      </c>
      <c r="N239" s="68">
        <f t="shared" si="17"/>
        <v>11629.449000000001</v>
      </c>
    </row>
    <row r="240" spans="2:14" x14ac:dyDescent="0.25">
      <c r="B240" s="46">
        <v>237</v>
      </c>
      <c r="C240" s="101" t="s">
        <v>800</v>
      </c>
      <c r="D240" s="97">
        <v>41214</v>
      </c>
      <c r="E240" s="98">
        <v>44424</v>
      </c>
      <c r="F240" s="117">
        <f t="shared" si="18"/>
        <v>8.794520547945206</v>
      </c>
      <c r="G240" s="46">
        <v>5</v>
      </c>
      <c r="H240" s="72">
        <v>0.05</v>
      </c>
      <c r="I240" s="91">
        <f t="shared" si="19"/>
        <v>0.19</v>
      </c>
      <c r="J240" s="118">
        <v>58167</v>
      </c>
      <c r="K240" s="68">
        <f t="shared" si="15"/>
        <v>97194.66657534246</v>
      </c>
      <c r="L240" s="68">
        <f t="shared" si="16"/>
        <v>0</v>
      </c>
      <c r="M240" s="45">
        <v>0.05</v>
      </c>
      <c r="N240" s="68">
        <f t="shared" si="17"/>
        <v>2908.3500000000004</v>
      </c>
    </row>
    <row r="241" spans="2:14" x14ac:dyDescent="0.25">
      <c r="B241" s="46">
        <v>238</v>
      </c>
      <c r="C241" s="101" t="s">
        <v>800</v>
      </c>
      <c r="D241" s="97">
        <v>41214</v>
      </c>
      <c r="E241" s="98">
        <v>44424</v>
      </c>
      <c r="F241" s="117">
        <f t="shared" si="18"/>
        <v>8.794520547945206</v>
      </c>
      <c r="G241" s="46">
        <v>5</v>
      </c>
      <c r="H241" s="72">
        <v>0.05</v>
      </c>
      <c r="I241" s="91">
        <f t="shared" si="19"/>
        <v>0.19</v>
      </c>
      <c r="J241" s="118">
        <v>230141.25</v>
      </c>
      <c r="K241" s="68">
        <f t="shared" si="15"/>
        <v>384556.57089041098</v>
      </c>
      <c r="L241" s="68">
        <f t="shared" si="16"/>
        <v>0</v>
      </c>
      <c r="M241" s="45">
        <v>0.05</v>
      </c>
      <c r="N241" s="68">
        <f t="shared" si="17"/>
        <v>11507.0625</v>
      </c>
    </row>
    <row r="242" spans="2:14" x14ac:dyDescent="0.25">
      <c r="B242" s="46">
        <v>239</v>
      </c>
      <c r="C242" s="101" t="s">
        <v>800</v>
      </c>
      <c r="D242" s="97">
        <v>41214</v>
      </c>
      <c r="E242" s="98">
        <v>44424</v>
      </c>
      <c r="F242" s="117">
        <f t="shared" si="18"/>
        <v>8.794520547945206</v>
      </c>
      <c r="G242" s="46">
        <v>5</v>
      </c>
      <c r="H242" s="72">
        <v>0.05</v>
      </c>
      <c r="I242" s="91">
        <f t="shared" si="19"/>
        <v>0.19</v>
      </c>
      <c r="J242" s="118">
        <v>37200.44</v>
      </c>
      <c r="K242" s="68">
        <f t="shared" si="15"/>
        <v>62160.406454794531</v>
      </c>
      <c r="L242" s="68">
        <f t="shared" si="16"/>
        <v>0</v>
      </c>
      <c r="M242" s="45">
        <v>0.05</v>
      </c>
      <c r="N242" s="68">
        <f t="shared" si="17"/>
        <v>1860.0220000000002</v>
      </c>
    </row>
    <row r="243" spans="2:14" x14ac:dyDescent="0.25">
      <c r="B243" s="46">
        <v>240</v>
      </c>
      <c r="C243" s="101" t="s">
        <v>800</v>
      </c>
      <c r="D243" s="97">
        <v>41214</v>
      </c>
      <c r="E243" s="98">
        <v>44424</v>
      </c>
      <c r="F243" s="117">
        <f t="shared" si="18"/>
        <v>8.794520547945206</v>
      </c>
      <c r="G243" s="46">
        <v>5</v>
      </c>
      <c r="H243" s="72">
        <v>0.05</v>
      </c>
      <c r="I243" s="91">
        <f t="shared" si="19"/>
        <v>0.19</v>
      </c>
      <c r="J243" s="118">
        <v>182465.38</v>
      </c>
      <c r="K243" s="68">
        <f t="shared" si="15"/>
        <v>304892.15140273975</v>
      </c>
      <c r="L243" s="68">
        <f t="shared" si="16"/>
        <v>0</v>
      </c>
      <c r="M243" s="45">
        <v>0.05</v>
      </c>
      <c r="N243" s="68">
        <f t="shared" si="17"/>
        <v>9123.2690000000002</v>
      </c>
    </row>
    <row r="244" spans="2:14" x14ac:dyDescent="0.25">
      <c r="B244" s="46">
        <v>241</v>
      </c>
      <c r="C244" s="101" t="s">
        <v>800</v>
      </c>
      <c r="D244" s="97">
        <v>41214</v>
      </c>
      <c r="E244" s="98">
        <v>44424</v>
      </c>
      <c r="F244" s="117">
        <f t="shared" si="18"/>
        <v>8.794520547945206</v>
      </c>
      <c r="G244" s="46">
        <v>5</v>
      </c>
      <c r="H244" s="72">
        <v>0.05</v>
      </c>
      <c r="I244" s="91">
        <f t="shared" si="19"/>
        <v>0.19</v>
      </c>
      <c r="J244" s="118">
        <v>17794.72</v>
      </c>
      <c r="K244" s="68">
        <f t="shared" si="15"/>
        <v>29734.245830136992</v>
      </c>
      <c r="L244" s="68">
        <f t="shared" si="16"/>
        <v>0</v>
      </c>
      <c r="M244" s="45">
        <v>0.05</v>
      </c>
      <c r="N244" s="68">
        <f t="shared" si="17"/>
        <v>889.7360000000001</v>
      </c>
    </row>
    <row r="245" spans="2:14" x14ac:dyDescent="0.25">
      <c r="B245" s="46">
        <v>242</v>
      </c>
      <c r="C245" s="101" t="s">
        <v>800</v>
      </c>
      <c r="D245" s="97">
        <v>41214</v>
      </c>
      <c r="E245" s="98">
        <v>44424</v>
      </c>
      <c r="F245" s="117">
        <f t="shared" si="18"/>
        <v>8.794520547945206</v>
      </c>
      <c r="G245" s="46">
        <v>5</v>
      </c>
      <c r="H245" s="72">
        <v>0.05</v>
      </c>
      <c r="I245" s="91">
        <f t="shared" si="19"/>
        <v>0.19</v>
      </c>
      <c r="J245" s="118">
        <v>57249.16</v>
      </c>
      <c r="K245" s="68">
        <f t="shared" si="15"/>
        <v>95660.99365479454</v>
      </c>
      <c r="L245" s="68">
        <f t="shared" si="16"/>
        <v>0</v>
      </c>
      <c r="M245" s="45">
        <v>0.05</v>
      </c>
      <c r="N245" s="68">
        <f t="shared" si="17"/>
        <v>2862.4580000000005</v>
      </c>
    </row>
    <row r="246" spans="2:14" x14ac:dyDescent="0.25">
      <c r="B246" s="46">
        <v>243</v>
      </c>
      <c r="C246" s="101" t="s">
        <v>800</v>
      </c>
      <c r="D246" s="97">
        <v>41214</v>
      </c>
      <c r="E246" s="98">
        <v>44424</v>
      </c>
      <c r="F246" s="117">
        <f t="shared" si="18"/>
        <v>8.794520547945206</v>
      </c>
      <c r="G246" s="46">
        <v>5</v>
      </c>
      <c r="H246" s="72">
        <v>0.05</v>
      </c>
      <c r="I246" s="91">
        <f t="shared" si="19"/>
        <v>0.19</v>
      </c>
      <c r="J246" s="118">
        <v>10950.98</v>
      </c>
      <c r="K246" s="68">
        <f t="shared" si="15"/>
        <v>18298.637539726031</v>
      </c>
      <c r="L246" s="68">
        <f t="shared" si="16"/>
        <v>0</v>
      </c>
      <c r="M246" s="45">
        <v>0.05</v>
      </c>
      <c r="N246" s="68">
        <f t="shared" si="17"/>
        <v>547.54899999999998</v>
      </c>
    </row>
    <row r="247" spans="2:14" x14ac:dyDescent="0.25">
      <c r="B247" s="46">
        <v>244</v>
      </c>
      <c r="C247" s="101" t="s">
        <v>800</v>
      </c>
      <c r="D247" s="97">
        <v>41214</v>
      </c>
      <c r="E247" s="98">
        <v>44424</v>
      </c>
      <c r="F247" s="117">
        <f t="shared" si="18"/>
        <v>8.794520547945206</v>
      </c>
      <c r="G247" s="46">
        <v>5</v>
      </c>
      <c r="H247" s="72">
        <v>0.05</v>
      </c>
      <c r="I247" s="91">
        <f t="shared" si="19"/>
        <v>0.19</v>
      </c>
      <c r="J247" s="118">
        <v>114498.32</v>
      </c>
      <c r="K247" s="68">
        <f t="shared" si="15"/>
        <v>191321.98730958908</v>
      </c>
      <c r="L247" s="68">
        <f t="shared" si="16"/>
        <v>0</v>
      </c>
      <c r="M247" s="45">
        <v>0.05</v>
      </c>
      <c r="N247" s="68">
        <f t="shared" si="17"/>
        <v>5724.9160000000011</v>
      </c>
    </row>
    <row r="248" spans="2:14" x14ac:dyDescent="0.25">
      <c r="B248" s="46">
        <v>245</v>
      </c>
      <c r="C248" s="101" t="s">
        <v>800</v>
      </c>
      <c r="D248" s="97">
        <v>41214</v>
      </c>
      <c r="E248" s="98">
        <v>44424</v>
      </c>
      <c r="F248" s="117">
        <f t="shared" si="18"/>
        <v>8.794520547945206</v>
      </c>
      <c r="G248" s="46">
        <v>5</v>
      </c>
      <c r="H248" s="72">
        <v>0.05</v>
      </c>
      <c r="I248" s="91">
        <f t="shared" si="19"/>
        <v>0.19</v>
      </c>
      <c r="J248" s="118">
        <v>80519.87</v>
      </c>
      <c r="K248" s="68">
        <f t="shared" si="15"/>
        <v>134545.39373424658</v>
      </c>
      <c r="L248" s="68">
        <f t="shared" si="16"/>
        <v>0</v>
      </c>
      <c r="M248" s="45">
        <v>0.05</v>
      </c>
      <c r="N248" s="68">
        <f t="shared" si="17"/>
        <v>4025.9935</v>
      </c>
    </row>
    <row r="249" spans="2:14" x14ac:dyDescent="0.25">
      <c r="B249" s="46">
        <v>246</v>
      </c>
      <c r="C249" s="101" t="s">
        <v>801</v>
      </c>
      <c r="D249" s="97">
        <v>41214</v>
      </c>
      <c r="E249" s="98">
        <v>44424</v>
      </c>
      <c r="F249" s="117">
        <f t="shared" si="18"/>
        <v>8.794520547945206</v>
      </c>
      <c r="G249" s="46">
        <v>3</v>
      </c>
      <c r="H249" s="72">
        <v>0.05</v>
      </c>
      <c r="I249" s="91">
        <f t="shared" si="19"/>
        <v>0.31666666666666665</v>
      </c>
      <c r="J249" s="118">
        <v>21015.72</v>
      </c>
      <c r="K249" s="68">
        <f t="shared" si="15"/>
        <v>58527.340767123293</v>
      </c>
      <c r="L249" s="68">
        <f t="shared" si="16"/>
        <v>0</v>
      </c>
      <c r="M249" s="45">
        <v>0.05</v>
      </c>
      <c r="N249" s="68">
        <f t="shared" si="17"/>
        <v>1050.7860000000001</v>
      </c>
    </row>
    <row r="250" spans="2:14" x14ac:dyDescent="0.25">
      <c r="B250" s="46">
        <v>247</v>
      </c>
      <c r="C250" s="101" t="s">
        <v>792</v>
      </c>
      <c r="D250" s="97">
        <v>41214</v>
      </c>
      <c r="E250" s="98">
        <v>44424</v>
      </c>
      <c r="F250" s="117">
        <f t="shared" si="18"/>
        <v>8.794520547945206</v>
      </c>
      <c r="G250" s="46">
        <v>3</v>
      </c>
      <c r="H250" s="72">
        <v>0.05</v>
      </c>
      <c r="I250" s="91">
        <f t="shared" si="19"/>
        <v>0.31666666666666665</v>
      </c>
      <c r="J250" s="118">
        <v>8001</v>
      </c>
      <c r="K250" s="68">
        <f t="shared" si="15"/>
        <v>22282.236986301374</v>
      </c>
      <c r="L250" s="68">
        <f t="shared" si="16"/>
        <v>0</v>
      </c>
      <c r="M250" s="45">
        <v>0.05</v>
      </c>
      <c r="N250" s="68">
        <f t="shared" si="17"/>
        <v>400.05</v>
      </c>
    </row>
    <row r="251" spans="2:14" x14ac:dyDescent="0.25">
      <c r="B251" s="46">
        <v>248</v>
      </c>
      <c r="C251" s="101" t="s">
        <v>802</v>
      </c>
      <c r="D251" s="97">
        <v>41214</v>
      </c>
      <c r="E251" s="98">
        <v>44424</v>
      </c>
      <c r="F251" s="117">
        <f t="shared" si="18"/>
        <v>8.794520547945206</v>
      </c>
      <c r="G251" s="46">
        <v>3</v>
      </c>
      <c r="H251" s="72">
        <v>0.05</v>
      </c>
      <c r="I251" s="91">
        <f t="shared" si="19"/>
        <v>0.31666666666666665</v>
      </c>
      <c r="J251" s="118">
        <v>1146009</v>
      </c>
      <c r="K251" s="68">
        <f t="shared" si="15"/>
        <v>3191556.5712328767</v>
      </c>
      <c r="L251" s="68">
        <f t="shared" si="16"/>
        <v>0</v>
      </c>
      <c r="M251" s="45">
        <v>0.05</v>
      </c>
      <c r="N251" s="68">
        <f t="shared" si="17"/>
        <v>57300.450000000004</v>
      </c>
    </row>
    <row r="252" spans="2:14" x14ac:dyDescent="0.25">
      <c r="B252" s="46">
        <v>249</v>
      </c>
      <c r="C252" s="101" t="s">
        <v>803</v>
      </c>
      <c r="D252" s="97">
        <v>41214</v>
      </c>
      <c r="E252" s="98">
        <v>44424</v>
      </c>
      <c r="F252" s="117">
        <f t="shared" si="18"/>
        <v>8.794520547945206</v>
      </c>
      <c r="G252" s="46">
        <v>3</v>
      </c>
      <c r="H252" s="72">
        <v>0.05</v>
      </c>
      <c r="I252" s="91">
        <f t="shared" si="19"/>
        <v>0.31666666666666665</v>
      </c>
      <c r="J252" s="118">
        <v>14499</v>
      </c>
      <c r="K252" s="68">
        <f t="shared" si="15"/>
        <v>40378.721917808216</v>
      </c>
      <c r="L252" s="68">
        <f t="shared" si="16"/>
        <v>0</v>
      </c>
      <c r="M252" s="45">
        <v>0.05</v>
      </c>
      <c r="N252" s="68">
        <f t="shared" si="17"/>
        <v>724.95</v>
      </c>
    </row>
    <row r="253" spans="2:14" x14ac:dyDescent="0.25">
      <c r="B253" s="46">
        <v>250</v>
      </c>
      <c r="C253" s="101" t="s">
        <v>702</v>
      </c>
      <c r="D253" s="97">
        <v>41214</v>
      </c>
      <c r="E253" s="98">
        <v>44424</v>
      </c>
      <c r="F253" s="117">
        <f t="shared" si="18"/>
        <v>8.794520547945206</v>
      </c>
      <c r="G253" s="46">
        <v>6</v>
      </c>
      <c r="H253" s="72">
        <v>0.05</v>
      </c>
      <c r="I253" s="91">
        <f t="shared" si="19"/>
        <v>0.15833333333333333</v>
      </c>
      <c r="J253" s="118">
        <v>1692000</v>
      </c>
      <c r="K253" s="68">
        <f t="shared" si="15"/>
        <v>2356052.0547945206</v>
      </c>
      <c r="L253" s="68">
        <f t="shared" si="16"/>
        <v>0</v>
      </c>
      <c r="M253" s="45">
        <v>0.05</v>
      </c>
      <c r="N253" s="68">
        <f t="shared" si="17"/>
        <v>84600</v>
      </c>
    </row>
    <row r="254" spans="2:14" x14ac:dyDescent="0.25">
      <c r="B254" s="46">
        <v>251</v>
      </c>
      <c r="C254" s="101" t="s">
        <v>702</v>
      </c>
      <c r="D254" s="97">
        <v>41214</v>
      </c>
      <c r="E254" s="98">
        <v>44424</v>
      </c>
      <c r="F254" s="117">
        <f t="shared" si="18"/>
        <v>8.794520547945206</v>
      </c>
      <c r="G254" s="46">
        <v>6</v>
      </c>
      <c r="H254" s="72">
        <v>0.05</v>
      </c>
      <c r="I254" s="91">
        <f t="shared" si="19"/>
        <v>0.15833333333333333</v>
      </c>
      <c r="J254" s="118">
        <v>38500</v>
      </c>
      <c r="K254" s="68">
        <f t="shared" si="15"/>
        <v>53609.931506849316</v>
      </c>
      <c r="L254" s="68">
        <f t="shared" si="16"/>
        <v>0</v>
      </c>
      <c r="M254" s="45">
        <v>0.05</v>
      </c>
      <c r="N254" s="68">
        <f t="shared" si="17"/>
        <v>1925</v>
      </c>
    </row>
    <row r="255" spans="2:14" x14ac:dyDescent="0.25">
      <c r="B255" s="46">
        <v>252</v>
      </c>
      <c r="C255" s="101" t="s">
        <v>804</v>
      </c>
      <c r="D255" s="97">
        <v>41214</v>
      </c>
      <c r="E255" s="98">
        <v>44424</v>
      </c>
      <c r="F255" s="117">
        <f t="shared" si="18"/>
        <v>8.794520547945206</v>
      </c>
      <c r="G255" s="46">
        <v>4</v>
      </c>
      <c r="H255" s="72">
        <v>0.05</v>
      </c>
      <c r="I255" s="91">
        <f t="shared" si="19"/>
        <v>0.23749999999999999</v>
      </c>
      <c r="J255" s="118">
        <v>22105</v>
      </c>
      <c r="K255" s="68">
        <f t="shared" si="15"/>
        <v>46170.683219178085</v>
      </c>
      <c r="L255" s="68">
        <f t="shared" si="16"/>
        <v>0</v>
      </c>
      <c r="M255" s="45">
        <v>0.05</v>
      </c>
      <c r="N255" s="68">
        <f t="shared" si="17"/>
        <v>1105.25</v>
      </c>
    </row>
    <row r="256" spans="2:14" x14ac:dyDescent="0.25">
      <c r="B256" s="46">
        <v>253</v>
      </c>
      <c r="C256" s="101" t="s">
        <v>730</v>
      </c>
      <c r="D256" s="97">
        <v>41214</v>
      </c>
      <c r="E256" s="98">
        <v>44424</v>
      </c>
      <c r="F256" s="117">
        <f t="shared" si="18"/>
        <v>8.794520547945206</v>
      </c>
      <c r="G256" s="46">
        <v>5</v>
      </c>
      <c r="H256" s="72">
        <v>0.05</v>
      </c>
      <c r="I256" s="91">
        <f t="shared" si="19"/>
        <v>0.19</v>
      </c>
      <c r="J256" s="118">
        <v>177600</v>
      </c>
      <c r="K256" s="68">
        <f t="shared" si="15"/>
        <v>296762.30136986304</v>
      </c>
      <c r="L256" s="68">
        <f t="shared" si="16"/>
        <v>0</v>
      </c>
      <c r="M256" s="45">
        <v>0.05</v>
      </c>
      <c r="N256" s="68">
        <f t="shared" si="17"/>
        <v>8880</v>
      </c>
    </row>
    <row r="257" spans="2:14" x14ac:dyDescent="0.25">
      <c r="B257" s="46">
        <v>254</v>
      </c>
      <c r="C257" s="101" t="s">
        <v>805</v>
      </c>
      <c r="D257" s="97">
        <v>41214</v>
      </c>
      <c r="E257" s="98">
        <v>44424</v>
      </c>
      <c r="F257" s="117">
        <f t="shared" si="18"/>
        <v>8.794520547945206</v>
      </c>
      <c r="G257" s="46">
        <v>4</v>
      </c>
      <c r="H257" s="72">
        <v>0.05</v>
      </c>
      <c r="I257" s="91">
        <f t="shared" si="19"/>
        <v>0.23749999999999999</v>
      </c>
      <c r="J257" s="118">
        <v>12241</v>
      </c>
      <c r="K257" s="68">
        <f t="shared" si="15"/>
        <v>25567.759931506847</v>
      </c>
      <c r="L257" s="68">
        <f t="shared" si="16"/>
        <v>0</v>
      </c>
      <c r="M257" s="45">
        <v>0.05</v>
      </c>
      <c r="N257" s="68">
        <f t="shared" si="17"/>
        <v>612.05000000000007</v>
      </c>
    </row>
    <row r="258" spans="2:14" x14ac:dyDescent="0.25">
      <c r="B258" s="46">
        <v>255</v>
      </c>
      <c r="C258" s="101" t="s">
        <v>799</v>
      </c>
      <c r="D258" s="97">
        <v>41214</v>
      </c>
      <c r="E258" s="98">
        <v>44424</v>
      </c>
      <c r="F258" s="117">
        <f t="shared" si="18"/>
        <v>8.794520547945206</v>
      </c>
      <c r="G258" s="46">
        <v>8</v>
      </c>
      <c r="H258" s="72">
        <v>0.05</v>
      </c>
      <c r="I258" s="91">
        <f t="shared" si="19"/>
        <v>0.11874999999999999</v>
      </c>
      <c r="J258" s="118">
        <v>93998</v>
      </c>
      <c r="K258" s="68">
        <f t="shared" si="15"/>
        <v>98166.74691780821</v>
      </c>
      <c r="L258" s="68">
        <f t="shared" si="16"/>
        <v>0</v>
      </c>
      <c r="M258" s="45">
        <v>0.05</v>
      </c>
      <c r="N258" s="68">
        <f t="shared" si="17"/>
        <v>4699.9000000000005</v>
      </c>
    </row>
    <row r="259" spans="2:14" x14ac:dyDescent="0.25">
      <c r="B259" s="46">
        <v>256</v>
      </c>
      <c r="C259" s="101" t="s">
        <v>776</v>
      </c>
      <c r="D259" s="97">
        <v>41214</v>
      </c>
      <c r="E259" s="98">
        <v>44424</v>
      </c>
      <c r="F259" s="117">
        <f t="shared" si="18"/>
        <v>8.794520547945206</v>
      </c>
      <c r="G259" s="46">
        <v>5</v>
      </c>
      <c r="H259" s="72">
        <v>0.05</v>
      </c>
      <c r="I259" s="91">
        <f t="shared" si="19"/>
        <v>0.19</v>
      </c>
      <c r="J259" s="118">
        <v>13495</v>
      </c>
      <c r="K259" s="68">
        <f t="shared" si="15"/>
        <v>22549.590410958906</v>
      </c>
      <c r="L259" s="68">
        <f t="shared" si="16"/>
        <v>0</v>
      </c>
      <c r="M259" s="45">
        <v>0.05</v>
      </c>
      <c r="N259" s="68">
        <f t="shared" si="17"/>
        <v>674.75</v>
      </c>
    </row>
    <row r="260" spans="2:14" x14ac:dyDescent="0.25">
      <c r="B260" s="46">
        <v>257</v>
      </c>
      <c r="C260" s="101" t="s">
        <v>806</v>
      </c>
      <c r="D260" s="97">
        <v>41214</v>
      </c>
      <c r="E260" s="98">
        <v>44424</v>
      </c>
      <c r="F260" s="117">
        <f t="shared" si="18"/>
        <v>8.794520547945206</v>
      </c>
      <c r="G260" s="46">
        <v>3</v>
      </c>
      <c r="H260" s="72">
        <v>0.05</v>
      </c>
      <c r="I260" s="91">
        <f t="shared" si="19"/>
        <v>0.31666666666666665</v>
      </c>
      <c r="J260" s="118">
        <v>1590</v>
      </c>
      <c r="K260" s="68">
        <f t="shared" ref="K260:K323" si="20">J260*I260*F260</f>
        <v>4428.0410958904113</v>
      </c>
      <c r="L260" s="68">
        <f t="shared" ref="L260:L323" si="21">MAX(J260-K260,0)</f>
        <v>0</v>
      </c>
      <c r="M260" s="45">
        <v>0.05</v>
      </c>
      <c r="N260" s="68">
        <f t="shared" ref="N260:N323" si="22">IF(J260&lt;=0,0,IF(L260&lt;=H260*J260,H260*J260,L260*(1-M260)))</f>
        <v>79.5</v>
      </c>
    </row>
    <row r="261" spans="2:14" x14ac:dyDescent="0.25">
      <c r="B261" s="46">
        <v>258</v>
      </c>
      <c r="C261" s="101" t="s">
        <v>807</v>
      </c>
      <c r="D261" s="97">
        <v>41214</v>
      </c>
      <c r="E261" s="98">
        <v>44424</v>
      </c>
      <c r="F261" s="117">
        <f t="shared" ref="F261:F324" si="23">(E261-D261)/365</f>
        <v>8.794520547945206</v>
      </c>
      <c r="G261" s="46">
        <v>3</v>
      </c>
      <c r="H261" s="72">
        <v>0.05</v>
      </c>
      <c r="I261" s="91">
        <f t="shared" ref="I261:I324" si="24">(1-H261)/G261</f>
        <v>0.31666666666666665</v>
      </c>
      <c r="J261" s="118">
        <v>11480</v>
      </c>
      <c r="K261" s="68">
        <f t="shared" si="20"/>
        <v>31971.013698630137</v>
      </c>
      <c r="L261" s="68">
        <f t="shared" si="21"/>
        <v>0</v>
      </c>
      <c r="M261" s="45">
        <v>0.05</v>
      </c>
      <c r="N261" s="68">
        <f t="shared" si="22"/>
        <v>574</v>
      </c>
    </row>
    <row r="262" spans="2:14" x14ac:dyDescent="0.25">
      <c r="B262" s="46">
        <v>259</v>
      </c>
      <c r="C262" s="101" t="s">
        <v>776</v>
      </c>
      <c r="D262" s="97">
        <v>41214</v>
      </c>
      <c r="E262" s="98">
        <v>44424</v>
      </c>
      <c r="F262" s="117">
        <f t="shared" si="23"/>
        <v>8.794520547945206</v>
      </c>
      <c r="G262" s="46">
        <v>5</v>
      </c>
      <c r="H262" s="72">
        <v>0.05</v>
      </c>
      <c r="I262" s="91">
        <f t="shared" si="24"/>
        <v>0.19</v>
      </c>
      <c r="J262" s="118">
        <v>13495</v>
      </c>
      <c r="K262" s="68">
        <f t="shared" si="20"/>
        <v>22549.590410958906</v>
      </c>
      <c r="L262" s="68">
        <f t="shared" si="21"/>
        <v>0</v>
      </c>
      <c r="M262" s="45">
        <v>0.05</v>
      </c>
      <c r="N262" s="68">
        <f t="shared" si="22"/>
        <v>674.75</v>
      </c>
    </row>
    <row r="263" spans="2:14" x14ac:dyDescent="0.25">
      <c r="B263" s="46">
        <v>260</v>
      </c>
      <c r="C263" s="101" t="s">
        <v>806</v>
      </c>
      <c r="D263" s="97">
        <v>41214</v>
      </c>
      <c r="E263" s="98">
        <v>44424</v>
      </c>
      <c r="F263" s="117">
        <f t="shared" si="23"/>
        <v>8.794520547945206</v>
      </c>
      <c r="G263" s="46">
        <v>3</v>
      </c>
      <c r="H263" s="72">
        <v>0.05</v>
      </c>
      <c r="I263" s="91">
        <f t="shared" si="24"/>
        <v>0.31666666666666665</v>
      </c>
      <c r="J263" s="118">
        <v>1590</v>
      </c>
      <c r="K263" s="68">
        <f t="shared" si="20"/>
        <v>4428.0410958904113</v>
      </c>
      <c r="L263" s="68">
        <f t="shared" si="21"/>
        <v>0</v>
      </c>
      <c r="M263" s="45">
        <v>0.05</v>
      </c>
      <c r="N263" s="68">
        <f t="shared" si="22"/>
        <v>79.5</v>
      </c>
    </row>
    <row r="264" spans="2:14" x14ac:dyDescent="0.25">
      <c r="B264" s="46">
        <v>261</v>
      </c>
      <c r="C264" s="101" t="s">
        <v>730</v>
      </c>
      <c r="D264" s="97">
        <v>41214</v>
      </c>
      <c r="E264" s="98">
        <v>44424</v>
      </c>
      <c r="F264" s="117">
        <f t="shared" si="23"/>
        <v>8.794520547945206</v>
      </c>
      <c r="G264" s="46">
        <v>5</v>
      </c>
      <c r="H264" s="72">
        <v>0.05</v>
      </c>
      <c r="I264" s="91">
        <f t="shared" si="24"/>
        <v>0.19</v>
      </c>
      <c r="J264" s="118">
        <v>6700.2</v>
      </c>
      <c r="K264" s="68">
        <f t="shared" si="20"/>
        <v>11195.758849315069</v>
      </c>
      <c r="L264" s="68">
        <f t="shared" si="21"/>
        <v>0</v>
      </c>
      <c r="M264" s="45">
        <v>0.05</v>
      </c>
      <c r="N264" s="68">
        <f t="shared" si="22"/>
        <v>335.01</v>
      </c>
    </row>
    <row r="265" spans="2:14" x14ac:dyDescent="0.25">
      <c r="B265" s="46">
        <v>262</v>
      </c>
      <c r="C265" s="101" t="s">
        <v>808</v>
      </c>
      <c r="D265" s="97">
        <v>41214</v>
      </c>
      <c r="E265" s="98">
        <v>44424</v>
      </c>
      <c r="F265" s="117">
        <f t="shared" si="23"/>
        <v>8.794520547945206</v>
      </c>
      <c r="G265" s="46">
        <v>5</v>
      </c>
      <c r="H265" s="72">
        <v>0.05</v>
      </c>
      <c r="I265" s="91">
        <f t="shared" si="24"/>
        <v>0.19</v>
      </c>
      <c r="J265" s="118">
        <v>482900</v>
      </c>
      <c r="K265" s="68">
        <f t="shared" si="20"/>
        <v>806906.05479452061</v>
      </c>
      <c r="L265" s="68">
        <f t="shared" si="21"/>
        <v>0</v>
      </c>
      <c r="M265" s="45">
        <v>0.05</v>
      </c>
      <c r="N265" s="68">
        <f t="shared" si="22"/>
        <v>24145</v>
      </c>
    </row>
    <row r="266" spans="2:14" x14ac:dyDescent="0.25">
      <c r="B266" s="46">
        <v>263</v>
      </c>
      <c r="C266" s="101" t="s">
        <v>809</v>
      </c>
      <c r="D266" s="97">
        <v>41214</v>
      </c>
      <c r="E266" s="98">
        <v>44424</v>
      </c>
      <c r="F266" s="117">
        <f t="shared" si="23"/>
        <v>8.794520547945206</v>
      </c>
      <c r="G266" s="46">
        <v>3</v>
      </c>
      <c r="H266" s="72">
        <v>0.05</v>
      </c>
      <c r="I266" s="91">
        <f t="shared" si="24"/>
        <v>0.31666666666666665</v>
      </c>
      <c r="J266" s="118">
        <v>10600</v>
      </c>
      <c r="K266" s="68">
        <f t="shared" si="20"/>
        <v>29520.273972602739</v>
      </c>
      <c r="L266" s="68">
        <f t="shared" si="21"/>
        <v>0</v>
      </c>
      <c r="M266" s="45">
        <v>0.05</v>
      </c>
      <c r="N266" s="68">
        <f t="shared" si="22"/>
        <v>530</v>
      </c>
    </row>
    <row r="267" spans="2:14" x14ac:dyDescent="0.25">
      <c r="B267" s="46">
        <v>264</v>
      </c>
      <c r="C267" s="101" t="s">
        <v>810</v>
      </c>
      <c r="D267" s="97">
        <v>41214</v>
      </c>
      <c r="E267" s="98">
        <v>44424</v>
      </c>
      <c r="F267" s="117">
        <f t="shared" si="23"/>
        <v>8.794520547945206</v>
      </c>
      <c r="G267" s="46">
        <v>3</v>
      </c>
      <c r="H267" s="72">
        <v>0.05</v>
      </c>
      <c r="I267" s="91">
        <f t="shared" si="24"/>
        <v>0.31666666666666665</v>
      </c>
      <c r="J267" s="118">
        <v>1200</v>
      </c>
      <c r="K267" s="68">
        <f t="shared" si="20"/>
        <v>3341.9178082191784</v>
      </c>
      <c r="L267" s="68">
        <f t="shared" si="21"/>
        <v>0</v>
      </c>
      <c r="M267" s="45">
        <v>0.05</v>
      </c>
      <c r="N267" s="68">
        <f t="shared" si="22"/>
        <v>60</v>
      </c>
    </row>
    <row r="268" spans="2:14" x14ac:dyDescent="0.25">
      <c r="B268" s="46">
        <v>265</v>
      </c>
      <c r="C268" s="101" t="s">
        <v>811</v>
      </c>
      <c r="D268" s="97">
        <v>41214</v>
      </c>
      <c r="E268" s="98">
        <v>44424</v>
      </c>
      <c r="F268" s="117">
        <f t="shared" si="23"/>
        <v>8.794520547945206</v>
      </c>
      <c r="G268" s="46">
        <v>3</v>
      </c>
      <c r="H268" s="72">
        <v>0.05</v>
      </c>
      <c r="I268" s="91">
        <f t="shared" si="24"/>
        <v>0.31666666666666665</v>
      </c>
      <c r="J268" s="118">
        <v>22649</v>
      </c>
      <c r="K268" s="68">
        <f t="shared" si="20"/>
        <v>63075.913698630138</v>
      </c>
      <c r="L268" s="68">
        <f t="shared" si="21"/>
        <v>0</v>
      </c>
      <c r="M268" s="45">
        <v>0.05</v>
      </c>
      <c r="N268" s="68">
        <f t="shared" si="22"/>
        <v>1132.45</v>
      </c>
    </row>
    <row r="269" spans="2:14" x14ac:dyDescent="0.25">
      <c r="B269" s="46">
        <v>266</v>
      </c>
      <c r="C269" s="101" t="s">
        <v>812</v>
      </c>
      <c r="D269" s="97">
        <v>41214</v>
      </c>
      <c r="E269" s="98">
        <v>44424</v>
      </c>
      <c r="F269" s="117">
        <f t="shared" si="23"/>
        <v>8.794520547945206</v>
      </c>
      <c r="G269" s="46">
        <v>3</v>
      </c>
      <c r="H269" s="72">
        <v>0.05</v>
      </c>
      <c r="I269" s="91">
        <f t="shared" si="24"/>
        <v>0.31666666666666665</v>
      </c>
      <c r="J269" s="118">
        <v>9899.4</v>
      </c>
      <c r="K269" s="68">
        <f t="shared" si="20"/>
        <v>27569.150958904112</v>
      </c>
      <c r="L269" s="68">
        <f t="shared" si="21"/>
        <v>0</v>
      </c>
      <c r="M269" s="45">
        <v>0.05</v>
      </c>
      <c r="N269" s="68">
        <f t="shared" si="22"/>
        <v>494.97</v>
      </c>
    </row>
    <row r="270" spans="2:14" x14ac:dyDescent="0.25">
      <c r="B270" s="46">
        <v>267</v>
      </c>
      <c r="C270" s="101" t="s">
        <v>813</v>
      </c>
      <c r="D270" s="97">
        <v>41214</v>
      </c>
      <c r="E270" s="98">
        <v>44424</v>
      </c>
      <c r="F270" s="117">
        <f t="shared" si="23"/>
        <v>8.794520547945206</v>
      </c>
      <c r="G270" s="46">
        <v>3</v>
      </c>
      <c r="H270" s="72">
        <v>0.05</v>
      </c>
      <c r="I270" s="91">
        <f t="shared" si="24"/>
        <v>0.31666666666666665</v>
      </c>
      <c r="J270" s="118">
        <v>363300</v>
      </c>
      <c r="K270" s="68">
        <f t="shared" si="20"/>
        <v>1011765.6164383562</v>
      </c>
      <c r="L270" s="68">
        <f t="shared" si="21"/>
        <v>0</v>
      </c>
      <c r="M270" s="45">
        <v>0.05</v>
      </c>
      <c r="N270" s="68">
        <f t="shared" si="22"/>
        <v>18165</v>
      </c>
    </row>
    <row r="271" spans="2:14" x14ac:dyDescent="0.25">
      <c r="B271" s="46">
        <v>268</v>
      </c>
      <c r="C271" s="101" t="s">
        <v>814</v>
      </c>
      <c r="D271" s="97">
        <v>41214</v>
      </c>
      <c r="E271" s="98">
        <v>44424</v>
      </c>
      <c r="F271" s="117">
        <f t="shared" si="23"/>
        <v>8.794520547945206</v>
      </c>
      <c r="G271" s="46">
        <v>8</v>
      </c>
      <c r="H271" s="72">
        <v>0.05</v>
      </c>
      <c r="I271" s="91">
        <f t="shared" si="24"/>
        <v>0.11874999999999999</v>
      </c>
      <c r="J271" s="118">
        <v>14700</v>
      </c>
      <c r="K271" s="68">
        <f t="shared" si="20"/>
        <v>15351.93493150685</v>
      </c>
      <c r="L271" s="68">
        <f t="shared" si="21"/>
        <v>0</v>
      </c>
      <c r="M271" s="45">
        <v>0.05</v>
      </c>
      <c r="N271" s="68">
        <f t="shared" si="22"/>
        <v>735</v>
      </c>
    </row>
    <row r="272" spans="2:14" x14ac:dyDescent="0.25">
      <c r="B272" s="46">
        <v>269</v>
      </c>
      <c r="C272" s="101" t="s">
        <v>815</v>
      </c>
      <c r="D272" s="97">
        <v>41214</v>
      </c>
      <c r="E272" s="98">
        <v>44424</v>
      </c>
      <c r="F272" s="117">
        <f t="shared" si="23"/>
        <v>8.794520547945206</v>
      </c>
      <c r="G272" s="46">
        <v>8</v>
      </c>
      <c r="H272" s="72">
        <v>0.05</v>
      </c>
      <c r="I272" s="91">
        <f t="shared" si="24"/>
        <v>0.11874999999999999</v>
      </c>
      <c r="J272" s="118">
        <v>51500</v>
      </c>
      <c r="K272" s="68">
        <f t="shared" si="20"/>
        <v>53783.989726027401</v>
      </c>
      <c r="L272" s="68">
        <f t="shared" si="21"/>
        <v>0</v>
      </c>
      <c r="M272" s="45">
        <v>0.05</v>
      </c>
      <c r="N272" s="68">
        <f t="shared" si="22"/>
        <v>2575</v>
      </c>
    </row>
    <row r="273" spans="2:14" x14ac:dyDescent="0.25">
      <c r="B273" s="46">
        <v>270</v>
      </c>
      <c r="C273" s="101" t="s">
        <v>816</v>
      </c>
      <c r="D273" s="97">
        <v>41214</v>
      </c>
      <c r="E273" s="98">
        <v>44424</v>
      </c>
      <c r="F273" s="117">
        <f t="shared" si="23"/>
        <v>8.794520547945206</v>
      </c>
      <c r="G273" s="46">
        <v>8</v>
      </c>
      <c r="H273" s="72">
        <v>0.05</v>
      </c>
      <c r="I273" s="91">
        <f t="shared" si="24"/>
        <v>0.11874999999999999</v>
      </c>
      <c r="J273" s="118">
        <v>13700</v>
      </c>
      <c r="K273" s="68">
        <f t="shared" si="20"/>
        <v>14307.585616438357</v>
      </c>
      <c r="L273" s="68">
        <f t="shared" si="21"/>
        <v>0</v>
      </c>
      <c r="M273" s="45">
        <v>0.05</v>
      </c>
      <c r="N273" s="68">
        <f t="shared" si="22"/>
        <v>685</v>
      </c>
    </row>
    <row r="274" spans="2:14" x14ac:dyDescent="0.25">
      <c r="B274" s="46">
        <v>271</v>
      </c>
      <c r="C274" s="101" t="s">
        <v>817</v>
      </c>
      <c r="D274" s="97">
        <v>41214</v>
      </c>
      <c r="E274" s="98">
        <v>44424</v>
      </c>
      <c r="F274" s="117">
        <f t="shared" si="23"/>
        <v>8.794520547945206</v>
      </c>
      <c r="G274" s="46">
        <v>8</v>
      </c>
      <c r="H274" s="72">
        <v>0.05</v>
      </c>
      <c r="I274" s="91">
        <f t="shared" si="24"/>
        <v>0.11874999999999999</v>
      </c>
      <c r="J274" s="118">
        <v>9200</v>
      </c>
      <c r="K274" s="68">
        <f t="shared" si="20"/>
        <v>9608.0136986301368</v>
      </c>
      <c r="L274" s="68">
        <f t="shared" si="21"/>
        <v>0</v>
      </c>
      <c r="M274" s="45">
        <v>0.05</v>
      </c>
      <c r="N274" s="68">
        <f t="shared" si="22"/>
        <v>460</v>
      </c>
    </row>
    <row r="275" spans="2:14" x14ac:dyDescent="0.25">
      <c r="B275" s="46">
        <v>272</v>
      </c>
      <c r="C275" s="101" t="s">
        <v>818</v>
      </c>
      <c r="D275" s="97">
        <v>41214</v>
      </c>
      <c r="E275" s="98">
        <v>44424</v>
      </c>
      <c r="F275" s="117">
        <f t="shared" si="23"/>
        <v>8.794520547945206</v>
      </c>
      <c r="G275" s="46">
        <v>5</v>
      </c>
      <c r="H275" s="72">
        <v>0.05</v>
      </c>
      <c r="I275" s="91">
        <f t="shared" si="24"/>
        <v>0.19</v>
      </c>
      <c r="J275" s="118">
        <v>63600</v>
      </c>
      <c r="K275" s="68">
        <f t="shared" si="20"/>
        <v>106272.98630136986</v>
      </c>
      <c r="L275" s="68">
        <f t="shared" si="21"/>
        <v>0</v>
      </c>
      <c r="M275" s="45">
        <v>0.05</v>
      </c>
      <c r="N275" s="68">
        <f t="shared" si="22"/>
        <v>3180</v>
      </c>
    </row>
    <row r="276" spans="2:14" x14ac:dyDescent="0.25">
      <c r="B276" s="46">
        <v>273</v>
      </c>
      <c r="C276" s="101" t="s">
        <v>716</v>
      </c>
      <c r="D276" s="97">
        <v>41214</v>
      </c>
      <c r="E276" s="98">
        <v>44424</v>
      </c>
      <c r="F276" s="117">
        <f t="shared" si="23"/>
        <v>8.794520547945206</v>
      </c>
      <c r="G276" s="46">
        <v>5</v>
      </c>
      <c r="H276" s="72">
        <v>0.05</v>
      </c>
      <c r="I276" s="91">
        <f t="shared" si="24"/>
        <v>0.19</v>
      </c>
      <c r="J276" s="118">
        <v>64575</v>
      </c>
      <c r="K276" s="68">
        <f t="shared" si="20"/>
        <v>107902.17123287672</v>
      </c>
      <c r="L276" s="68">
        <f t="shared" si="21"/>
        <v>0</v>
      </c>
      <c r="M276" s="45">
        <v>0.05</v>
      </c>
      <c r="N276" s="68">
        <f t="shared" si="22"/>
        <v>3228.75</v>
      </c>
    </row>
    <row r="277" spans="2:14" x14ac:dyDescent="0.25">
      <c r="B277" s="46">
        <v>274</v>
      </c>
      <c r="C277" s="101" t="s">
        <v>819</v>
      </c>
      <c r="D277" s="97">
        <v>41214</v>
      </c>
      <c r="E277" s="98">
        <v>44424</v>
      </c>
      <c r="F277" s="117">
        <f t="shared" si="23"/>
        <v>8.794520547945206</v>
      </c>
      <c r="G277" s="46">
        <v>3</v>
      </c>
      <c r="H277" s="72">
        <v>0.05</v>
      </c>
      <c r="I277" s="91">
        <f t="shared" si="24"/>
        <v>0.31666666666666665</v>
      </c>
      <c r="J277" s="118">
        <v>12600</v>
      </c>
      <c r="K277" s="68">
        <f t="shared" si="20"/>
        <v>35090.136986301375</v>
      </c>
      <c r="L277" s="68">
        <f t="shared" si="21"/>
        <v>0</v>
      </c>
      <c r="M277" s="45">
        <v>0.05</v>
      </c>
      <c r="N277" s="68">
        <f t="shared" si="22"/>
        <v>630</v>
      </c>
    </row>
    <row r="278" spans="2:14" x14ac:dyDescent="0.25">
      <c r="B278" s="46">
        <v>275</v>
      </c>
      <c r="C278" s="101" t="s">
        <v>716</v>
      </c>
      <c r="D278" s="97">
        <v>41214</v>
      </c>
      <c r="E278" s="98">
        <v>44424</v>
      </c>
      <c r="F278" s="117">
        <f t="shared" si="23"/>
        <v>8.794520547945206</v>
      </c>
      <c r="G278" s="46">
        <v>5</v>
      </c>
      <c r="H278" s="72">
        <v>0.05</v>
      </c>
      <c r="I278" s="91">
        <f t="shared" si="24"/>
        <v>0.19</v>
      </c>
      <c r="J278" s="118">
        <v>64575</v>
      </c>
      <c r="K278" s="68">
        <f t="shared" si="20"/>
        <v>107902.17123287672</v>
      </c>
      <c r="L278" s="68">
        <f t="shared" si="21"/>
        <v>0</v>
      </c>
      <c r="M278" s="45">
        <v>0.05</v>
      </c>
      <c r="N278" s="68">
        <f t="shared" si="22"/>
        <v>3228.75</v>
      </c>
    </row>
    <row r="279" spans="2:14" x14ac:dyDescent="0.25">
      <c r="B279" s="46">
        <v>276</v>
      </c>
      <c r="C279" s="101" t="s">
        <v>819</v>
      </c>
      <c r="D279" s="97">
        <v>41214</v>
      </c>
      <c r="E279" s="98">
        <v>44424</v>
      </c>
      <c r="F279" s="117">
        <f t="shared" si="23"/>
        <v>8.794520547945206</v>
      </c>
      <c r="G279" s="46">
        <v>3</v>
      </c>
      <c r="H279" s="72">
        <v>0.05</v>
      </c>
      <c r="I279" s="91">
        <f t="shared" si="24"/>
        <v>0.31666666666666665</v>
      </c>
      <c r="J279" s="118">
        <v>12600</v>
      </c>
      <c r="K279" s="68">
        <f t="shared" si="20"/>
        <v>35090.136986301375</v>
      </c>
      <c r="L279" s="68">
        <f t="shared" si="21"/>
        <v>0</v>
      </c>
      <c r="M279" s="45">
        <v>0.05</v>
      </c>
      <c r="N279" s="68">
        <f t="shared" si="22"/>
        <v>630</v>
      </c>
    </row>
    <row r="280" spans="2:14" x14ac:dyDescent="0.25">
      <c r="B280" s="46">
        <v>277</v>
      </c>
      <c r="C280" s="101" t="s">
        <v>820</v>
      </c>
      <c r="D280" s="97">
        <v>41214</v>
      </c>
      <c r="E280" s="98">
        <v>44424</v>
      </c>
      <c r="F280" s="117">
        <f t="shared" si="23"/>
        <v>8.794520547945206</v>
      </c>
      <c r="G280" s="46">
        <v>3</v>
      </c>
      <c r="H280" s="72">
        <v>0.05</v>
      </c>
      <c r="I280" s="91">
        <f t="shared" si="24"/>
        <v>0.31666666666666665</v>
      </c>
      <c r="J280" s="118">
        <v>29241</v>
      </c>
      <c r="K280" s="68">
        <f t="shared" si="20"/>
        <v>81434.182191780827</v>
      </c>
      <c r="L280" s="68">
        <f t="shared" si="21"/>
        <v>0</v>
      </c>
      <c r="M280" s="45">
        <v>0.05</v>
      </c>
      <c r="N280" s="68">
        <f t="shared" si="22"/>
        <v>1462.0500000000002</v>
      </c>
    </row>
    <row r="281" spans="2:14" x14ac:dyDescent="0.25">
      <c r="B281" s="46">
        <v>278</v>
      </c>
      <c r="C281" s="101" t="s">
        <v>821</v>
      </c>
      <c r="D281" s="97">
        <v>41214</v>
      </c>
      <c r="E281" s="98">
        <v>44424</v>
      </c>
      <c r="F281" s="117">
        <f t="shared" si="23"/>
        <v>8.794520547945206</v>
      </c>
      <c r="G281" s="46">
        <v>8</v>
      </c>
      <c r="H281" s="72">
        <v>0.05</v>
      </c>
      <c r="I281" s="91">
        <f t="shared" si="24"/>
        <v>0.11874999999999999</v>
      </c>
      <c r="J281" s="118">
        <v>24000</v>
      </c>
      <c r="K281" s="68">
        <f t="shared" si="20"/>
        <v>25064.383561643837</v>
      </c>
      <c r="L281" s="68">
        <f t="shared" si="21"/>
        <v>0</v>
      </c>
      <c r="M281" s="45">
        <v>0.05</v>
      </c>
      <c r="N281" s="68">
        <f t="shared" si="22"/>
        <v>1200</v>
      </c>
    </row>
    <row r="282" spans="2:14" x14ac:dyDescent="0.25">
      <c r="B282" s="46">
        <v>279</v>
      </c>
      <c r="C282" s="101" t="s">
        <v>795</v>
      </c>
      <c r="D282" s="97">
        <v>41214</v>
      </c>
      <c r="E282" s="98">
        <v>44424</v>
      </c>
      <c r="F282" s="117">
        <f t="shared" si="23"/>
        <v>8.794520547945206</v>
      </c>
      <c r="G282" s="46">
        <v>8</v>
      </c>
      <c r="H282" s="72">
        <v>0.05</v>
      </c>
      <c r="I282" s="91">
        <f t="shared" si="24"/>
        <v>0.11874999999999999</v>
      </c>
      <c r="J282" s="118">
        <v>5999</v>
      </c>
      <c r="K282" s="68">
        <f t="shared" si="20"/>
        <v>6265.0515410958906</v>
      </c>
      <c r="L282" s="68">
        <f t="shared" si="21"/>
        <v>0</v>
      </c>
      <c r="M282" s="45">
        <v>0.05</v>
      </c>
      <c r="N282" s="68">
        <f t="shared" si="22"/>
        <v>299.95</v>
      </c>
    </row>
    <row r="283" spans="2:14" x14ac:dyDescent="0.25">
      <c r="B283" s="46">
        <v>280</v>
      </c>
      <c r="C283" s="101" t="s">
        <v>822</v>
      </c>
      <c r="D283" s="97">
        <v>41214</v>
      </c>
      <c r="E283" s="98">
        <v>44424</v>
      </c>
      <c r="F283" s="117">
        <f t="shared" si="23"/>
        <v>8.794520547945206</v>
      </c>
      <c r="G283" s="46">
        <v>5</v>
      </c>
      <c r="H283" s="72">
        <v>0.05</v>
      </c>
      <c r="I283" s="91">
        <f t="shared" si="24"/>
        <v>0.19</v>
      </c>
      <c r="J283" s="118">
        <v>6699</v>
      </c>
      <c r="K283" s="68">
        <f t="shared" si="20"/>
        <v>11193.753698630137</v>
      </c>
      <c r="L283" s="68">
        <f t="shared" si="21"/>
        <v>0</v>
      </c>
      <c r="M283" s="45">
        <v>0.05</v>
      </c>
      <c r="N283" s="68">
        <f t="shared" si="22"/>
        <v>334.95000000000005</v>
      </c>
    </row>
    <row r="284" spans="2:14" x14ac:dyDescent="0.25">
      <c r="B284" s="46">
        <v>281</v>
      </c>
      <c r="C284" s="101" t="s">
        <v>823</v>
      </c>
      <c r="D284" s="97">
        <v>41214</v>
      </c>
      <c r="E284" s="98">
        <v>44424</v>
      </c>
      <c r="F284" s="117">
        <f t="shared" si="23"/>
        <v>8.794520547945206</v>
      </c>
      <c r="G284" s="46">
        <v>3</v>
      </c>
      <c r="H284" s="72">
        <v>0.05</v>
      </c>
      <c r="I284" s="91">
        <f t="shared" si="24"/>
        <v>0.31666666666666665</v>
      </c>
      <c r="J284" s="118">
        <v>23735</v>
      </c>
      <c r="K284" s="68">
        <f t="shared" si="20"/>
        <v>66100.349315068495</v>
      </c>
      <c r="L284" s="68">
        <f t="shared" si="21"/>
        <v>0</v>
      </c>
      <c r="M284" s="45">
        <v>0.05</v>
      </c>
      <c r="N284" s="68">
        <f t="shared" si="22"/>
        <v>1186.75</v>
      </c>
    </row>
    <row r="285" spans="2:14" x14ac:dyDescent="0.25">
      <c r="B285" s="46">
        <v>282</v>
      </c>
      <c r="C285" s="101" t="s">
        <v>824</v>
      </c>
      <c r="D285" s="97">
        <v>41214</v>
      </c>
      <c r="E285" s="98">
        <v>44424</v>
      </c>
      <c r="F285" s="117">
        <f t="shared" si="23"/>
        <v>8.794520547945206</v>
      </c>
      <c r="G285" s="46">
        <v>3</v>
      </c>
      <c r="H285" s="72">
        <v>0.05</v>
      </c>
      <c r="I285" s="91">
        <f t="shared" si="24"/>
        <v>0.31666666666666665</v>
      </c>
      <c r="J285" s="118">
        <v>43140</v>
      </c>
      <c r="K285" s="68">
        <f t="shared" si="20"/>
        <v>120141.94520547945</v>
      </c>
      <c r="L285" s="68">
        <f t="shared" si="21"/>
        <v>0</v>
      </c>
      <c r="M285" s="45">
        <v>0.05</v>
      </c>
      <c r="N285" s="68">
        <f t="shared" si="22"/>
        <v>2157</v>
      </c>
    </row>
    <row r="286" spans="2:14" x14ac:dyDescent="0.25">
      <c r="B286" s="46">
        <v>283</v>
      </c>
      <c r="C286" s="101" t="s">
        <v>825</v>
      </c>
      <c r="D286" s="97">
        <v>41214</v>
      </c>
      <c r="E286" s="98">
        <v>44424</v>
      </c>
      <c r="F286" s="117">
        <f t="shared" si="23"/>
        <v>8.794520547945206</v>
      </c>
      <c r="G286" s="46">
        <v>3</v>
      </c>
      <c r="H286" s="72">
        <v>0.05</v>
      </c>
      <c r="I286" s="91">
        <f t="shared" si="24"/>
        <v>0.31666666666666665</v>
      </c>
      <c r="J286" s="118">
        <v>24000</v>
      </c>
      <c r="K286" s="68">
        <f t="shared" si="20"/>
        <v>66838.356164383571</v>
      </c>
      <c r="L286" s="68">
        <f t="shared" si="21"/>
        <v>0</v>
      </c>
      <c r="M286" s="45">
        <v>0.05</v>
      </c>
      <c r="N286" s="68">
        <f t="shared" si="22"/>
        <v>1200</v>
      </c>
    </row>
    <row r="287" spans="2:14" x14ac:dyDescent="0.25">
      <c r="B287" s="46">
        <v>284</v>
      </c>
      <c r="C287" s="101" t="s">
        <v>826</v>
      </c>
      <c r="D287" s="97">
        <v>41214</v>
      </c>
      <c r="E287" s="98">
        <v>44424</v>
      </c>
      <c r="F287" s="117">
        <f t="shared" si="23"/>
        <v>8.794520547945206</v>
      </c>
      <c r="G287" s="46">
        <v>3</v>
      </c>
      <c r="H287" s="72">
        <v>0.05</v>
      </c>
      <c r="I287" s="91">
        <f t="shared" si="24"/>
        <v>0.31666666666666665</v>
      </c>
      <c r="J287" s="118">
        <v>27431.25</v>
      </c>
      <c r="K287" s="68">
        <f t="shared" si="20"/>
        <v>76394.152397260274</v>
      </c>
      <c r="L287" s="68">
        <f t="shared" si="21"/>
        <v>0</v>
      </c>
      <c r="M287" s="45">
        <v>0.05</v>
      </c>
      <c r="N287" s="68">
        <f t="shared" si="22"/>
        <v>1371.5625</v>
      </c>
    </row>
    <row r="288" spans="2:14" x14ac:dyDescent="0.25">
      <c r="B288" s="46">
        <v>285</v>
      </c>
      <c r="C288" s="101" t="s">
        <v>827</v>
      </c>
      <c r="D288" s="97">
        <v>41214</v>
      </c>
      <c r="E288" s="98">
        <v>44424</v>
      </c>
      <c r="F288" s="117">
        <f t="shared" si="23"/>
        <v>8.794520547945206</v>
      </c>
      <c r="G288" s="46">
        <v>3</v>
      </c>
      <c r="H288" s="72">
        <v>0.05</v>
      </c>
      <c r="I288" s="91">
        <f t="shared" si="24"/>
        <v>0.31666666666666665</v>
      </c>
      <c r="J288" s="118">
        <v>5187</v>
      </c>
      <c r="K288" s="68">
        <f t="shared" si="20"/>
        <v>14445.439726027398</v>
      </c>
      <c r="L288" s="68">
        <f t="shared" si="21"/>
        <v>0</v>
      </c>
      <c r="M288" s="45">
        <v>0.05</v>
      </c>
      <c r="N288" s="68">
        <f t="shared" si="22"/>
        <v>259.35000000000002</v>
      </c>
    </row>
    <row r="289" spans="2:14" x14ac:dyDescent="0.25">
      <c r="B289" s="46">
        <v>286</v>
      </c>
      <c r="C289" s="101" t="s">
        <v>828</v>
      </c>
      <c r="D289" s="97">
        <v>41214</v>
      </c>
      <c r="E289" s="98">
        <v>44424</v>
      </c>
      <c r="F289" s="117">
        <f t="shared" si="23"/>
        <v>8.794520547945206</v>
      </c>
      <c r="G289" s="46">
        <v>5</v>
      </c>
      <c r="H289" s="72">
        <v>0.05</v>
      </c>
      <c r="I289" s="91">
        <f t="shared" si="24"/>
        <v>0.19</v>
      </c>
      <c r="J289" s="118">
        <v>93602.01</v>
      </c>
      <c r="K289" s="68">
        <f t="shared" si="20"/>
        <v>156405.11205205481</v>
      </c>
      <c r="L289" s="68">
        <f t="shared" si="21"/>
        <v>0</v>
      </c>
      <c r="M289" s="45">
        <v>0.05</v>
      </c>
      <c r="N289" s="68">
        <f t="shared" si="22"/>
        <v>4680.1004999999996</v>
      </c>
    </row>
    <row r="290" spans="2:14" x14ac:dyDescent="0.25">
      <c r="B290" s="46">
        <v>287</v>
      </c>
      <c r="C290" s="101" t="s">
        <v>829</v>
      </c>
      <c r="D290" s="97">
        <v>41214</v>
      </c>
      <c r="E290" s="98">
        <v>44424</v>
      </c>
      <c r="F290" s="117">
        <f t="shared" si="23"/>
        <v>8.794520547945206</v>
      </c>
      <c r="G290" s="46">
        <v>3</v>
      </c>
      <c r="H290" s="72">
        <v>0.05</v>
      </c>
      <c r="I290" s="91">
        <f t="shared" si="24"/>
        <v>0.31666666666666665</v>
      </c>
      <c r="J290" s="118">
        <v>89215.5</v>
      </c>
      <c r="K290" s="68">
        <f t="shared" si="20"/>
        <v>248459.05684931506</v>
      </c>
      <c r="L290" s="68">
        <f t="shared" si="21"/>
        <v>0</v>
      </c>
      <c r="M290" s="45">
        <v>0.05</v>
      </c>
      <c r="N290" s="68">
        <f t="shared" si="22"/>
        <v>4460.7750000000005</v>
      </c>
    </row>
    <row r="291" spans="2:14" x14ac:dyDescent="0.25">
      <c r="B291" s="46">
        <v>288</v>
      </c>
      <c r="C291" s="101" t="s">
        <v>830</v>
      </c>
      <c r="D291" s="97">
        <v>41214</v>
      </c>
      <c r="E291" s="98">
        <v>44424</v>
      </c>
      <c r="F291" s="117">
        <f t="shared" si="23"/>
        <v>8.794520547945206</v>
      </c>
      <c r="G291" s="46">
        <v>8</v>
      </c>
      <c r="H291" s="72">
        <v>0.05</v>
      </c>
      <c r="I291" s="91">
        <f t="shared" si="24"/>
        <v>0.11874999999999999</v>
      </c>
      <c r="J291" s="118">
        <v>25960</v>
      </c>
      <c r="K291" s="68">
        <f t="shared" si="20"/>
        <v>27111.308219178085</v>
      </c>
      <c r="L291" s="68">
        <f t="shared" si="21"/>
        <v>0</v>
      </c>
      <c r="M291" s="45">
        <v>0.05</v>
      </c>
      <c r="N291" s="68">
        <f t="shared" si="22"/>
        <v>1298</v>
      </c>
    </row>
    <row r="292" spans="2:14" x14ac:dyDescent="0.25">
      <c r="B292" s="46">
        <v>289</v>
      </c>
      <c r="C292" s="101" t="s">
        <v>831</v>
      </c>
      <c r="D292" s="97">
        <v>41214</v>
      </c>
      <c r="E292" s="98">
        <v>44424</v>
      </c>
      <c r="F292" s="117">
        <f t="shared" si="23"/>
        <v>8.794520547945206</v>
      </c>
      <c r="G292" s="46">
        <v>5</v>
      </c>
      <c r="H292" s="72">
        <v>0.05</v>
      </c>
      <c r="I292" s="91">
        <f t="shared" si="24"/>
        <v>0.19</v>
      </c>
      <c r="J292" s="118">
        <v>1568</v>
      </c>
      <c r="K292" s="68">
        <f t="shared" si="20"/>
        <v>2620.0635616438358</v>
      </c>
      <c r="L292" s="68">
        <f t="shared" si="21"/>
        <v>0</v>
      </c>
      <c r="M292" s="45">
        <v>0.05</v>
      </c>
      <c r="N292" s="68">
        <f t="shared" si="22"/>
        <v>78.400000000000006</v>
      </c>
    </row>
    <row r="293" spans="2:14" x14ac:dyDescent="0.25">
      <c r="B293" s="46">
        <v>290</v>
      </c>
      <c r="C293" s="101" t="s">
        <v>811</v>
      </c>
      <c r="D293" s="97">
        <v>41214</v>
      </c>
      <c r="E293" s="98">
        <v>44424</v>
      </c>
      <c r="F293" s="117">
        <f t="shared" si="23"/>
        <v>8.794520547945206</v>
      </c>
      <c r="G293" s="46">
        <v>3</v>
      </c>
      <c r="H293" s="72">
        <v>0.05</v>
      </c>
      <c r="I293" s="91">
        <f t="shared" si="24"/>
        <v>0.31666666666666665</v>
      </c>
      <c r="J293" s="118">
        <v>8244.9</v>
      </c>
      <c r="K293" s="68">
        <f t="shared" si="20"/>
        <v>22961.481780821916</v>
      </c>
      <c r="L293" s="68">
        <f t="shared" si="21"/>
        <v>0</v>
      </c>
      <c r="M293" s="45">
        <v>0.05</v>
      </c>
      <c r="N293" s="68">
        <f t="shared" si="22"/>
        <v>412.245</v>
      </c>
    </row>
    <row r="294" spans="2:14" x14ac:dyDescent="0.25">
      <c r="B294" s="46">
        <v>291</v>
      </c>
      <c r="C294" s="101" t="s">
        <v>832</v>
      </c>
      <c r="D294" s="97">
        <v>41214</v>
      </c>
      <c r="E294" s="98">
        <v>44424</v>
      </c>
      <c r="F294" s="117">
        <f t="shared" si="23"/>
        <v>8.794520547945206</v>
      </c>
      <c r="G294" s="46">
        <v>3</v>
      </c>
      <c r="H294" s="72">
        <v>0.05</v>
      </c>
      <c r="I294" s="91">
        <f t="shared" si="24"/>
        <v>0.31666666666666665</v>
      </c>
      <c r="J294" s="118">
        <v>17100</v>
      </c>
      <c r="K294" s="68">
        <f t="shared" si="20"/>
        <v>47622.32876712329</v>
      </c>
      <c r="L294" s="68">
        <f t="shared" si="21"/>
        <v>0</v>
      </c>
      <c r="M294" s="45">
        <v>0.05</v>
      </c>
      <c r="N294" s="68">
        <f t="shared" si="22"/>
        <v>855</v>
      </c>
    </row>
    <row r="295" spans="2:14" x14ac:dyDescent="0.25">
      <c r="B295" s="46">
        <v>292</v>
      </c>
      <c r="C295" s="101" t="s">
        <v>833</v>
      </c>
      <c r="D295" s="97">
        <v>41214</v>
      </c>
      <c r="E295" s="98">
        <v>44424</v>
      </c>
      <c r="F295" s="117">
        <f t="shared" si="23"/>
        <v>8.794520547945206</v>
      </c>
      <c r="G295" s="46">
        <v>3</v>
      </c>
      <c r="H295" s="72">
        <v>0.05</v>
      </c>
      <c r="I295" s="91">
        <f t="shared" si="24"/>
        <v>0.31666666666666665</v>
      </c>
      <c r="J295" s="118">
        <v>20191.259999999998</v>
      </c>
      <c r="K295" s="68">
        <f t="shared" si="20"/>
        <v>56231.2761369863</v>
      </c>
      <c r="L295" s="68">
        <f t="shared" si="21"/>
        <v>0</v>
      </c>
      <c r="M295" s="45">
        <v>0.05</v>
      </c>
      <c r="N295" s="68">
        <f t="shared" si="22"/>
        <v>1009.563</v>
      </c>
    </row>
    <row r="296" spans="2:14" x14ac:dyDescent="0.25">
      <c r="B296" s="46">
        <v>293</v>
      </c>
      <c r="C296" s="101" t="s">
        <v>834</v>
      </c>
      <c r="D296" s="97">
        <v>41214</v>
      </c>
      <c r="E296" s="98">
        <v>44424</v>
      </c>
      <c r="F296" s="117">
        <f t="shared" si="23"/>
        <v>8.794520547945206</v>
      </c>
      <c r="G296" s="46">
        <v>3</v>
      </c>
      <c r="H296" s="72">
        <v>0.05</v>
      </c>
      <c r="I296" s="91">
        <f t="shared" si="24"/>
        <v>0.31666666666666665</v>
      </c>
      <c r="J296" s="118">
        <v>22000</v>
      </c>
      <c r="K296" s="68">
        <f t="shared" si="20"/>
        <v>61268.493150684932</v>
      </c>
      <c r="L296" s="68">
        <f t="shared" si="21"/>
        <v>0</v>
      </c>
      <c r="M296" s="45">
        <v>0.05</v>
      </c>
      <c r="N296" s="68">
        <f t="shared" si="22"/>
        <v>1100</v>
      </c>
    </row>
    <row r="297" spans="2:14" x14ac:dyDescent="0.25">
      <c r="B297" s="46">
        <v>294</v>
      </c>
      <c r="C297" s="101" t="s">
        <v>835</v>
      </c>
      <c r="D297" s="97">
        <v>41214</v>
      </c>
      <c r="E297" s="98">
        <v>44424</v>
      </c>
      <c r="F297" s="117">
        <f t="shared" si="23"/>
        <v>8.794520547945206</v>
      </c>
      <c r="G297" s="46">
        <v>3</v>
      </c>
      <c r="H297" s="72">
        <v>0.05</v>
      </c>
      <c r="I297" s="91">
        <f t="shared" si="24"/>
        <v>0.31666666666666665</v>
      </c>
      <c r="J297" s="118">
        <v>1267623.2</v>
      </c>
      <c r="K297" s="68">
        <f t="shared" si="20"/>
        <v>3530243.7884931508</v>
      </c>
      <c r="L297" s="68">
        <f t="shared" si="21"/>
        <v>0</v>
      </c>
      <c r="M297" s="45">
        <v>0.05</v>
      </c>
      <c r="N297" s="68">
        <f t="shared" si="22"/>
        <v>63381.16</v>
      </c>
    </row>
    <row r="298" spans="2:14" x14ac:dyDescent="0.25">
      <c r="B298" s="46">
        <v>295</v>
      </c>
      <c r="C298" s="101" t="s">
        <v>836</v>
      </c>
      <c r="D298" s="97">
        <v>41214</v>
      </c>
      <c r="E298" s="98">
        <v>44424</v>
      </c>
      <c r="F298" s="117">
        <f t="shared" si="23"/>
        <v>8.794520547945206</v>
      </c>
      <c r="G298" s="46">
        <v>5</v>
      </c>
      <c r="H298" s="72">
        <v>0.05</v>
      </c>
      <c r="I298" s="91">
        <f t="shared" si="24"/>
        <v>0.19</v>
      </c>
      <c r="J298" s="118">
        <v>28325</v>
      </c>
      <c r="K298" s="68">
        <f t="shared" si="20"/>
        <v>47329.910958904111</v>
      </c>
      <c r="L298" s="68">
        <f t="shared" si="21"/>
        <v>0</v>
      </c>
      <c r="M298" s="45">
        <v>0.05</v>
      </c>
      <c r="N298" s="68">
        <f t="shared" si="22"/>
        <v>1416.25</v>
      </c>
    </row>
    <row r="299" spans="2:14" x14ac:dyDescent="0.25">
      <c r="B299" s="46">
        <v>296</v>
      </c>
      <c r="C299" s="101" t="s">
        <v>837</v>
      </c>
      <c r="D299" s="97">
        <v>41214</v>
      </c>
      <c r="E299" s="98">
        <v>44424</v>
      </c>
      <c r="F299" s="117">
        <f t="shared" si="23"/>
        <v>8.794520547945206</v>
      </c>
      <c r="G299" s="46">
        <v>3</v>
      </c>
      <c r="H299" s="72">
        <v>0.05</v>
      </c>
      <c r="I299" s="91">
        <f t="shared" si="24"/>
        <v>0.31666666666666665</v>
      </c>
      <c r="J299" s="118">
        <v>30500</v>
      </c>
      <c r="K299" s="68">
        <f t="shared" si="20"/>
        <v>84940.410958904104</v>
      </c>
      <c r="L299" s="68">
        <f t="shared" si="21"/>
        <v>0</v>
      </c>
      <c r="M299" s="45">
        <v>0.05</v>
      </c>
      <c r="N299" s="68">
        <f t="shared" si="22"/>
        <v>1525</v>
      </c>
    </row>
    <row r="300" spans="2:14" x14ac:dyDescent="0.25">
      <c r="B300" s="46">
        <v>297</v>
      </c>
      <c r="C300" s="101" t="s">
        <v>838</v>
      </c>
      <c r="D300" s="97">
        <v>41214</v>
      </c>
      <c r="E300" s="98">
        <v>44424</v>
      </c>
      <c r="F300" s="117">
        <f t="shared" si="23"/>
        <v>8.794520547945206</v>
      </c>
      <c r="G300" s="46">
        <v>3</v>
      </c>
      <c r="H300" s="72">
        <v>0.05</v>
      </c>
      <c r="I300" s="91">
        <f t="shared" si="24"/>
        <v>0.31666666666666665</v>
      </c>
      <c r="J300" s="118">
        <v>283248</v>
      </c>
      <c r="K300" s="68">
        <f t="shared" si="20"/>
        <v>788826.27945205476</v>
      </c>
      <c r="L300" s="68">
        <f t="shared" si="21"/>
        <v>0</v>
      </c>
      <c r="M300" s="45">
        <v>0.05</v>
      </c>
      <c r="N300" s="68">
        <f t="shared" si="22"/>
        <v>14162.400000000001</v>
      </c>
    </row>
    <row r="301" spans="2:14" x14ac:dyDescent="0.25">
      <c r="B301" s="46">
        <v>298</v>
      </c>
      <c r="C301" s="101" t="s">
        <v>816</v>
      </c>
      <c r="D301" s="97">
        <v>41214</v>
      </c>
      <c r="E301" s="98">
        <v>44424</v>
      </c>
      <c r="F301" s="117">
        <f t="shared" si="23"/>
        <v>8.794520547945206</v>
      </c>
      <c r="G301" s="46">
        <v>8</v>
      </c>
      <c r="H301" s="72">
        <v>0.05</v>
      </c>
      <c r="I301" s="91">
        <f t="shared" si="24"/>
        <v>0.11874999999999999</v>
      </c>
      <c r="J301" s="118">
        <v>50320</v>
      </c>
      <c r="K301" s="68">
        <f t="shared" si="20"/>
        <v>52551.65753424658</v>
      </c>
      <c r="L301" s="68">
        <f t="shared" si="21"/>
        <v>0</v>
      </c>
      <c r="M301" s="45">
        <v>0.05</v>
      </c>
      <c r="N301" s="68">
        <f t="shared" si="22"/>
        <v>2516</v>
      </c>
    </row>
    <row r="302" spans="2:14" x14ac:dyDescent="0.25">
      <c r="B302" s="46">
        <v>299</v>
      </c>
      <c r="C302" s="101" t="s">
        <v>793</v>
      </c>
      <c r="D302" s="97">
        <v>41214</v>
      </c>
      <c r="E302" s="98">
        <v>44424</v>
      </c>
      <c r="F302" s="117">
        <f t="shared" si="23"/>
        <v>8.794520547945206</v>
      </c>
      <c r="G302" s="46">
        <v>8</v>
      </c>
      <c r="H302" s="72">
        <v>0.05</v>
      </c>
      <c r="I302" s="91">
        <f t="shared" si="24"/>
        <v>0.11874999999999999</v>
      </c>
      <c r="J302" s="118">
        <v>28050</v>
      </c>
      <c r="K302" s="68">
        <f t="shared" si="20"/>
        <v>29293.998287671235</v>
      </c>
      <c r="L302" s="68">
        <f t="shared" si="21"/>
        <v>0</v>
      </c>
      <c r="M302" s="45">
        <v>0.05</v>
      </c>
      <c r="N302" s="68">
        <f t="shared" si="22"/>
        <v>1402.5</v>
      </c>
    </row>
    <row r="303" spans="2:14" x14ac:dyDescent="0.25">
      <c r="B303" s="46">
        <v>300</v>
      </c>
      <c r="C303" s="101" t="s">
        <v>839</v>
      </c>
      <c r="D303" s="97">
        <v>41214</v>
      </c>
      <c r="E303" s="98">
        <v>44424</v>
      </c>
      <c r="F303" s="117">
        <f t="shared" si="23"/>
        <v>8.794520547945206</v>
      </c>
      <c r="G303" s="46">
        <v>5</v>
      </c>
      <c r="H303" s="72">
        <v>0.05</v>
      </c>
      <c r="I303" s="91">
        <f t="shared" si="24"/>
        <v>0.19</v>
      </c>
      <c r="J303" s="118">
        <v>297840</v>
      </c>
      <c r="K303" s="68">
        <f t="shared" si="20"/>
        <v>497678.4</v>
      </c>
      <c r="L303" s="68">
        <f t="shared" si="21"/>
        <v>0</v>
      </c>
      <c r="M303" s="45">
        <v>0.05</v>
      </c>
      <c r="N303" s="68">
        <f t="shared" si="22"/>
        <v>14892</v>
      </c>
    </row>
    <row r="304" spans="2:14" x14ac:dyDescent="0.25">
      <c r="B304" s="46">
        <v>301</v>
      </c>
      <c r="C304" s="101" t="s">
        <v>817</v>
      </c>
      <c r="D304" s="97">
        <v>41214</v>
      </c>
      <c r="E304" s="98">
        <v>44424</v>
      </c>
      <c r="F304" s="117">
        <f t="shared" si="23"/>
        <v>8.794520547945206</v>
      </c>
      <c r="G304" s="46">
        <v>8</v>
      </c>
      <c r="H304" s="72">
        <v>0.05</v>
      </c>
      <c r="I304" s="91">
        <f t="shared" si="24"/>
        <v>0.11874999999999999</v>
      </c>
      <c r="J304" s="118">
        <v>41300</v>
      </c>
      <c r="K304" s="68">
        <f t="shared" si="20"/>
        <v>43131.626712328769</v>
      </c>
      <c r="L304" s="68">
        <f t="shared" si="21"/>
        <v>0</v>
      </c>
      <c r="M304" s="45">
        <v>0.05</v>
      </c>
      <c r="N304" s="68">
        <f t="shared" si="22"/>
        <v>2065</v>
      </c>
    </row>
    <row r="305" spans="2:14" x14ac:dyDescent="0.25">
      <c r="B305" s="46">
        <v>302</v>
      </c>
      <c r="C305" s="101" t="s">
        <v>793</v>
      </c>
      <c r="D305" s="97">
        <v>41214</v>
      </c>
      <c r="E305" s="98">
        <v>44424</v>
      </c>
      <c r="F305" s="117">
        <f t="shared" si="23"/>
        <v>8.794520547945206</v>
      </c>
      <c r="G305" s="46">
        <v>8</v>
      </c>
      <c r="H305" s="72">
        <v>0.05</v>
      </c>
      <c r="I305" s="91">
        <f t="shared" si="24"/>
        <v>0.11874999999999999</v>
      </c>
      <c r="J305" s="118">
        <v>28050</v>
      </c>
      <c r="K305" s="68">
        <f t="shared" si="20"/>
        <v>29293.998287671235</v>
      </c>
      <c r="L305" s="68">
        <f t="shared" si="21"/>
        <v>0</v>
      </c>
      <c r="M305" s="45">
        <v>0.05</v>
      </c>
      <c r="N305" s="68">
        <f t="shared" si="22"/>
        <v>1402.5</v>
      </c>
    </row>
    <row r="306" spans="2:14" x14ac:dyDescent="0.25">
      <c r="B306" s="46">
        <v>303</v>
      </c>
      <c r="C306" s="101" t="s">
        <v>840</v>
      </c>
      <c r="D306" s="97">
        <v>41214</v>
      </c>
      <c r="E306" s="98">
        <v>44424</v>
      </c>
      <c r="F306" s="117">
        <f t="shared" si="23"/>
        <v>8.794520547945206</v>
      </c>
      <c r="G306" s="46">
        <v>8</v>
      </c>
      <c r="H306" s="72">
        <v>0.05</v>
      </c>
      <c r="I306" s="91">
        <f t="shared" si="24"/>
        <v>0.11874999999999999</v>
      </c>
      <c r="J306" s="118">
        <v>47700</v>
      </c>
      <c r="K306" s="68">
        <f t="shared" si="20"/>
        <v>49815.462328767127</v>
      </c>
      <c r="L306" s="68">
        <f t="shared" si="21"/>
        <v>0</v>
      </c>
      <c r="M306" s="45">
        <v>0.05</v>
      </c>
      <c r="N306" s="68">
        <f t="shared" si="22"/>
        <v>2385</v>
      </c>
    </row>
    <row r="307" spans="2:14" x14ac:dyDescent="0.25">
      <c r="B307" s="46">
        <v>304</v>
      </c>
      <c r="C307" s="101" t="s">
        <v>841</v>
      </c>
      <c r="D307" s="97">
        <v>41214</v>
      </c>
      <c r="E307" s="98">
        <v>44424</v>
      </c>
      <c r="F307" s="117">
        <f t="shared" si="23"/>
        <v>8.794520547945206</v>
      </c>
      <c r="G307" s="46">
        <v>5</v>
      </c>
      <c r="H307" s="72">
        <v>0.05</v>
      </c>
      <c r="I307" s="91">
        <f t="shared" si="24"/>
        <v>0.19</v>
      </c>
      <c r="J307" s="118">
        <v>11752.65</v>
      </c>
      <c r="K307" s="68">
        <f t="shared" si="20"/>
        <v>19638.19516438356</v>
      </c>
      <c r="L307" s="68">
        <f t="shared" si="21"/>
        <v>0</v>
      </c>
      <c r="M307" s="45">
        <v>0.05</v>
      </c>
      <c r="N307" s="68">
        <f t="shared" si="22"/>
        <v>587.63250000000005</v>
      </c>
    </row>
    <row r="308" spans="2:14" x14ac:dyDescent="0.25">
      <c r="B308" s="46">
        <v>305</v>
      </c>
      <c r="C308" s="101" t="s">
        <v>842</v>
      </c>
      <c r="D308" s="97">
        <v>41214</v>
      </c>
      <c r="E308" s="98">
        <v>44424</v>
      </c>
      <c r="F308" s="117">
        <f t="shared" si="23"/>
        <v>8.794520547945206</v>
      </c>
      <c r="G308" s="46">
        <v>3</v>
      </c>
      <c r="H308" s="72">
        <v>0.05</v>
      </c>
      <c r="I308" s="91">
        <f t="shared" si="24"/>
        <v>0.31666666666666665</v>
      </c>
      <c r="J308" s="118">
        <v>9000</v>
      </c>
      <c r="K308" s="68">
        <f t="shared" si="20"/>
        <v>25064.383561643837</v>
      </c>
      <c r="L308" s="68">
        <f t="shared" si="21"/>
        <v>0</v>
      </c>
      <c r="M308" s="45">
        <v>0.05</v>
      </c>
      <c r="N308" s="68">
        <f t="shared" si="22"/>
        <v>450</v>
      </c>
    </row>
    <row r="309" spans="2:14" x14ac:dyDescent="0.25">
      <c r="B309" s="46">
        <v>306</v>
      </c>
      <c r="C309" s="101" t="s">
        <v>842</v>
      </c>
      <c r="D309" s="97">
        <v>41214</v>
      </c>
      <c r="E309" s="98">
        <v>44424</v>
      </c>
      <c r="F309" s="117">
        <f t="shared" si="23"/>
        <v>8.794520547945206</v>
      </c>
      <c r="G309" s="46">
        <v>3</v>
      </c>
      <c r="H309" s="72">
        <v>0.05</v>
      </c>
      <c r="I309" s="91">
        <f t="shared" si="24"/>
        <v>0.31666666666666665</v>
      </c>
      <c r="J309" s="118">
        <v>9000</v>
      </c>
      <c r="K309" s="68">
        <f t="shared" si="20"/>
        <v>25064.383561643837</v>
      </c>
      <c r="L309" s="68">
        <f t="shared" si="21"/>
        <v>0</v>
      </c>
      <c r="M309" s="45">
        <v>0.05</v>
      </c>
      <c r="N309" s="68">
        <f t="shared" si="22"/>
        <v>450</v>
      </c>
    </row>
    <row r="310" spans="2:14" x14ac:dyDescent="0.25">
      <c r="B310" s="46">
        <v>307</v>
      </c>
      <c r="C310" s="101" t="s">
        <v>843</v>
      </c>
      <c r="D310" s="97">
        <v>41214</v>
      </c>
      <c r="E310" s="98">
        <v>44424</v>
      </c>
      <c r="F310" s="117">
        <f t="shared" si="23"/>
        <v>8.794520547945206</v>
      </c>
      <c r="G310" s="46">
        <v>3</v>
      </c>
      <c r="H310" s="72">
        <v>0.05</v>
      </c>
      <c r="I310" s="91">
        <f t="shared" si="24"/>
        <v>0.31666666666666665</v>
      </c>
      <c r="J310" s="118">
        <v>17200</v>
      </c>
      <c r="K310" s="68">
        <f t="shared" si="20"/>
        <v>47900.821917808214</v>
      </c>
      <c r="L310" s="68">
        <f t="shared" si="21"/>
        <v>0</v>
      </c>
      <c r="M310" s="45">
        <v>0.05</v>
      </c>
      <c r="N310" s="68">
        <f t="shared" si="22"/>
        <v>860</v>
      </c>
    </row>
    <row r="311" spans="2:14" x14ac:dyDescent="0.25">
      <c r="B311" s="46">
        <v>308</v>
      </c>
      <c r="C311" s="101" t="s">
        <v>843</v>
      </c>
      <c r="D311" s="97">
        <v>41214</v>
      </c>
      <c r="E311" s="98">
        <v>44424</v>
      </c>
      <c r="F311" s="117">
        <f t="shared" si="23"/>
        <v>8.794520547945206</v>
      </c>
      <c r="G311" s="46">
        <v>3</v>
      </c>
      <c r="H311" s="72">
        <v>0.05</v>
      </c>
      <c r="I311" s="91">
        <f t="shared" si="24"/>
        <v>0.31666666666666665</v>
      </c>
      <c r="J311" s="118">
        <v>17200</v>
      </c>
      <c r="K311" s="68">
        <f t="shared" si="20"/>
        <v>47900.821917808214</v>
      </c>
      <c r="L311" s="68">
        <f t="shared" si="21"/>
        <v>0</v>
      </c>
      <c r="M311" s="45">
        <v>0.05</v>
      </c>
      <c r="N311" s="68">
        <f t="shared" si="22"/>
        <v>860</v>
      </c>
    </row>
    <row r="312" spans="2:14" x14ac:dyDescent="0.25">
      <c r="B312" s="46">
        <v>309</v>
      </c>
      <c r="C312" s="101" t="s">
        <v>843</v>
      </c>
      <c r="D312" s="97">
        <v>41214</v>
      </c>
      <c r="E312" s="98">
        <v>44424</v>
      </c>
      <c r="F312" s="117">
        <f t="shared" si="23"/>
        <v>8.794520547945206</v>
      </c>
      <c r="G312" s="46">
        <v>3</v>
      </c>
      <c r="H312" s="72">
        <v>0.05</v>
      </c>
      <c r="I312" s="91">
        <f t="shared" si="24"/>
        <v>0.31666666666666665</v>
      </c>
      <c r="J312" s="118">
        <v>17200</v>
      </c>
      <c r="K312" s="68">
        <f t="shared" si="20"/>
        <v>47900.821917808214</v>
      </c>
      <c r="L312" s="68">
        <f t="shared" si="21"/>
        <v>0</v>
      </c>
      <c r="M312" s="45">
        <v>0.05</v>
      </c>
      <c r="N312" s="68">
        <f t="shared" si="22"/>
        <v>860</v>
      </c>
    </row>
    <row r="313" spans="2:14" x14ac:dyDescent="0.25">
      <c r="B313" s="46">
        <v>310</v>
      </c>
      <c r="C313" s="101" t="s">
        <v>844</v>
      </c>
      <c r="D313" s="97">
        <v>41214</v>
      </c>
      <c r="E313" s="98">
        <v>44424</v>
      </c>
      <c r="F313" s="117">
        <f t="shared" si="23"/>
        <v>8.794520547945206</v>
      </c>
      <c r="G313" s="46">
        <v>8</v>
      </c>
      <c r="H313" s="72">
        <v>0.05</v>
      </c>
      <c r="I313" s="91">
        <f t="shared" si="24"/>
        <v>0.11874999999999999</v>
      </c>
      <c r="J313" s="118">
        <v>18500</v>
      </c>
      <c r="K313" s="68">
        <f t="shared" si="20"/>
        <v>19320.462328767124</v>
      </c>
      <c r="L313" s="68">
        <f t="shared" si="21"/>
        <v>0</v>
      </c>
      <c r="M313" s="45">
        <v>0.05</v>
      </c>
      <c r="N313" s="68">
        <f t="shared" si="22"/>
        <v>925</v>
      </c>
    </row>
    <row r="314" spans="2:14" x14ac:dyDescent="0.25">
      <c r="B314" s="46">
        <v>311</v>
      </c>
      <c r="C314" s="101" t="s">
        <v>824</v>
      </c>
      <c r="D314" s="97">
        <v>41214</v>
      </c>
      <c r="E314" s="98">
        <v>44424</v>
      </c>
      <c r="F314" s="117">
        <f t="shared" si="23"/>
        <v>8.794520547945206</v>
      </c>
      <c r="G314" s="46">
        <v>3</v>
      </c>
      <c r="H314" s="72">
        <v>0.05</v>
      </c>
      <c r="I314" s="91">
        <f t="shared" si="24"/>
        <v>0.31666666666666665</v>
      </c>
      <c r="J314" s="118">
        <v>58520</v>
      </c>
      <c r="K314" s="68">
        <f t="shared" si="20"/>
        <v>162974.19178082192</v>
      </c>
      <c r="L314" s="68">
        <f t="shared" si="21"/>
        <v>0</v>
      </c>
      <c r="M314" s="45">
        <v>0.05</v>
      </c>
      <c r="N314" s="68">
        <f t="shared" si="22"/>
        <v>2926</v>
      </c>
    </row>
    <row r="315" spans="2:14" x14ac:dyDescent="0.25">
      <c r="B315" s="46">
        <v>312</v>
      </c>
      <c r="C315" s="101" t="s">
        <v>817</v>
      </c>
      <c r="D315" s="97">
        <v>41214</v>
      </c>
      <c r="E315" s="98">
        <v>44424</v>
      </c>
      <c r="F315" s="117">
        <f t="shared" si="23"/>
        <v>8.794520547945206</v>
      </c>
      <c r="G315" s="46">
        <v>8</v>
      </c>
      <c r="H315" s="72">
        <v>0.05</v>
      </c>
      <c r="I315" s="91">
        <f t="shared" si="24"/>
        <v>0.11874999999999999</v>
      </c>
      <c r="J315" s="118">
        <v>9800</v>
      </c>
      <c r="K315" s="68">
        <f t="shared" si="20"/>
        <v>10234.623287671233</v>
      </c>
      <c r="L315" s="68">
        <f t="shared" si="21"/>
        <v>0</v>
      </c>
      <c r="M315" s="45">
        <v>0.05</v>
      </c>
      <c r="N315" s="68">
        <f t="shared" si="22"/>
        <v>490</v>
      </c>
    </row>
    <row r="316" spans="2:14" x14ac:dyDescent="0.25">
      <c r="B316" s="46">
        <v>313</v>
      </c>
      <c r="C316" s="101" t="s">
        <v>845</v>
      </c>
      <c r="D316" s="97">
        <v>41214</v>
      </c>
      <c r="E316" s="98">
        <v>44424</v>
      </c>
      <c r="F316" s="117">
        <f t="shared" si="23"/>
        <v>8.794520547945206</v>
      </c>
      <c r="G316" s="46">
        <v>5</v>
      </c>
      <c r="H316" s="72">
        <v>0.05</v>
      </c>
      <c r="I316" s="91">
        <f t="shared" si="24"/>
        <v>0.19</v>
      </c>
      <c r="J316" s="118">
        <v>617610</v>
      </c>
      <c r="K316" s="68">
        <f t="shared" si="20"/>
        <v>1032000.9287671233</v>
      </c>
      <c r="L316" s="68">
        <f t="shared" si="21"/>
        <v>0</v>
      </c>
      <c r="M316" s="45">
        <v>0.05</v>
      </c>
      <c r="N316" s="68">
        <f t="shared" si="22"/>
        <v>30880.5</v>
      </c>
    </row>
    <row r="317" spans="2:14" x14ac:dyDescent="0.25">
      <c r="B317" s="46">
        <v>314</v>
      </c>
      <c r="C317" s="101" t="s">
        <v>846</v>
      </c>
      <c r="D317" s="97">
        <v>41214</v>
      </c>
      <c r="E317" s="98">
        <v>44424</v>
      </c>
      <c r="F317" s="117">
        <f t="shared" si="23"/>
        <v>8.794520547945206</v>
      </c>
      <c r="G317" s="46">
        <v>8</v>
      </c>
      <c r="H317" s="72">
        <v>0.05</v>
      </c>
      <c r="I317" s="91">
        <f t="shared" si="24"/>
        <v>0.11874999999999999</v>
      </c>
      <c r="J317" s="118">
        <v>39271.96</v>
      </c>
      <c r="K317" s="68">
        <f t="shared" si="20"/>
        <v>41013.644527397264</v>
      </c>
      <c r="L317" s="68">
        <f t="shared" si="21"/>
        <v>0</v>
      </c>
      <c r="M317" s="45">
        <v>0.05</v>
      </c>
      <c r="N317" s="68">
        <f t="shared" si="22"/>
        <v>1963.598</v>
      </c>
    </row>
    <row r="318" spans="2:14" x14ac:dyDescent="0.25">
      <c r="B318" s="46">
        <v>315</v>
      </c>
      <c r="C318" s="101" t="s">
        <v>847</v>
      </c>
      <c r="D318" s="97">
        <v>41214</v>
      </c>
      <c r="E318" s="98">
        <v>44424</v>
      </c>
      <c r="F318" s="117">
        <f t="shared" si="23"/>
        <v>8.794520547945206</v>
      </c>
      <c r="G318" s="46">
        <v>3</v>
      </c>
      <c r="H318" s="72">
        <v>0.05</v>
      </c>
      <c r="I318" s="91">
        <f t="shared" si="24"/>
        <v>0.31666666666666665</v>
      </c>
      <c r="J318" s="118">
        <v>1802</v>
      </c>
      <c r="K318" s="68">
        <f t="shared" si="20"/>
        <v>5018.4465753424656</v>
      </c>
      <c r="L318" s="68">
        <f t="shared" si="21"/>
        <v>0</v>
      </c>
      <c r="M318" s="45">
        <v>0.05</v>
      </c>
      <c r="N318" s="68">
        <f t="shared" si="22"/>
        <v>90.100000000000009</v>
      </c>
    </row>
    <row r="319" spans="2:14" x14ac:dyDescent="0.25">
      <c r="B319" s="46">
        <v>316</v>
      </c>
      <c r="C319" s="101" t="s">
        <v>848</v>
      </c>
      <c r="D319" s="97">
        <v>41214</v>
      </c>
      <c r="E319" s="98">
        <v>44424</v>
      </c>
      <c r="F319" s="117">
        <f t="shared" si="23"/>
        <v>8.794520547945206</v>
      </c>
      <c r="G319" s="46">
        <v>5</v>
      </c>
      <c r="H319" s="72">
        <v>0.05</v>
      </c>
      <c r="I319" s="91">
        <f t="shared" si="24"/>
        <v>0.19</v>
      </c>
      <c r="J319" s="118">
        <v>8850</v>
      </c>
      <c r="K319" s="68">
        <f t="shared" si="20"/>
        <v>14787.986301369863</v>
      </c>
      <c r="L319" s="68">
        <f t="shared" si="21"/>
        <v>0</v>
      </c>
      <c r="M319" s="45">
        <v>0.05</v>
      </c>
      <c r="N319" s="68">
        <f t="shared" si="22"/>
        <v>442.5</v>
      </c>
    </row>
    <row r="320" spans="2:14" x14ac:dyDescent="0.25">
      <c r="B320" s="46">
        <v>317</v>
      </c>
      <c r="C320" s="101" t="s">
        <v>849</v>
      </c>
      <c r="D320" s="97">
        <v>41214</v>
      </c>
      <c r="E320" s="98">
        <v>44424</v>
      </c>
      <c r="F320" s="117">
        <f t="shared" si="23"/>
        <v>8.794520547945206</v>
      </c>
      <c r="G320" s="46">
        <v>3</v>
      </c>
      <c r="H320" s="72">
        <v>0.05</v>
      </c>
      <c r="I320" s="91">
        <f t="shared" si="24"/>
        <v>0.31666666666666665</v>
      </c>
      <c r="J320" s="118">
        <v>6411.96</v>
      </c>
      <c r="K320" s="68">
        <f t="shared" si="20"/>
        <v>17856.869424657536</v>
      </c>
      <c r="L320" s="68">
        <f t="shared" si="21"/>
        <v>0</v>
      </c>
      <c r="M320" s="45">
        <v>0.05</v>
      </c>
      <c r="N320" s="68">
        <f t="shared" si="22"/>
        <v>320.59800000000001</v>
      </c>
    </row>
    <row r="321" spans="2:14" x14ac:dyDescent="0.25">
      <c r="B321" s="46">
        <v>318</v>
      </c>
      <c r="C321" s="101" t="s">
        <v>850</v>
      </c>
      <c r="D321" s="97">
        <v>41214</v>
      </c>
      <c r="E321" s="98">
        <v>44424</v>
      </c>
      <c r="F321" s="117">
        <f t="shared" si="23"/>
        <v>8.794520547945206</v>
      </c>
      <c r="G321" s="46">
        <v>3</v>
      </c>
      <c r="H321" s="72">
        <v>0.05</v>
      </c>
      <c r="I321" s="91">
        <f t="shared" si="24"/>
        <v>0.31666666666666665</v>
      </c>
      <c r="J321" s="118">
        <v>22327.85</v>
      </c>
      <c r="K321" s="68">
        <f t="shared" si="20"/>
        <v>62181.532945205472</v>
      </c>
      <c r="L321" s="68">
        <f t="shared" si="21"/>
        <v>0</v>
      </c>
      <c r="M321" s="45">
        <v>0.05</v>
      </c>
      <c r="N321" s="68">
        <f t="shared" si="22"/>
        <v>1116.3924999999999</v>
      </c>
    </row>
    <row r="322" spans="2:14" x14ac:dyDescent="0.25">
      <c r="B322" s="46">
        <v>319</v>
      </c>
      <c r="C322" s="101" t="s">
        <v>851</v>
      </c>
      <c r="D322" s="97">
        <v>41214</v>
      </c>
      <c r="E322" s="98">
        <v>44424</v>
      </c>
      <c r="F322" s="117">
        <f t="shared" si="23"/>
        <v>8.794520547945206</v>
      </c>
      <c r="G322" s="46">
        <v>3</v>
      </c>
      <c r="H322" s="72">
        <v>0.05</v>
      </c>
      <c r="I322" s="91">
        <f t="shared" si="24"/>
        <v>0.31666666666666665</v>
      </c>
      <c r="J322" s="118">
        <v>7665.95</v>
      </c>
      <c r="K322" s="68">
        <f t="shared" si="20"/>
        <v>21349.145684931507</v>
      </c>
      <c r="L322" s="68">
        <f t="shared" si="21"/>
        <v>0</v>
      </c>
      <c r="M322" s="45">
        <v>0.05</v>
      </c>
      <c r="N322" s="68">
        <f t="shared" si="22"/>
        <v>383.29750000000001</v>
      </c>
    </row>
    <row r="323" spans="2:14" x14ac:dyDescent="0.25">
      <c r="B323" s="46">
        <v>320</v>
      </c>
      <c r="C323" s="101" t="s">
        <v>852</v>
      </c>
      <c r="D323" s="97">
        <v>41214</v>
      </c>
      <c r="E323" s="98">
        <v>44424</v>
      </c>
      <c r="F323" s="117">
        <f t="shared" si="23"/>
        <v>8.794520547945206</v>
      </c>
      <c r="G323" s="46">
        <v>3</v>
      </c>
      <c r="H323" s="72">
        <v>0.05</v>
      </c>
      <c r="I323" s="91">
        <f t="shared" si="24"/>
        <v>0.31666666666666665</v>
      </c>
      <c r="J323" s="118">
        <v>91599.38</v>
      </c>
      <c r="K323" s="68">
        <f t="shared" si="20"/>
        <v>255097.99936986304</v>
      </c>
      <c r="L323" s="68">
        <f t="shared" si="21"/>
        <v>0</v>
      </c>
      <c r="M323" s="45">
        <v>0.05</v>
      </c>
      <c r="N323" s="68">
        <f t="shared" si="22"/>
        <v>4579.9690000000001</v>
      </c>
    </row>
    <row r="324" spans="2:14" x14ac:dyDescent="0.25">
      <c r="B324" s="46">
        <v>321</v>
      </c>
      <c r="C324" s="101" t="s">
        <v>842</v>
      </c>
      <c r="D324" s="97">
        <v>41214</v>
      </c>
      <c r="E324" s="98">
        <v>44424</v>
      </c>
      <c r="F324" s="117">
        <f t="shared" si="23"/>
        <v>8.794520547945206</v>
      </c>
      <c r="G324" s="46">
        <v>3</v>
      </c>
      <c r="H324" s="72">
        <v>0.05</v>
      </c>
      <c r="I324" s="91">
        <f t="shared" si="24"/>
        <v>0.31666666666666665</v>
      </c>
      <c r="J324" s="118">
        <v>9000</v>
      </c>
      <c r="K324" s="68">
        <f t="shared" ref="K324:K387" si="25">J324*I324*F324</f>
        <v>25064.383561643837</v>
      </c>
      <c r="L324" s="68">
        <f t="shared" ref="L324:L387" si="26">MAX(J324-K324,0)</f>
        <v>0</v>
      </c>
      <c r="M324" s="45">
        <v>0.05</v>
      </c>
      <c r="N324" s="68">
        <f t="shared" ref="N324:N387" si="27">IF(J324&lt;=0,0,IF(L324&lt;=H324*J324,H324*J324,L324*(1-M324)))</f>
        <v>450</v>
      </c>
    </row>
    <row r="325" spans="2:14" x14ac:dyDescent="0.25">
      <c r="B325" s="46">
        <v>322</v>
      </c>
      <c r="C325" s="101" t="s">
        <v>790</v>
      </c>
      <c r="D325" s="97">
        <v>41222</v>
      </c>
      <c r="E325" s="98">
        <v>44424</v>
      </c>
      <c r="F325" s="117">
        <f t="shared" ref="F325:F388" si="28">(E325-D325)/365</f>
        <v>8.7726027397260271</v>
      </c>
      <c r="G325" s="46">
        <v>3</v>
      </c>
      <c r="H325" s="72">
        <v>0.05</v>
      </c>
      <c r="I325" s="91">
        <f t="shared" ref="I325:I388" si="29">(1-H325)/G325</f>
        <v>0.31666666666666665</v>
      </c>
      <c r="J325" s="118">
        <v>12361.33</v>
      </c>
      <c r="K325" s="68">
        <f t="shared" si="25"/>
        <v>34339.661851141551</v>
      </c>
      <c r="L325" s="68">
        <f t="shared" si="26"/>
        <v>0</v>
      </c>
      <c r="M325" s="45">
        <v>0.05</v>
      </c>
      <c r="N325" s="68">
        <f t="shared" si="27"/>
        <v>618.06650000000002</v>
      </c>
    </row>
    <row r="326" spans="2:14" x14ac:dyDescent="0.25">
      <c r="B326" s="46">
        <v>323</v>
      </c>
      <c r="C326" s="101" t="s">
        <v>790</v>
      </c>
      <c r="D326" s="97">
        <v>41222</v>
      </c>
      <c r="E326" s="98">
        <v>44424</v>
      </c>
      <c r="F326" s="117">
        <f t="shared" si="28"/>
        <v>8.7726027397260271</v>
      </c>
      <c r="G326" s="46">
        <v>3</v>
      </c>
      <c r="H326" s="72">
        <v>0.05</v>
      </c>
      <c r="I326" s="91">
        <f t="shared" si="29"/>
        <v>0.31666666666666665</v>
      </c>
      <c r="J326" s="118">
        <v>12361.33</v>
      </c>
      <c r="K326" s="68">
        <f t="shared" si="25"/>
        <v>34339.661851141551</v>
      </c>
      <c r="L326" s="68">
        <f t="shared" si="26"/>
        <v>0</v>
      </c>
      <c r="M326" s="45">
        <v>0.05</v>
      </c>
      <c r="N326" s="68">
        <f t="shared" si="27"/>
        <v>618.06650000000002</v>
      </c>
    </row>
    <row r="327" spans="2:14" x14ac:dyDescent="0.25">
      <c r="B327" s="46">
        <v>324</v>
      </c>
      <c r="C327" s="101" t="s">
        <v>790</v>
      </c>
      <c r="D327" s="97">
        <v>41222</v>
      </c>
      <c r="E327" s="98">
        <v>44424</v>
      </c>
      <c r="F327" s="117">
        <f t="shared" si="28"/>
        <v>8.7726027397260271</v>
      </c>
      <c r="G327" s="46">
        <v>3</v>
      </c>
      <c r="H327" s="72">
        <v>0.05</v>
      </c>
      <c r="I327" s="91">
        <f t="shared" si="29"/>
        <v>0.31666666666666665</v>
      </c>
      <c r="J327" s="118">
        <v>12361.34</v>
      </c>
      <c r="K327" s="68">
        <f t="shared" si="25"/>
        <v>34339.689631050227</v>
      </c>
      <c r="L327" s="68">
        <f t="shared" si="26"/>
        <v>0</v>
      </c>
      <c r="M327" s="45">
        <v>0.05</v>
      </c>
      <c r="N327" s="68">
        <f t="shared" si="27"/>
        <v>618.06700000000001</v>
      </c>
    </row>
    <row r="328" spans="2:14" x14ac:dyDescent="0.25">
      <c r="B328" s="46">
        <v>325</v>
      </c>
      <c r="C328" s="101" t="s">
        <v>843</v>
      </c>
      <c r="D328" s="97">
        <v>41225</v>
      </c>
      <c r="E328" s="98">
        <v>44424</v>
      </c>
      <c r="F328" s="117">
        <f t="shared" si="28"/>
        <v>8.7643835616438359</v>
      </c>
      <c r="G328" s="46">
        <v>3</v>
      </c>
      <c r="H328" s="72">
        <v>0.05</v>
      </c>
      <c r="I328" s="91">
        <f t="shared" si="29"/>
        <v>0.31666666666666665</v>
      </c>
      <c r="J328" s="118">
        <v>25700</v>
      </c>
      <c r="K328" s="68">
        <f t="shared" si="25"/>
        <v>71327.474885844742</v>
      </c>
      <c r="L328" s="68">
        <f t="shared" si="26"/>
        <v>0</v>
      </c>
      <c r="M328" s="45">
        <v>0.05</v>
      </c>
      <c r="N328" s="68">
        <f t="shared" si="27"/>
        <v>1285</v>
      </c>
    </row>
    <row r="329" spans="2:14" x14ac:dyDescent="0.25">
      <c r="B329" s="46">
        <v>326</v>
      </c>
      <c r="C329" s="101" t="s">
        <v>843</v>
      </c>
      <c r="D329" s="97">
        <v>41225</v>
      </c>
      <c r="E329" s="98">
        <v>44424</v>
      </c>
      <c r="F329" s="117">
        <f t="shared" si="28"/>
        <v>8.7643835616438359</v>
      </c>
      <c r="G329" s="46">
        <v>3</v>
      </c>
      <c r="H329" s="72">
        <v>0.05</v>
      </c>
      <c r="I329" s="91">
        <f t="shared" si="29"/>
        <v>0.31666666666666665</v>
      </c>
      <c r="J329" s="118">
        <v>17200</v>
      </c>
      <c r="K329" s="68">
        <f t="shared" si="25"/>
        <v>47736.675799086755</v>
      </c>
      <c r="L329" s="68">
        <f t="shared" si="26"/>
        <v>0</v>
      </c>
      <c r="M329" s="45">
        <v>0.05</v>
      </c>
      <c r="N329" s="68">
        <f t="shared" si="27"/>
        <v>860</v>
      </c>
    </row>
    <row r="330" spans="2:14" x14ac:dyDescent="0.25">
      <c r="B330" s="46">
        <v>327</v>
      </c>
      <c r="C330" s="101" t="s">
        <v>853</v>
      </c>
      <c r="D330" s="97">
        <v>41233</v>
      </c>
      <c r="E330" s="98">
        <v>44424</v>
      </c>
      <c r="F330" s="117">
        <f t="shared" si="28"/>
        <v>8.742465753424657</v>
      </c>
      <c r="G330" s="46">
        <v>3</v>
      </c>
      <c r="H330" s="72">
        <v>0.05</v>
      </c>
      <c r="I330" s="91">
        <f t="shared" si="29"/>
        <v>0.31666666666666665</v>
      </c>
      <c r="J330" s="118">
        <v>2126</v>
      </c>
      <c r="K330" s="68">
        <f t="shared" si="25"/>
        <v>5885.7193607305935</v>
      </c>
      <c r="L330" s="68">
        <f t="shared" si="26"/>
        <v>0</v>
      </c>
      <c r="M330" s="45">
        <v>0.05</v>
      </c>
      <c r="N330" s="68">
        <f t="shared" si="27"/>
        <v>106.30000000000001</v>
      </c>
    </row>
    <row r="331" spans="2:14" x14ac:dyDescent="0.25">
      <c r="B331" s="46">
        <v>328</v>
      </c>
      <c r="C331" s="101" t="s">
        <v>854</v>
      </c>
      <c r="D331" s="97">
        <v>41243</v>
      </c>
      <c r="E331" s="98">
        <v>44424</v>
      </c>
      <c r="F331" s="117">
        <f t="shared" si="28"/>
        <v>8.7150684931506852</v>
      </c>
      <c r="G331" s="46">
        <v>3</v>
      </c>
      <c r="H331" s="72">
        <v>0.05</v>
      </c>
      <c r="I331" s="91">
        <f t="shared" si="29"/>
        <v>0.31666666666666665</v>
      </c>
      <c r="J331" s="118">
        <v>1023750</v>
      </c>
      <c r="K331" s="68">
        <f t="shared" si="25"/>
        <v>2825316.2671232875</v>
      </c>
      <c r="L331" s="68">
        <f t="shared" si="26"/>
        <v>0</v>
      </c>
      <c r="M331" s="45">
        <v>0.05</v>
      </c>
      <c r="N331" s="68">
        <f t="shared" si="27"/>
        <v>51187.5</v>
      </c>
    </row>
    <row r="332" spans="2:14" x14ac:dyDescent="0.25">
      <c r="B332" s="46">
        <v>329</v>
      </c>
      <c r="C332" s="101" t="s">
        <v>855</v>
      </c>
      <c r="D332" s="97">
        <v>41243</v>
      </c>
      <c r="E332" s="98">
        <v>44424</v>
      </c>
      <c r="F332" s="117">
        <f t="shared" si="28"/>
        <v>8.7150684931506852</v>
      </c>
      <c r="G332" s="46">
        <v>3</v>
      </c>
      <c r="H332" s="72">
        <v>0.05</v>
      </c>
      <c r="I332" s="91">
        <f t="shared" si="29"/>
        <v>0.31666666666666665</v>
      </c>
      <c r="J332" s="118">
        <v>4800</v>
      </c>
      <c r="K332" s="68">
        <f t="shared" si="25"/>
        <v>13246.904109589041</v>
      </c>
      <c r="L332" s="68">
        <f t="shared" si="26"/>
        <v>0</v>
      </c>
      <c r="M332" s="45">
        <v>0.05</v>
      </c>
      <c r="N332" s="68">
        <f t="shared" si="27"/>
        <v>240</v>
      </c>
    </row>
    <row r="333" spans="2:14" x14ac:dyDescent="0.25">
      <c r="B333" s="46">
        <v>330</v>
      </c>
      <c r="C333" s="101" t="s">
        <v>856</v>
      </c>
      <c r="D333" s="97">
        <v>41249</v>
      </c>
      <c r="E333" s="98">
        <v>44424</v>
      </c>
      <c r="F333" s="117">
        <f t="shared" si="28"/>
        <v>8.6986301369863011</v>
      </c>
      <c r="G333" s="46">
        <v>5</v>
      </c>
      <c r="H333" s="72">
        <v>0.05</v>
      </c>
      <c r="I333" s="91">
        <f t="shared" si="29"/>
        <v>0.19</v>
      </c>
      <c r="J333" s="118">
        <v>8265</v>
      </c>
      <c r="K333" s="68">
        <f t="shared" si="25"/>
        <v>13659.893835616436</v>
      </c>
      <c r="L333" s="68">
        <f t="shared" si="26"/>
        <v>0</v>
      </c>
      <c r="M333" s="45">
        <v>0.05</v>
      </c>
      <c r="N333" s="68">
        <f t="shared" si="27"/>
        <v>413.25</v>
      </c>
    </row>
    <row r="334" spans="2:14" x14ac:dyDescent="0.25">
      <c r="B334" s="46">
        <v>331</v>
      </c>
      <c r="C334" s="101" t="s">
        <v>842</v>
      </c>
      <c r="D334" s="97">
        <v>41254</v>
      </c>
      <c r="E334" s="98">
        <v>44424</v>
      </c>
      <c r="F334" s="117">
        <f t="shared" si="28"/>
        <v>8.6849315068493151</v>
      </c>
      <c r="G334" s="46">
        <v>3</v>
      </c>
      <c r="H334" s="72">
        <v>0.05</v>
      </c>
      <c r="I334" s="91">
        <f t="shared" si="29"/>
        <v>0.31666666666666665</v>
      </c>
      <c r="J334" s="118">
        <v>9000</v>
      </c>
      <c r="K334" s="68">
        <f t="shared" si="25"/>
        <v>24752.054794520547</v>
      </c>
      <c r="L334" s="68">
        <f t="shared" si="26"/>
        <v>0</v>
      </c>
      <c r="M334" s="45">
        <v>0.05</v>
      </c>
      <c r="N334" s="68">
        <f t="shared" si="27"/>
        <v>450</v>
      </c>
    </row>
    <row r="335" spans="2:14" x14ac:dyDescent="0.25">
      <c r="B335" s="46">
        <v>332</v>
      </c>
      <c r="C335" s="101" t="s">
        <v>705</v>
      </c>
      <c r="D335" s="97">
        <v>41296</v>
      </c>
      <c r="E335" s="98">
        <v>44424</v>
      </c>
      <c r="F335" s="117">
        <f t="shared" si="28"/>
        <v>8.5698630136986296</v>
      </c>
      <c r="G335" s="46">
        <v>3</v>
      </c>
      <c r="H335" s="72">
        <v>0.05</v>
      </c>
      <c r="I335" s="91">
        <f t="shared" si="29"/>
        <v>0.31666666666666665</v>
      </c>
      <c r="J335" s="118">
        <v>8250.1</v>
      </c>
      <c r="K335" s="68">
        <f t="shared" si="25"/>
        <v>22389.038502283103</v>
      </c>
      <c r="L335" s="68">
        <f t="shared" si="26"/>
        <v>0</v>
      </c>
      <c r="M335" s="45">
        <v>0.05</v>
      </c>
      <c r="N335" s="68">
        <f t="shared" si="27"/>
        <v>412.50500000000005</v>
      </c>
    </row>
    <row r="336" spans="2:14" x14ac:dyDescent="0.25">
      <c r="B336" s="46">
        <v>333</v>
      </c>
      <c r="C336" s="101" t="s">
        <v>716</v>
      </c>
      <c r="D336" s="97">
        <v>41296</v>
      </c>
      <c r="E336" s="98">
        <v>44424</v>
      </c>
      <c r="F336" s="117">
        <f t="shared" si="28"/>
        <v>8.5698630136986296</v>
      </c>
      <c r="G336" s="46">
        <v>5</v>
      </c>
      <c r="H336" s="72">
        <v>0.05</v>
      </c>
      <c r="I336" s="91">
        <f t="shared" si="29"/>
        <v>0.19</v>
      </c>
      <c r="J336" s="118">
        <v>64575</v>
      </c>
      <c r="K336" s="68">
        <f t="shared" si="25"/>
        <v>105145.79178082191</v>
      </c>
      <c r="L336" s="68">
        <f t="shared" si="26"/>
        <v>0</v>
      </c>
      <c r="M336" s="45">
        <v>0.05</v>
      </c>
      <c r="N336" s="68">
        <f t="shared" si="27"/>
        <v>3228.75</v>
      </c>
    </row>
    <row r="337" spans="2:14" x14ac:dyDescent="0.25">
      <c r="B337" s="46">
        <v>334</v>
      </c>
      <c r="C337" s="101" t="s">
        <v>819</v>
      </c>
      <c r="D337" s="97">
        <v>41296</v>
      </c>
      <c r="E337" s="98">
        <v>44424</v>
      </c>
      <c r="F337" s="117">
        <f t="shared" si="28"/>
        <v>8.5698630136986296</v>
      </c>
      <c r="G337" s="46">
        <v>3</v>
      </c>
      <c r="H337" s="72">
        <v>0.05</v>
      </c>
      <c r="I337" s="91">
        <f t="shared" si="29"/>
        <v>0.31666666666666665</v>
      </c>
      <c r="J337" s="118">
        <v>12600</v>
      </c>
      <c r="K337" s="68">
        <f t="shared" si="25"/>
        <v>34193.753424657531</v>
      </c>
      <c r="L337" s="68">
        <f t="shared" si="26"/>
        <v>0</v>
      </c>
      <c r="M337" s="45">
        <v>0.05</v>
      </c>
      <c r="N337" s="68">
        <f t="shared" si="27"/>
        <v>630</v>
      </c>
    </row>
    <row r="338" spans="2:14" x14ac:dyDescent="0.25">
      <c r="B338" s="46">
        <v>335</v>
      </c>
      <c r="C338" s="101" t="s">
        <v>857</v>
      </c>
      <c r="D338" s="97">
        <v>41255</v>
      </c>
      <c r="E338" s="98">
        <v>44424</v>
      </c>
      <c r="F338" s="117">
        <f t="shared" si="28"/>
        <v>8.6821917808219187</v>
      </c>
      <c r="G338" s="46">
        <v>5</v>
      </c>
      <c r="H338" s="72">
        <v>0.05</v>
      </c>
      <c r="I338" s="91">
        <f t="shared" si="29"/>
        <v>0.19</v>
      </c>
      <c r="J338" s="118">
        <v>10260</v>
      </c>
      <c r="K338" s="68">
        <f t="shared" si="25"/>
        <v>16925.064657534251</v>
      </c>
      <c r="L338" s="68">
        <f t="shared" si="26"/>
        <v>0</v>
      </c>
      <c r="M338" s="45">
        <v>0.05</v>
      </c>
      <c r="N338" s="68">
        <f t="shared" si="27"/>
        <v>513</v>
      </c>
    </row>
    <row r="339" spans="2:14" x14ac:dyDescent="0.25">
      <c r="B339" s="46">
        <v>336</v>
      </c>
      <c r="C339" s="101" t="s">
        <v>858</v>
      </c>
      <c r="D339" s="97">
        <v>41274</v>
      </c>
      <c r="E339" s="98">
        <v>44424</v>
      </c>
      <c r="F339" s="117">
        <f t="shared" si="28"/>
        <v>8.6301369863013697</v>
      </c>
      <c r="G339" s="46">
        <v>5</v>
      </c>
      <c r="H339" s="72">
        <v>0.05</v>
      </c>
      <c r="I339" s="91">
        <f t="shared" si="29"/>
        <v>0.19</v>
      </c>
      <c r="J339" s="118">
        <v>72624</v>
      </c>
      <c r="K339" s="68">
        <f t="shared" si="25"/>
        <v>119083.46301369862</v>
      </c>
      <c r="L339" s="68">
        <f t="shared" si="26"/>
        <v>0</v>
      </c>
      <c r="M339" s="45">
        <v>0.05</v>
      </c>
      <c r="N339" s="68">
        <f t="shared" si="27"/>
        <v>3631.2000000000003</v>
      </c>
    </row>
    <row r="340" spans="2:14" x14ac:dyDescent="0.25">
      <c r="B340" s="46">
        <v>337</v>
      </c>
      <c r="C340" s="101" t="s">
        <v>736</v>
      </c>
      <c r="D340" s="97">
        <v>41303</v>
      </c>
      <c r="E340" s="98">
        <v>44424</v>
      </c>
      <c r="F340" s="117">
        <f t="shared" si="28"/>
        <v>8.5506849315068489</v>
      </c>
      <c r="G340" s="46">
        <v>5</v>
      </c>
      <c r="H340" s="72">
        <v>0.05</v>
      </c>
      <c r="I340" s="91">
        <f t="shared" si="29"/>
        <v>0.19</v>
      </c>
      <c r="J340" s="118">
        <v>98000</v>
      </c>
      <c r="K340" s="68">
        <f t="shared" si="25"/>
        <v>159213.75342465754</v>
      </c>
      <c r="L340" s="68">
        <f t="shared" si="26"/>
        <v>0</v>
      </c>
      <c r="M340" s="45">
        <v>0.05</v>
      </c>
      <c r="N340" s="68">
        <f t="shared" si="27"/>
        <v>4900</v>
      </c>
    </row>
    <row r="341" spans="2:14" x14ac:dyDescent="0.25">
      <c r="B341" s="46">
        <v>338</v>
      </c>
      <c r="C341" s="101" t="s">
        <v>859</v>
      </c>
      <c r="D341" s="97">
        <v>41285</v>
      </c>
      <c r="E341" s="98">
        <v>44424</v>
      </c>
      <c r="F341" s="117">
        <f t="shared" si="28"/>
        <v>8.6</v>
      </c>
      <c r="G341" s="46">
        <v>3</v>
      </c>
      <c r="H341" s="72">
        <v>0.05</v>
      </c>
      <c r="I341" s="91">
        <f t="shared" si="29"/>
        <v>0.31666666666666665</v>
      </c>
      <c r="J341" s="118">
        <v>20750</v>
      </c>
      <c r="K341" s="68">
        <f t="shared" si="25"/>
        <v>56509.166666666664</v>
      </c>
      <c r="L341" s="68">
        <f t="shared" si="26"/>
        <v>0</v>
      </c>
      <c r="M341" s="45">
        <v>0.05</v>
      </c>
      <c r="N341" s="68">
        <f t="shared" si="27"/>
        <v>1037.5</v>
      </c>
    </row>
    <row r="342" spans="2:14" x14ac:dyDescent="0.25">
      <c r="B342" s="46">
        <v>339</v>
      </c>
      <c r="C342" s="101" t="s">
        <v>860</v>
      </c>
      <c r="D342" s="97">
        <v>41297</v>
      </c>
      <c r="E342" s="98">
        <v>44424</v>
      </c>
      <c r="F342" s="117">
        <f t="shared" si="28"/>
        <v>8.5671232876712331</v>
      </c>
      <c r="G342" s="46">
        <v>3</v>
      </c>
      <c r="H342" s="72">
        <v>0.05</v>
      </c>
      <c r="I342" s="91">
        <f t="shared" si="29"/>
        <v>0.31666666666666665</v>
      </c>
      <c r="J342" s="118">
        <v>37590</v>
      </c>
      <c r="K342" s="68">
        <f t="shared" si="25"/>
        <v>101978.75205479452</v>
      </c>
      <c r="L342" s="68">
        <f t="shared" si="26"/>
        <v>0</v>
      </c>
      <c r="M342" s="45">
        <v>0.05</v>
      </c>
      <c r="N342" s="68">
        <f t="shared" si="27"/>
        <v>1879.5</v>
      </c>
    </row>
    <row r="343" spans="2:14" x14ac:dyDescent="0.25">
      <c r="B343" s="46">
        <v>340</v>
      </c>
      <c r="C343" s="101" t="s">
        <v>861</v>
      </c>
      <c r="D343" s="97">
        <v>41306</v>
      </c>
      <c r="E343" s="98">
        <v>44424</v>
      </c>
      <c r="F343" s="117">
        <f t="shared" si="28"/>
        <v>8.5424657534246577</v>
      </c>
      <c r="G343" s="46">
        <v>6</v>
      </c>
      <c r="H343" s="72">
        <v>0.05</v>
      </c>
      <c r="I343" s="91">
        <f t="shared" si="29"/>
        <v>0.15833333333333333</v>
      </c>
      <c r="J343" s="118">
        <v>112586</v>
      </c>
      <c r="K343" s="68">
        <f t="shared" si="25"/>
        <v>152278.99114155251</v>
      </c>
      <c r="L343" s="68">
        <f t="shared" si="26"/>
        <v>0</v>
      </c>
      <c r="M343" s="45">
        <v>0.05</v>
      </c>
      <c r="N343" s="68">
        <f t="shared" si="27"/>
        <v>5629.3</v>
      </c>
    </row>
    <row r="344" spans="2:14" x14ac:dyDescent="0.25">
      <c r="B344" s="46">
        <v>341</v>
      </c>
      <c r="C344" s="101" t="s">
        <v>853</v>
      </c>
      <c r="D344" s="97">
        <v>41309</v>
      </c>
      <c r="E344" s="98">
        <v>44424</v>
      </c>
      <c r="F344" s="117">
        <f t="shared" si="28"/>
        <v>8.5342465753424666</v>
      </c>
      <c r="G344" s="46">
        <v>3</v>
      </c>
      <c r="H344" s="72">
        <v>0.05</v>
      </c>
      <c r="I344" s="91">
        <f t="shared" si="29"/>
        <v>0.31666666666666665</v>
      </c>
      <c r="J344" s="118">
        <v>2252</v>
      </c>
      <c r="K344" s="68">
        <f t="shared" si="25"/>
        <v>6086.0557077625572</v>
      </c>
      <c r="L344" s="68">
        <f t="shared" si="26"/>
        <v>0</v>
      </c>
      <c r="M344" s="45">
        <v>0.05</v>
      </c>
      <c r="N344" s="68">
        <f t="shared" si="27"/>
        <v>112.60000000000001</v>
      </c>
    </row>
    <row r="345" spans="2:14" x14ac:dyDescent="0.25">
      <c r="B345" s="46">
        <v>342</v>
      </c>
      <c r="C345" s="101" t="s">
        <v>842</v>
      </c>
      <c r="D345" s="97">
        <v>41313</v>
      </c>
      <c r="E345" s="98">
        <v>44424</v>
      </c>
      <c r="F345" s="117">
        <f t="shared" si="28"/>
        <v>8.5232876712328771</v>
      </c>
      <c r="G345" s="46">
        <v>3</v>
      </c>
      <c r="H345" s="72">
        <v>0.05</v>
      </c>
      <c r="I345" s="91">
        <f t="shared" si="29"/>
        <v>0.31666666666666665</v>
      </c>
      <c r="J345" s="118">
        <v>9000</v>
      </c>
      <c r="K345" s="68">
        <f t="shared" si="25"/>
        <v>24291.369863013701</v>
      </c>
      <c r="L345" s="68">
        <f t="shared" si="26"/>
        <v>0</v>
      </c>
      <c r="M345" s="45">
        <v>0.05</v>
      </c>
      <c r="N345" s="68">
        <f t="shared" si="27"/>
        <v>450</v>
      </c>
    </row>
    <row r="346" spans="2:14" x14ac:dyDescent="0.25">
      <c r="B346" s="46">
        <v>343</v>
      </c>
      <c r="C346" s="101" t="s">
        <v>853</v>
      </c>
      <c r="D346" s="97">
        <v>41310</v>
      </c>
      <c r="E346" s="98">
        <v>44424</v>
      </c>
      <c r="F346" s="117">
        <f t="shared" si="28"/>
        <v>8.5315068493150683</v>
      </c>
      <c r="G346" s="46">
        <v>3</v>
      </c>
      <c r="H346" s="72">
        <v>0.05</v>
      </c>
      <c r="I346" s="91">
        <f t="shared" si="29"/>
        <v>0.31666666666666665</v>
      </c>
      <c r="J346" s="118">
        <v>9545</v>
      </c>
      <c r="K346" s="68">
        <f t="shared" si="25"/>
        <v>25787.190410958901</v>
      </c>
      <c r="L346" s="68">
        <f t="shared" si="26"/>
        <v>0</v>
      </c>
      <c r="M346" s="45">
        <v>0.05</v>
      </c>
      <c r="N346" s="68">
        <f t="shared" si="27"/>
        <v>477.25</v>
      </c>
    </row>
    <row r="347" spans="2:14" x14ac:dyDescent="0.25">
      <c r="B347" s="46">
        <v>344</v>
      </c>
      <c r="C347" s="101" t="s">
        <v>862</v>
      </c>
      <c r="D347" s="97">
        <v>41314</v>
      </c>
      <c r="E347" s="98">
        <v>44424</v>
      </c>
      <c r="F347" s="117">
        <f t="shared" si="28"/>
        <v>8.5205479452054789</v>
      </c>
      <c r="G347" s="46">
        <v>4</v>
      </c>
      <c r="H347" s="72">
        <v>0.05</v>
      </c>
      <c r="I347" s="91">
        <f t="shared" si="29"/>
        <v>0.23749999999999999</v>
      </c>
      <c r="J347" s="118">
        <v>1850</v>
      </c>
      <c r="K347" s="68">
        <f t="shared" si="25"/>
        <v>3743.7157534246571</v>
      </c>
      <c r="L347" s="68">
        <f t="shared" si="26"/>
        <v>0</v>
      </c>
      <c r="M347" s="45">
        <v>0.05</v>
      </c>
      <c r="N347" s="68">
        <f t="shared" si="27"/>
        <v>92.5</v>
      </c>
    </row>
    <row r="348" spans="2:14" x14ac:dyDescent="0.25">
      <c r="B348" s="46">
        <v>345</v>
      </c>
      <c r="C348" s="101" t="s">
        <v>834</v>
      </c>
      <c r="D348" s="97">
        <v>41321</v>
      </c>
      <c r="E348" s="98">
        <v>44424</v>
      </c>
      <c r="F348" s="117">
        <f t="shared" si="28"/>
        <v>8.5013698630136982</v>
      </c>
      <c r="G348" s="46">
        <v>3</v>
      </c>
      <c r="H348" s="72">
        <v>0.05</v>
      </c>
      <c r="I348" s="91">
        <f t="shared" si="29"/>
        <v>0.31666666666666665</v>
      </c>
      <c r="J348" s="118">
        <v>45000</v>
      </c>
      <c r="K348" s="68">
        <f t="shared" si="25"/>
        <v>121144.5205479452</v>
      </c>
      <c r="L348" s="68">
        <f t="shared" si="26"/>
        <v>0</v>
      </c>
      <c r="M348" s="45">
        <v>0.05</v>
      </c>
      <c r="N348" s="68">
        <f t="shared" si="27"/>
        <v>2250</v>
      </c>
    </row>
    <row r="349" spans="2:14" x14ac:dyDescent="0.25">
      <c r="B349" s="46">
        <v>346</v>
      </c>
      <c r="C349" s="101" t="s">
        <v>804</v>
      </c>
      <c r="D349" s="97">
        <v>41333</v>
      </c>
      <c r="E349" s="98">
        <v>44424</v>
      </c>
      <c r="F349" s="117">
        <f t="shared" si="28"/>
        <v>8.4684931506849317</v>
      </c>
      <c r="G349" s="46">
        <v>4</v>
      </c>
      <c r="H349" s="72">
        <v>0.05</v>
      </c>
      <c r="I349" s="91">
        <f t="shared" si="29"/>
        <v>0.23749999999999999</v>
      </c>
      <c r="J349" s="118">
        <v>19351</v>
      </c>
      <c r="K349" s="68">
        <f t="shared" si="25"/>
        <v>38920.030102739729</v>
      </c>
      <c r="L349" s="68">
        <f t="shared" si="26"/>
        <v>0</v>
      </c>
      <c r="M349" s="45">
        <v>0.05</v>
      </c>
      <c r="N349" s="68">
        <f t="shared" si="27"/>
        <v>967.55000000000007</v>
      </c>
    </row>
    <row r="350" spans="2:14" x14ac:dyDescent="0.25">
      <c r="B350" s="46">
        <v>347</v>
      </c>
      <c r="C350" s="101" t="s">
        <v>863</v>
      </c>
      <c r="D350" s="97">
        <v>41321</v>
      </c>
      <c r="E350" s="98">
        <v>44424</v>
      </c>
      <c r="F350" s="117">
        <f t="shared" si="28"/>
        <v>8.5013698630136982</v>
      </c>
      <c r="G350" s="46">
        <v>5</v>
      </c>
      <c r="H350" s="72">
        <v>0.05</v>
      </c>
      <c r="I350" s="91">
        <f t="shared" si="29"/>
        <v>0.19</v>
      </c>
      <c r="J350" s="118">
        <v>1424040.7</v>
      </c>
      <c r="K350" s="68">
        <f t="shared" si="25"/>
        <v>2300196.3712301371</v>
      </c>
      <c r="L350" s="68">
        <f t="shared" si="26"/>
        <v>0</v>
      </c>
      <c r="M350" s="45">
        <v>0.05</v>
      </c>
      <c r="N350" s="68">
        <f t="shared" si="27"/>
        <v>71202.035000000003</v>
      </c>
    </row>
    <row r="351" spans="2:14" x14ac:dyDescent="0.25">
      <c r="B351" s="46">
        <v>348</v>
      </c>
      <c r="C351" s="101" t="s">
        <v>864</v>
      </c>
      <c r="D351" s="97">
        <v>41342</v>
      </c>
      <c r="E351" s="98">
        <v>44424</v>
      </c>
      <c r="F351" s="117">
        <f t="shared" si="28"/>
        <v>8.4438356164383563</v>
      </c>
      <c r="G351" s="46">
        <v>3</v>
      </c>
      <c r="H351" s="72">
        <v>0.05</v>
      </c>
      <c r="I351" s="91">
        <f t="shared" si="29"/>
        <v>0.31666666666666665</v>
      </c>
      <c r="J351" s="118">
        <v>9000</v>
      </c>
      <c r="K351" s="68">
        <f t="shared" si="25"/>
        <v>24064.931506849316</v>
      </c>
      <c r="L351" s="68">
        <f t="shared" si="26"/>
        <v>0</v>
      </c>
      <c r="M351" s="45">
        <v>0.05</v>
      </c>
      <c r="N351" s="68">
        <f t="shared" si="27"/>
        <v>450</v>
      </c>
    </row>
    <row r="352" spans="2:14" x14ac:dyDescent="0.25">
      <c r="B352" s="46">
        <v>349</v>
      </c>
      <c r="C352" s="101" t="s">
        <v>840</v>
      </c>
      <c r="D352" s="97">
        <v>41341</v>
      </c>
      <c r="E352" s="98">
        <v>44424</v>
      </c>
      <c r="F352" s="117">
        <f t="shared" si="28"/>
        <v>8.4465753424657528</v>
      </c>
      <c r="G352" s="46">
        <v>8</v>
      </c>
      <c r="H352" s="72">
        <v>0.05</v>
      </c>
      <c r="I352" s="91">
        <f t="shared" si="29"/>
        <v>0.11874999999999999</v>
      </c>
      <c r="J352" s="118">
        <v>155998</v>
      </c>
      <c r="K352" s="68">
        <f t="shared" si="25"/>
        <v>156470.80215753423</v>
      </c>
      <c r="L352" s="68">
        <f t="shared" si="26"/>
        <v>0</v>
      </c>
      <c r="M352" s="45">
        <v>0.05</v>
      </c>
      <c r="N352" s="68">
        <f t="shared" si="27"/>
        <v>7799.9000000000005</v>
      </c>
    </row>
    <row r="353" spans="2:14" x14ac:dyDescent="0.25">
      <c r="B353" s="46">
        <v>350</v>
      </c>
      <c r="C353" s="101" t="s">
        <v>865</v>
      </c>
      <c r="D353" s="97">
        <v>41351</v>
      </c>
      <c r="E353" s="98">
        <v>44424</v>
      </c>
      <c r="F353" s="117">
        <f t="shared" si="28"/>
        <v>8.419178082191781</v>
      </c>
      <c r="G353" s="46">
        <v>3</v>
      </c>
      <c r="H353" s="72">
        <v>0.05</v>
      </c>
      <c r="I353" s="91">
        <f t="shared" si="29"/>
        <v>0.31666666666666665</v>
      </c>
      <c r="J353" s="118">
        <v>143491.88</v>
      </c>
      <c r="K353" s="68">
        <f t="shared" si="25"/>
        <v>382559.83550502284</v>
      </c>
      <c r="L353" s="68">
        <f t="shared" si="26"/>
        <v>0</v>
      </c>
      <c r="M353" s="45">
        <v>0.05</v>
      </c>
      <c r="N353" s="68">
        <f t="shared" si="27"/>
        <v>7174.594000000001</v>
      </c>
    </row>
    <row r="354" spans="2:14" x14ac:dyDescent="0.25">
      <c r="B354" s="46">
        <v>351</v>
      </c>
      <c r="C354" s="101" t="s">
        <v>866</v>
      </c>
      <c r="D354" s="97">
        <v>41351</v>
      </c>
      <c r="E354" s="98">
        <v>44424</v>
      </c>
      <c r="F354" s="117">
        <f t="shared" si="28"/>
        <v>8.419178082191781</v>
      </c>
      <c r="G354" s="46">
        <v>3</v>
      </c>
      <c r="H354" s="72">
        <v>0.05</v>
      </c>
      <c r="I354" s="91">
        <f t="shared" si="29"/>
        <v>0.31666666666666665</v>
      </c>
      <c r="J354" s="118">
        <v>19097.62</v>
      </c>
      <c r="K354" s="68">
        <f t="shared" si="25"/>
        <v>50915.650179908669</v>
      </c>
      <c r="L354" s="68">
        <f t="shared" si="26"/>
        <v>0</v>
      </c>
      <c r="M354" s="45">
        <v>0.05</v>
      </c>
      <c r="N354" s="68">
        <f t="shared" si="27"/>
        <v>954.88099999999997</v>
      </c>
    </row>
    <row r="355" spans="2:14" x14ac:dyDescent="0.25">
      <c r="B355" s="46">
        <v>352</v>
      </c>
      <c r="C355" s="101" t="s">
        <v>844</v>
      </c>
      <c r="D355" s="97">
        <v>41345</v>
      </c>
      <c r="E355" s="98">
        <v>44424</v>
      </c>
      <c r="F355" s="117">
        <f t="shared" si="28"/>
        <v>8.4356164383561651</v>
      </c>
      <c r="G355" s="46">
        <v>8</v>
      </c>
      <c r="H355" s="72">
        <v>0.05</v>
      </c>
      <c r="I355" s="91">
        <f t="shared" si="29"/>
        <v>0.11874999999999999</v>
      </c>
      <c r="J355" s="118">
        <v>22500</v>
      </c>
      <c r="K355" s="68">
        <f t="shared" si="25"/>
        <v>22538.91267123288</v>
      </c>
      <c r="L355" s="68">
        <f t="shared" si="26"/>
        <v>0</v>
      </c>
      <c r="M355" s="45">
        <v>0.05</v>
      </c>
      <c r="N355" s="68">
        <f t="shared" si="27"/>
        <v>1125</v>
      </c>
    </row>
    <row r="356" spans="2:14" x14ac:dyDescent="0.25">
      <c r="B356" s="46">
        <v>353</v>
      </c>
      <c r="C356" s="101" t="s">
        <v>864</v>
      </c>
      <c r="D356" s="97">
        <v>41356</v>
      </c>
      <c r="E356" s="98">
        <v>44424</v>
      </c>
      <c r="F356" s="117">
        <f t="shared" si="28"/>
        <v>8.4054794520547951</v>
      </c>
      <c r="G356" s="46">
        <v>3</v>
      </c>
      <c r="H356" s="72">
        <v>0.05</v>
      </c>
      <c r="I356" s="91">
        <f t="shared" si="29"/>
        <v>0.31666666666666665</v>
      </c>
      <c r="J356" s="118">
        <v>9000</v>
      </c>
      <c r="K356" s="68">
        <f t="shared" si="25"/>
        <v>23955.616438356166</v>
      </c>
      <c r="L356" s="68">
        <f t="shared" si="26"/>
        <v>0</v>
      </c>
      <c r="M356" s="45">
        <v>0.05</v>
      </c>
      <c r="N356" s="68">
        <f t="shared" si="27"/>
        <v>450</v>
      </c>
    </row>
    <row r="357" spans="2:14" x14ac:dyDescent="0.25">
      <c r="B357" s="46">
        <v>354</v>
      </c>
      <c r="C357" s="101" t="s">
        <v>844</v>
      </c>
      <c r="D357" s="97">
        <v>41361</v>
      </c>
      <c r="E357" s="98">
        <v>44424</v>
      </c>
      <c r="F357" s="117">
        <f t="shared" si="28"/>
        <v>8.3917808219178074</v>
      </c>
      <c r="G357" s="46">
        <v>8</v>
      </c>
      <c r="H357" s="72">
        <v>0.05</v>
      </c>
      <c r="I357" s="91">
        <f t="shared" si="29"/>
        <v>0.11874999999999999</v>
      </c>
      <c r="J357" s="118">
        <v>24100</v>
      </c>
      <c r="K357" s="68">
        <f t="shared" si="25"/>
        <v>24016.227739726026</v>
      </c>
      <c r="L357" s="68">
        <f t="shared" si="26"/>
        <v>83.772260273974098</v>
      </c>
      <c r="M357" s="45">
        <v>0.05</v>
      </c>
      <c r="N357" s="68">
        <f t="shared" si="27"/>
        <v>1205</v>
      </c>
    </row>
    <row r="358" spans="2:14" x14ac:dyDescent="0.25">
      <c r="B358" s="46">
        <v>355</v>
      </c>
      <c r="C358" s="101" t="s">
        <v>811</v>
      </c>
      <c r="D358" s="97">
        <v>41364</v>
      </c>
      <c r="E358" s="98">
        <v>44424</v>
      </c>
      <c r="F358" s="117">
        <f t="shared" si="28"/>
        <v>8.3835616438356162</v>
      </c>
      <c r="G358" s="46">
        <v>3</v>
      </c>
      <c r="H358" s="72">
        <v>0.05</v>
      </c>
      <c r="I358" s="91">
        <f t="shared" si="29"/>
        <v>0.31666666666666665</v>
      </c>
      <c r="J358" s="118">
        <v>8250.1</v>
      </c>
      <c r="K358" s="68">
        <f t="shared" si="25"/>
        <v>21902.320273972604</v>
      </c>
      <c r="L358" s="68">
        <f t="shared" si="26"/>
        <v>0</v>
      </c>
      <c r="M358" s="45">
        <v>0.05</v>
      </c>
      <c r="N358" s="68">
        <f t="shared" si="27"/>
        <v>412.50500000000005</v>
      </c>
    </row>
    <row r="359" spans="2:14" x14ac:dyDescent="0.25">
      <c r="B359" s="46">
        <v>356</v>
      </c>
      <c r="C359" s="101" t="s">
        <v>867</v>
      </c>
      <c r="D359" s="97">
        <v>41364</v>
      </c>
      <c r="E359" s="98">
        <v>44424</v>
      </c>
      <c r="F359" s="117">
        <f t="shared" si="28"/>
        <v>8.3835616438356162</v>
      </c>
      <c r="G359" s="46">
        <v>6</v>
      </c>
      <c r="H359" s="72">
        <v>0.05</v>
      </c>
      <c r="I359" s="91">
        <f t="shared" si="29"/>
        <v>0.15833333333333333</v>
      </c>
      <c r="J359" s="118">
        <v>337000</v>
      </c>
      <c r="K359" s="68">
        <f t="shared" si="25"/>
        <v>447332.8767123287</v>
      </c>
      <c r="L359" s="68">
        <f t="shared" si="26"/>
        <v>0</v>
      </c>
      <c r="M359" s="45">
        <v>0.05</v>
      </c>
      <c r="N359" s="68">
        <f t="shared" si="27"/>
        <v>16850</v>
      </c>
    </row>
    <row r="360" spans="2:14" x14ac:dyDescent="0.25">
      <c r="B360" s="46">
        <v>357</v>
      </c>
      <c r="C360" s="101" t="s">
        <v>868</v>
      </c>
      <c r="D360" s="97">
        <v>41364</v>
      </c>
      <c r="E360" s="98">
        <v>44424</v>
      </c>
      <c r="F360" s="117">
        <f t="shared" si="28"/>
        <v>8.3835616438356162</v>
      </c>
      <c r="G360" s="46">
        <v>6</v>
      </c>
      <c r="H360" s="72">
        <v>0.05</v>
      </c>
      <c r="I360" s="91">
        <f t="shared" si="29"/>
        <v>0.15833333333333333</v>
      </c>
      <c r="J360" s="118">
        <v>1537500</v>
      </c>
      <c r="K360" s="68">
        <f t="shared" si="25"/>
        <v>2040873.2876712328</v>
      </c>
      <c r="L360" s="68">
        <f t="shared" si="26"/>
        <v>0</v>
      </c>
      <c r="M360" s="45">
        <v>0.05</v>
      </c>
      <c r="N360" s="68">
        <f t="shared" si="27"/>
        <v>76875</v>
      </c>
    </row>
    <row r="361" spans="2:14" x14ac:dyDescent="0.25">
      <c r="B361" s="46">
        <v>358</v>
      </c>
      <c r="C361" s="101" t="s">
        <v>868</v>
      </c>
      <c r="D361" s="97">
        <v>41363</v>
      </c>
      <c r="E361" s="98">
        <v>44424</v>
      </c>
      <c r="F361" s="117">
        <f t="shared" si="28"/>
        <v>8.3863013698630144</v>
      </c>
      <c r="G361" s="46">
        <v>6</v>
      </c>
      <c r="H361" s="72">
        <v>0.05</v>
      </c>
      <c r="I361" s="91">
        <f t="shared" si="29"/>
        <v>0.15833333333333333</v>
      </c>
      <c r="J361" s="118">
        <v>2181</v>
      </c>
      <c r="K361" s="68">
        <f t="shared" si="25"/>
        <v>2895.9995205479454</v>
      </c>
      <c r="L361" s="68">
        <f t="shared" si="26"/>
        <v>0</v>
      </c>
      <c r="M361" s="45">
        <v>0.05</v>
      </c>
      <c r="N361" s="68">
        <f t="shared" si="27"/>
        <v>109.05000000000001</v>
      </c>
    </row>
    <row r="362" spans="2:14" x14ac:dyDescent="0.25">
      <c r="B362" s="46">
        <v>359</v>
      </c>
      <c r="C362" s="101" t="s">
        <v>868</v>
      </c>
      <c r="D362" s="97">
        <v>41363</v>
      </c>
      <c r="E362" s="98">
        <v>44424</v>
      </c>
      <c r="F362" s="117">
        <f t="shared" si="28"/>
        <v>8.3863013698630144</v>
      </c>
      <c r="G362" s="46">
        <v>6</v>
      </c>
      <c r="H362" s="72">
        <v>0.05</v>
      </c>
      <c r="I362" s="91">
        <f t="shared" si="29"/>
        <v>0.15833333333333333</v>
      </c>
      <c r="J362" s="118">
        <v>720271.25</v>
      </c>
      <c r="K362" s="68">
        <f t="shared" si="25"/>
        <v>956398.53033675801</v>
      </c>
      <c r="L362" s="68">
        <f t="shared" si="26"/>
        <v>0</v>
      </c>
      <c r="M362" s="45">
        <v>0.05</v>
      </c>
      <c r="N362" s="68">
        <f t="shared" si="27"/>
        <v>36013.5625</v>
      </c>
    </row>
    <row r="363" spans="2:14" x14ac:dyDescent="0.25">
      <c r="B363" s="46">
        <v>360</v>
      </c>
      <c r="C363" s="101" t="s">
        <v>869</v>
      </c>
      <c r="D363" s="97">
        <v>41110</v>
      </c>
      <c r="E363" s="98">
        <v>44424</v>
      </c>
      <c r="F363" s="117">
        <f t="shared" si="28"/>
        <v>9.0794520547945208</v>
      </c>
      <c r="G363" s="46">
        <v>3</v>
      </c>
      <c r="H363" s="72">
        <v>0.05</v>
      </c>
      <c r="I363" s="91">
        <f t="shared" si="29"/>
        <v>0.31666666666666665</v>
      </c>
      <c r="J363" s="118">
        <v>310018</v>
      </c>
      <c r="K363" s="68">
        <f t="shared" si="25"/>
        <v>891351.29625570786</v>
      </c>
      <c r="L363" s="68">
        <f t="shared" si="26"/>
        <v>0</v>
      </c>
      <c r="M363" s="45">
        <v>0.05</v>
      </c>
      <c r="N363" s="68">
        <f t="shared" si="27"/>
        <v>15500.900000000001</v>
      </c>
    </row>
    <row r="364" spans="2:14" x14ac:dyDescent="0.25">
      <c r="B364" s="46">
        <v>361</v>
      </c>
      <c r="C364" s="101" t="s">
        <v>870</v>
      </c>
      <c r="D364" s="97">
        <v>41364</v>
      </c>
      <c r="E364" s="98">
        <v>44424</v>
      </c>
      <c r="F364" s="117">
        <f t="shared" si="28"/>
        <v>8.3835616438356162</v>
      </c>
      <c r="G364" s="46">
        <v>3</v>
      </c>
      <c r="H364" s="72">
        <v>0.05</v>
      </c>
      <c r="I364" s="91">
        <f t="shared" si="29"/>
        <v>0.31666666666666665</v>
      </c>
      <c r="J364" s="118">
        <v>1575000</v>
      </c>
      <c r="K364" s="68">
        <f t="shared" si="25"/>
        <v>4181301.3698630137</v>
      </c>
      <c r="L364" s="68">
        <f t="shared" si="26"/>
        <v>0</v>
      </c>
      <c r="M364" s="45">
        <v>0.05</v>
      </c>
      <c r="N364" s="68">
        <f t="shared" si="27"/>
        <v>78750</v>
      </c>
    </row>
    <row r="365" spans="2:14" x14ac:dyDescent="0.25">
      <c r="B365" s="46">
        <v>362</v>
      </c>
      <c r="C365" s="101" t="s">
        <v>865</v>
      </c>
      <c r="D365" s="97">
        <v>41709</v>
      </c>
      <c r="E365" s="98">
        <v>44424</v>
      </c>
      <c r="F365" s="117">
        <f t="shared" si="28"/>
        <v>7.4383561643835616</v>
      </c>
      <c r="G365" s="46">
        <v>3</v>
      </c>
      <c r="H365" s="72">
        <v>0.05</v>
      </c>
      <c r="I365" s="91">
        <f t="shared" si="29"/>
        <v>0.31666666666666665</v>
      </c>
      <c r="J365" s="118">
        <v>26545</v>
      </c>
      <c r="K365" s="68">
        <f t="shared" si="25"/>
        <v>62526.202054794514</v>
      </c>
      <c r="L365" s="68">
        <f t="shared" si="26"/>
        <v>0</v>
      </c>
      <c r="M365" s="45">
        <v>0.05</v>
      </c>
      <c r="N365" s="68">
        <f t="shared" si="27"/>
        <v>1327.25</v>
      </c>
    </row>
    <row r="366" spans="2:14" x14ac:dyDescent="0.25">
      <c r="B366" s="46">
        <v>363</v>
      </c>
      <c r="C366" s="101" t="s">
        <v>793</v>
      </c>
      <c r="D366" s="97">
        <v>41384</v>
      </c>
      <c r="E366" s="98">
        <v>44424</v>
      </c>
      <c r="F366" s="117">
        <f t="shared" si="28"/>
        <v>8.3287671232876708</v>
      </c>
      <c r="G366" s="46">
        <v>8</v>
      </c>
      <c r="H366" s="72">
        <v>0.05</v>
      </c>
      <c r="I366" s="91">
        <f t="shared" si="29"/>
        <v>0.11874999999999999</v>
      </c>
      <c r="J366" s="118">
        <v>28475</v>
      </c>
      <c r="K366" s="68">
        <f t="shared" si="25"/>
        <v>28162.945205479449</v>
      </c>
      <c r="L366" s="68">
        <f t="shared" si="26"/>
        <v>312.05479452055079</v>
      </c>
      <c r="M366" s="45">
        <v>0.05</v>
      </c>
      <c r="N366" s="68">
        <f t="shared" si="27"/>
        <v>1423.75</v>
      </c>
    </row>
    <row r="367" spans="2:14" x14ac:dyDescent="0.25">
      <c r="B367" s="46">
        <v>364</v>
      </c>
      <c r="C367" s="101" t="s">
        <v>816</v>
      </c>
      <c r="D367" s="97">
        <v>41384</v>
      </c>
      <c r="E367" s="98">
        <v>44424</v>
      </c>
      <c r="F367" s="117">
        <f t="shared" si="28"/>
        <v>8.3287671232876708</v>
      </c>
      <c r="G367" s="46">
        <v>8</v>
      </c>
      <c r="H367" s="72">
        <v>0.05</v>
      </c>
      <c r="I367" s="91">
        <f t="shared" si="29"/>
        <v>0.11874999999999999</v>
      </c>
      <c r="J367" s="118">
        <v>14365</v>
      </c>
      <c r="K367" s="68">
        <f t="shared" si="25"/>
        <v>14207.575342465752</v>
      </c>
      <c r="L367" s="68">
        <f t="shared" si="26"/>
        <v>157.42465753424767</v>
      </c>
      <c r="M367" s="45">
        <v>0.05</v>
      </c>
      <c r="N367" s="68">
        <f t="shared" si="27"/>
        <v>718.25</v>
      </c>
    </row>
    <row r="368" spans="2:14" x14ac:dyDescent="0.25">
      <c r="B368" s="46">
        <v>365</v>
      </c>
      <c r="C368" s="101" t="s">
        <v>817</v>
      </c>
      <c r="D368" s="97">
        <v>41384</v>
      </c>
      <c r="E368" s="98">
        <v>44424</v>
      </c>
      <c r="F368" s="117">
        <f t="shared" si="28"/>
        <v>8.3287671232876708</v>
      </c>
      <c r="G368" s="46">
        <v>8</v>
      </c>
      <c r="H368" s="72">
        <v>0.05</v>
      </c>
      <c r="I368" s="91">
        <f t="shared" si="29"/>
        <v>0.11874999999999999</v>
      </c>
      <c r="J368" s="118">
        <v>9095</v>
      </c>
      <c r="K368" s="68">
        <f t="shared" si="25"/>
        <v>8995.3287671232865</v>
      </c>
      <c r="L368" s="68">
        <f t="shared" si="26"/>
        <v>99.671232876713475</v>
      </c>
      <c r="M368" s="45">
        <v>0.05</v>
      </c>
      <c r="N368" s="68">
        <f t="shared" si="27"/>
        <v>454.75</v>
      </c>
    </row>
    <row r="369" spans="2:14" x14ac:dyDescent="0.25">
      <c r="B369" s="46">
        <v>366</v>
      </c>
      <c r="C369" s="101" t="s">
        <v>817</v>
      </c>
      <c r="D369" s="97">
        <v>41384</v>
      </c>
      <c r="E369" s="98">
        <v>44424</v>
      </c>
      <c r="F369" s="117">
        <f t="shared" si="28"/>
        <v>8.3287671232876708</v>
      </c>
      <c r="G369" s="46">
        <v>8</v>
      </c>
      <c r="H369" s="72">
        <v>0.05</v>
      </c>
      <c r="I369" s="91">
        <f t="shared" si="29"/>
        <v>0.11874999999999999</v>
      </c>
      <c r="J369" s="118">
        <v>9095</v>
      </c>
      <c r="K369" s="68">
        <f t="shared" si="25"/>
        <v>8995.3287671232865</v>
      </c>
      <c r="L369" s="68">
        <f t="shared" si="26"/>
        <v>99.671232876713475</v>
      </c>
      <c r="M369" s="45">
        <v>0.05</v>
      </c>
      <c r="N369" s="68">
        <f t="shared" si="27"/>
        <v>454.75</v>
      </c>
    </row>
    <row r="370" spans="2:14" x14ac:dyDescent="0.25">
      <c r="B370" s="46">
        <v>367</v>
      </c>
      <c r="C370" s="101" t="s">
        <v>867</v>
      </c>
      <c r="D370" s="97">
        <v>41394</v>
      </c>
      <c r="E370" s="98">
        <v>44424</v>
      </c>
      <c r="F370" s="117">
        <f t="shared" si="28"/>
        <v>8.3013698630136989</v>
      </c>
      <c r="G370" s="46">
        <v>6</v>
      </c>
      <c r="H370" s="72">
        <v>0.05</v>
      </c>
      <c r="I370" s="91">
        <f t="shared" si="29"/>
        <v>0.15833333333333333</v>
      </c>
      <c r="J370" s="118">
        <v>780000</v>
      </c>
      <c r="K370" s="68">
        <f t="shared" si="25"/>
        <v>1025219.1780821919</v>
      </c>
      <c r="L370" s="68">
        <f t="shared" si="26"/>
        <v>0</v>
      </c>
      <c r="M370" s="45">
        <v>0.05</v>
      </c>
      <c r="N370" s="68">
        <f t="shared" si="27"/>
        <v>39000</v>
      </c>
    </row>
    <row r="371" spans="2:14" x14ac:dyDescent="0.25">
      <c r="B371" s="46">
        <v>368</v>
      </c>
      <c r="C371" s="101" t="s">
        <v>867</v>
      </c>
      <c r="D371" s="97">
        <v>41395</v>
      </c>
      <c r="E371" s="98">
        <v>44424</v>
      </c>
      <c r="F371" s="117">
        <f t="shared" si="28"/>
        <v>8.2986301369863007</v>
      </c>
      <c r="G371" s="46">
        <v>6</v>
      </c>
      <c r="H371" s="72">
        <v>0.05</v>
      </c>
      <c r="I371" s="91">
        <f t="shared" si="29"/>
        <v>0.15833333333333333</v>
      </c>
      <c r="J371" s="118">
        <v>260000</v>
      </c>
      <c r="K371" s="68">
        <f t="shared" si="25"/>
        <v>341626.94063926936</v>
      </c>
      <c r="L371" s="68">
        <f t="shared" si="26"/>
        <v>0</v>
      </c>
      <c r="M371" s="45">
        <v>0.05</v>
      </c>
      <c r="N371" s="68">
        <f t="shared" si="27"/>
        <v>13000</v>
      </c>
    </row>
    <row r="372" spans="2:14" x14ac:dyDescent="0.25">
      <c r="B372" s="46">
        <v>369</v>
      </c>
      <c r="C372" s="101" t="s">
        <v>868</v>
      </c>
      <c r="D372" s="97">
        <v>41395</v>
      </c>
      <c r="E372" s="98">
        <v>44424</v>
      </c>
      <c r="F372" s="117">
        <f t="shared" si="28"/>
        <v>8.2986301369863007</v>
      </c>
      <c r="G372" s="46">
        <v>6</v>
      </c>
      <c r="H372" s="72">
        <v>0.05</v>
      </c>
      <c r="I372" s="91">
        <f t="shared" si="29"/>
        <v>0.15833333333333333</v>
      </c>
      <c r="J372" s="118">
        <v>39500</v>
      </c>
      <c r="K372" s="68">
        <f t="shared" si="25"/>
        <v>51901.015981735152</v>
      </c>
      <c r="L372" s="68">
        <f t="shared" si="26"/>
        <v>0</v>
      </c>
      <c r="M372" s="45">
        <v>0.05</v>
      </c>
      <c r="N372" s="68">
        <f t="shared" si="27"/>
        <v>1975</v>
      </c>
    </row>
    <row r="373" spans="2:14" x14ac:dyDescent="0.25">
      <c r="B373" s="46">
        <v>370</v>
      </c>
      <c r="C373" s="101" t="s">
        <v>868</v>
      </c>
      <c r="D373" s="97">
        <v>41408</v>
      </c>
      <c r="E373" s="98">
        <v>44424</v>
      </c>
      <c r="F373" s="117">
        <f t="shared" si="28"/>
        <v>8.2630136986301377</v>
      </c>
      <c r="G373" s="46">
        <v>6</v>
      </c>
      <c r="H373" s="72">
        <v>0.05</v>
      </c>
      <c r="I373" s="91">
        <f t="shared" si="29"/>
        <v>0.15833333333333333</v>
      </c>
      <c r="J373" s="118">
        <v>316000</v>
      </c>
      <c r="K373" s="68">
        <f t="shared" si="25"/>
        <v>413426.11872146116</v>
      </c>
      <c r="L373" s="68">
        <f t="shared" si="26"/>
        <v>0</v>
      </c>
      <c r="M373" s="45">
        <v>0.05</v>
      </c>
      <c r="N373" s="68">
        <f t="shared" si="27"/>
        <v>15800</v>
      </c>
    </row>
    <row r="374" spans="2:14" x14ac:dyDescent="0.25">
      <c r="B374" s="46">
        <v>371</v>
      </c>
      <c r="C374" s="101" t="s">
        <v>837</v>
      </c>
      <c r="D374" s="97">
        <v>41400</v>
      </c>
      <c r="E374" s="98">
        <v>44424</v>
      </c>
      <c r="F374" s="117">
        <f t="shared" si="28"/>
        <v>8.2849315068493148</v>
      </c>
      <c r="G374" s="46">
        <v>3</v>
      </c>
      <c r="H374" s="72">
        <v>0.05</v>
      </c>
      <c r="I374" s="91">
        <f t="shared" si="29"/>
        <v>0.31666666666666665</v>
      </c>
      <c r="J374" s="118">
        <v>55000</v>
      </c>
      <c r="K374" s="68">
        <f t="shared" si="25"/>
        <v>144295.89041095888</v>
      </c>
      <c r="L374" s="68">
        <f t="shared" si="26"/>
        <v>0</v>
      </c>
      <c r="M374" s="45">
        <v>0.05</v>
      </c>
      <c r="N374" s="68">
        <f t="shared" si="27"/>
        <v>2750</v>
      </c>
    </row>
    <row r="375" spans="2:14" x14ac:dyDescent="0.25">
      <c r="B375" s="46">
        <v>372</v>
      </c>
      <c r="C375" s="101" t="s">
        <v>871</v>
      </c>
      <c r="D375" s="97">
        <v>41433</v>
      </c>
      <c r="E375" s="98">
        <v>44424</v>
      </c>
      <c r="F375" s="117">
        <f t="shared" si="28"/>
        <v>8.1945205479452063</v>
      </c>
      <c r="G375" s="46">
        <v>3</v>
      </c>
      <c r="H375" s="72">
        <v>0.05</v>
      </c>
      <c r="I375" s="91">
        <f t="shared" si="29"/>
        <v>0.31666666666666665</v>
      </c>
      <c r="J375" s="118">
        <v>143500</v>
      </c>
      <c r="K375" s="68">
        <f t="shared" si="25"/>
        <v>372372.67123287672</v>
      </c>
      <c r="L375" s="68">
        <f t="shared" si="26"/>
        <v>0</v>
      </c>
      <c r="M375" s="45">
        <v>0.05</v>
      </c>
      <c r="N375" s="68">
        <f t="shared" si="27"/>
        <v>7175</v>
      </c>
    </row>
    <row r="376" spans="2:14" x14ac:dyDescent="0.25">
      <c r="B376" s="46">
        <v>373</v>
      </c>
      <c r="C376" s="101" t="s">
        <v>848</v>
      </c>
      <c r="D376" s="97">
        <v>41398</v>
      </c>
      <c r="E376" s="98">
        <v>44424</v>
      </c>
      <c r="F376" s="117">
        <f t="shared" si="28"/>
        <v>8.2904109589041095</v>
      </c>
      <c r="G376" s="46">
        <v>5</v>
      </c>
      <c r="H376" s="72">
        <v>0.05</v>
      </c>
      <c r="I376" s="91">
        <f t="shared" si="29"/>
        <v>0.19</v>
      </c>
      <c r="J376" s="118">
        <v>15000</v>
      </c>
      <c r="K376" s="68">
        <f t="shared" si="25"/>
        <v>23627.671232876713</v>
      </c>
      <c r="L376" s="68">
        <f t="shared" si="26"/>
        <v>0</v>
      </c>
      <c r="M376" s="45">
        <v>0.05</v>
      </c>
      <c r="N376" s="68">
        <f t="shared" si="27"/>
        <v>750</v>
      </c>
    </row>
    <row r="377" spans="2:14" x14ac:dyDescent="0.25">
      <c r="B377" s="46">
        <v>374</v>
      </c>
      <c r="C377" s="101" t="s">
        <v>872</v>
      </c>
      <c r="D377" s="97">
        <v>41403</v>
      </c>
      <c r="E377" s="98">
        <v>44424</v>
      </c>
      <c r="F377" s="117">
        <f t="shared" si="28"/>
        <v>8.2767123287671236</v>
      </c>
      <c r="G377" s="46">
        <v>4</v>
      </c>
      <c r="H377" s="72">
        <v>0.05</v>
      </c>
      <c r="I377" s="91">
        <f t="shared" si="29"/>
        <v>0.23749999999999999</v>
      </c>
      <c r="J377" s="118">
        <v>4275</v>
      </c>
      <c r="K377" s="68">
        <f t="shared" si="25"/>
        <v>8403.4494863013697</v>
      </c>
      <c r="L377" s="68">
        <f t="shared" si="26"/>
        <v>0</v>
      </c>
      <c r="M377" s="45">
        <v>0.05</v>
      </c>
      <c r="N377" s="68">
        <f t="shared" si="27"/>
        <v>213.75</v>
      </c>
    </row>
    <row r="378" spans="2:14" x14ac:dyDescent="0.25">
      <c r="B378" s="46">
        <v>375</v>
      </c>
      <c r="C378" s="101" t="s">
        <v>873</v>
      </c>
      <c r="D378" s="97">
        <v>41403</v>
      </c>
      <c r="E378" s="98">
        <v>44424</v>
      </c>
      <c r="F378" s="117">
        <f t="shared" si="28"/>
        <v>8.2767123287671236</v>
      </c>
      <c r="G378" s="46">
        <v>5</v>
      </c>
      <c r="H378" s="72">
        <v>0.05</v>
      </c>
      <c r="I378" s="91">
        <f t="shared" si="29"/>
        <v>0.19</v>
      </c>
      <c r="J378" s="118">
        <v>6441</v>
      </c>
      <c r="K378" s="68">
        <f t="shared" si="25"/>
        <v>10128.957780821918</v>
      </c>
      <c r="L378" s="68">
        <f t="shared" si="26"/>
        <v>0</v>
      </c>
      <c r="M378" s="45">
        <v>0.05</v>
      </c>
      <c r="N378" s="68">
        <f t="shared" si="27"/>
        <v>322.05</v>
      </c>
    </row>
    <row r="379" spans="2:14" x14ac:dyDescent="0.25">
      <c r="B379" s="46">
        <v>376</v>
      </c>
      <c r="C379" s="101" t="s">
        <v>874</v>
      </c>
      <c r="D379" s="97">
        <v>41401</v>
      </c>
      <c r="E379" s="98">
        <v>44424</v>
      </c>
      <c r="F379" s="117">
        <f t="shared" si="28"/>
        <v>8.2821917808219183</v>
      </c>
      <c r="G379" s="46">
        <v>3</v>
      </c>
      <c r="H379" s="72">
        <v>0.05</v>
      </c>
      <c r="I379" s="91">
        <f t="shared" si="29"/>
        <v>0.31666666666666665</v>
      </c>
      <c r="J379" s="118">
        <v>35197.47</v>
      </c>
      <c r="K379" s="68">
        <f t="shared" si="25"/>
        <v>92312.195634246586</v>
      </c>
      <c r="L379" s="68">
        <f t="shared" si="26"/>
        <v>0</v>
      </c>
      <c r="M379" s="45">
        <v>0.05</v>
      </c>
      <c r="N379" s="68">
        <f t="shared" si="27"/>
        <v>1759.8735000000001</v>
      </c>
    </row>
    <row r="380" spans="2:14" x14ac:dyDescent="0.25">
      <c r="B380" s="46">
        <v>377</v>
      </c>
      <c r="C380" s="101" t="s">
        <v>820</v>
      </c>
      <c r="D380" s="97">
        <v>41401</v>
      </c>
      <c r="E380" s="98">
        <v>44424</v>
      </c>
      <c r="F380" s="117">
        <f t="shared" si="28"/>
        <v>8.2821917808219183</v>
      </c>
      <c r="G380" s="46">
        <v>3</v>
      </c>
      <c r="H380" s="72">
        <v>0.05</v>
      </c>
      <c r="I380" s="91">
        <f t="shared" si="29"/>
        <v>0.31666666666666665</v>
      </c>
      <c r="J380" s="118">
        <v>30865.53</v>
      </c>
      <c r="K380" s="68">
        <f t="shared" si="25"/>
        <v>80950.842310958906</v>
      </c>
      <c r="L380" s="68">
        <f t="shared" si="26"/>
        <v>0</v>
      </c>
      <c r="M380" s="45">
        <v>0.05</v>
      </c>
      <c r="N380" s="68">
        <f t="shared" si="27"/>
        <v>1543.2764999999999</v>
      </c>
    </row>
    <row r="381" spans="2:14" x14ac:dyDescent="0.25">
      <c r="B381" s="46">
        <v>378</v>
      </c>
      <c r="C381" s="101" t="s">
        <v>775</v>
      </c>
      <c r="D381" s="97">
        <v>41412</v>
      </c>
      <c r="E381" s="98">
        <v>44424</v>
      </c>
      <c r="F381" s="117">
        <f t="shared" si="28"/>
        <v>8.2520547945205482</v>
      </c>
      <c r="G381" s="46">
        <v>5</v>
      </c>
      <c r="H381" s="72">
        <v>0.05</v>
      </c>
      <c r="I381" s="91">
        <f t="shared" si="29"/>
        <v>0.19</v>
      </c>
      <c r="J381" s="118">
        <v>10500</v>
      </c>
      <c r="K381" s="68">
        <f t="shared" si="25"/>
        <v>16462.849315068495</v>
      </c>
      <c r="L381" s="68">
        <f t="shared" si="26"/>
        <v>0</v>
      </c>
      <c r="M381" s="45">
        <v>0.05</v>
      </c>
      <c r="N381" s="68">
        <f t="shared" si="27"/>
        <v>525</v>
      </c>
    </row>
    <row r="382" spans="2:14" x14ac:dyDescent="0.25">
      <c r="B382" s="46">
        <v>379</v>
      </c>
      <c r="C382" s="101" t="s">
        <v>818</v>
      </c>
      <c r="D382" s="97">
        <v>41415</v>
      </c>
      <c r="E382" s="98">
        <v>44424</v>
      </c>
      <c r="F382" s="117">
        <f t="shared" si="28"/>
        <v>8.2438356164383571</v>
      </c>
      <c r="G382" s="46">
        <v>5</v>
      </c>
      <c r="H382" s="72">
        <v>0.05</v>
      </c>
      <c r="I382" s="91">
        <f t="shared" si="29"/>
        <v>0.19</v>
      </c>
      <c r="J382" s="118">
        <v>62975</v>
      </c>
      <c r="K382" s="68">
        <f t="shared" si="25"/>
        <v>98639.554109589051</v>
      </c>
      <c r="L382" s="68">
        <f t="shared" si="26"/>
        <v>0</v>
      </c>
      <c r="M382" s="45">
        <v>0.05</v>
      </c>
      <c r="N382" s="68">
        <f t="shared" si="27"/>
        <v>3148.75</v>
      </c>
    </row>
    <row r="383" spans="2:14" x14ac:dyDescent="0.25">
      <c r="B383" s="46">
        <v>380</v>
      </c>
      <c r="C383" s="101" t="s">
        <v>865</v>
      </c>
      <c r="D383" s="97">
        <v>41419</v>
      </c>
      <c r="E383" s="98">
        <v>44424</v>
      </c>
      <c r="F383" s="117">
        <f t="shared" si="28"/>
        <v>8.2328767123287676</v>
      </c>
      <c r="G383" s="46">
        <v>3</v>
      </c>
      <c r="H383" s="72">
        <v>0.05</v>
      </c>
      <c r="I383" s="91">
        <f t="shared" si="29"/>
        <v>0.31666666666666665</v>
      </c>
      <c r="J383" s="118">
        <v>210590</v>
      </c>
      <c r="K383" s="68">
        <f t="shared" si="25"/>
        <v>549024.47716894979</v>
      </c>
      <c r="L383" s="68">
        <f t="shared" si="26"/>
        <v>0</v>
      </c>
      <c r="M383" s="45">
        <v>0.05</v>
      </c>
      <c r="N383" s="68">
        <f t="shared" si="27"/>
        <v>10529.5</v>
      </c>
    </row>
    <row r="384" spans="2:14" x14ac:dyDescent="0.25">
      <c r="B384" s="46">
        <v>381</v>
      </c>
      <c r="C384" s="101" t="s">
        <v>875</v>
      </c>
      <c r="D384" s="97">
        <v>41425</v>
      </c>
      <c r="E384" s="98">
        <v>44424</v>
      </c>
      <c r="F384" s="117">
        <f t="shared" si="28"/>
        <v>8.2164383561643834</v>
      </c>
      <c r="G384" s="46">
        <v>8</v>
      </c>
      <c r="H384" s="72">
        <v>0.05</v>
      </c>
      <c r="I384" s="91">
        <f t="shared" si="29"/>
        <v>0.11874999999999999</v>
      </c>
      <c r="J384" s="118">
        <v>36000</v>
      </c>
      <c r="K384" s="68">
        <f t="shared" si="25"/>
        <v>35125.273972602736</v>
      </c>
      <c r="L384" s="68">
        <f t="shared" si="26"/>
        <v>874.72602739726426</v>
      </c>
      <c r="M384" s="45">
        <v>0.05</v>
      </c>
      <c r="N384" s="68">
        <f t="shared" si="27"/>
        <v>1800</v>
      </c>
    </row>
    <row r="385" spans="2:14" x14ac:dyDescent="0.25">
      <c r="B385" s="46">
        <v>382</v>
      </c>
      <c r="C385" s="101" t="s">
        <v>840</v>
      </c>
      <c r="D385" s="97">
        <v>41425</v>
      </c>
      <c r="E385" s="98">
        <v>44424</v>
      </c>
      <c r="F385" s="117">
        <f t="shared" si="28"/>
        <v>8.2164383561643834</v>
      </c>
      <c r="G385" s="46">
        <v>8</v>
      </c>
      <c r="H385" s="72">
        <v>0.05</v>
      </c>
      <c r="I385" s="91">
        <f t="shared" si="29"/>
        <v>0.11874999999999999</v>
      </c>
      <c r="J385" s="118">
        <v>43000</v>
      </c>
      <c r="K385" s="68">
        <f t="shared" si="25"/>
        <v>41955.188356164384</v>
      </c>
      <c r="L385" s="68">
        <f t="shared" si="26"/>
        <v>1044.8116438356155</v>
      </c>
      <c r="M385" s="45">
        <v>0.05</v>
      </c>
      <c r="N385" s="68">
        <f t="shared" si="27"/>
        <v>2150</v>
      </c>
    </row>
    <row r="386" spans="2:14" x14ac:dyDescent="0.25">
      <c r="B386" s="46">
        <v>383</v>
      </c>
      <c r="C386" s="101" t="s">
        <v>840</v>
      </c>
      <c r="D386" s="97">
        <v>41425</v>
      </c>
      <c r="E386" s="98">
        <v>44424</v>
      </c>
      <c r="F386" s="117">
        <f t="shared" si="28"/>
        <v>8.2164383561643834</v>
      </c>
      <c r="G386" s="46">
        <v>8</v>
      </c>
      <c r="H386" s="72">
        <v>0.05</v>
      </c>
      <c r="I386" s="91">
        <f t="shared" si="29"/>
        <v>0.11874999999999999</v>
      </c>
      <c r="J386" s="118">
        <v>43000</v>
      </c>
      <c r="K386" s="68">
        <f t="shared" si="25"/>
        <v>41955.188356164384</v>
      </c>
      <c r="L386" s="68">
        <f t="shared" si="26"/>
        <v>1044.8116438356155</v>
      </c>
      <c r="M386" s="45">
        <v>0.05</v>
      </c>
      <c r="N386" s="68">
        <f t="shared" si="27"/>
        <v>2150</v>
      </c>
    </row>
    <row r="387" spans="2:14" x14ac:dyDescent="0.25">
      <c r="B387" s="46">
        <v>384</v>
      </c>
      <c r="C387" s="101" t="s">
        <v>876</v>
      </c>
      <c r="D387" s="97">
        <v>41449</v>
      </c>
      <c r="E387" s="98">
        <v>44424</v>
      </c>
      <c r="F387" s="117">
        <f t="shared" si="28"/>
        <v>8.1506849315068486</v>
      </c>
      <c r="G387" s="46">
        <v>5</v>
      </c>
      <c r="H387" s="72">
        <v>0.05</v>
      </c>
      <c r="I387" s="91">
        <f t="shared" si="29"/>
        <v>0.19</v>
      </c>
      <c r="J387" s="118">
        <v>10260</v>
      </c>
      <c r="K387" s="68">
        <f t="shared" si="25"/>
        <v>15888.945205479451</v>
      </c>
      <c r="L387" s="68">
        <f t="shared" si="26"/>
        <v>0</v>
      </c>
      <c r="M387" s="45">
        <v>0.05</v>
      </c>
      <c r="N387" s="68">
        <f t="shared" si="27"/>
        <v>513</v>
      </c>
    </row>
    <row r="388" spans="2:14" x14ac:dyDescent="0.25">
      <c r="B388" s="46">
        <v>385</v>
      </c>
      <c r="C388" s="101" t="s">
        <v>877</v>
      </c>
      <c r="D388" s="97">
        <v>41449</v>
      </c>
      <c r="E388" s="98">
        <v>44424</v>
      </c>
      <c r="F388" s="117">
        <f t="shared" si="28"/>
        <v>8.1506849315068486</v>
      </c>
      <c r="G388" s="46">
        <v>5</v>
      </c>
      <c r="H388" s="72">
        <v>0.05</v>
      </c>
      <c r="I388" s="91">
        <f t="shared" si="29"/>
        <v>0.19</v>
      </c>
      <c r="J388" s="118">
        <v>52440</v>
      </c>
      <c r="K388" s="68">
        <f t="shared" ref="K388:K451" si="30">J388*I388*F388</f>
        <v>81210.164383561641</v>
      </c>
      <c r="L388" s="68">
        <f t="shared" ref="L388:L451" si="31">MAX(J388-K388,0)</f>
        <v>0</v>
      </c>
      <c r="M388" s="45">
        <v>0.05</v>
      </c>
      <c r="N388" s="68">
        <f t="shared" ref="N388:N451" si="32">IF(J388&lt;=0,0,IF(L388&lt;=H388*J388,H388*J388,L388*(1-M388)))</f>
        <v>2622</v>
      </c>
    </row>
    <row r="389" spans="2:14" x14ac:dyDescent="0.25">
      <c r="B389" s="46">
        <v>386</v>
      </c>
      <c r="C389" s="101" t="s">
        <v>860</v>
      </c>
      <c r="D389" s="97">
        <v>41449</v>
      </c>
      <c r="E389" s="98">
        <v>44424</v>
      </c>
      <c r="F389" s="117">
        <f t="shared" ref="F389:F452" si="33">(E389-D389)/365</f>
        <v>8.1506849315068486</v>
      </c>
      <c r="G389" s="46">
        <v>3</v>
      </c>
      <c r="H389" s="72">
        <v>0.05</v>
      </c>
      <c r="I389" s="91">
        <f t="shared" ref="I389:I452" si="34">(1-H389)/G389</f>
        <v>0.31666666666666665</v>
      </c>
      <c r="J389" s="118">
        <v>169655</v>
      </c>
      <c r="K389" s="68">
        <f t="shared" si="30"/>
        <v>437888.07648401818</v>
      </c>
      <c r="L389" s="68">
        <f t="shared" si="31"/>
        <v>0</v>
      </c>
      <c r="M389" s="45">
        <v>0.05</v>
      </c>
      <c r="N389" s="68">
        <f t="shared" si="32"/>
        <v>8482.75</v>
      </c>
    </row>
    <row r="390" spans="2:14" x14ac:dyDescent="0.25">
      <c r="B390" s="46">
        <v>387</v>
      </c>
      <c r="C390" s="101" t="s">
        <v>816</v>
      </c>
      <c r="D390" s="97">
        <v>41446</v>
      </c>
      <c r="E390" s="98">
        <v>44424</v>
      </c>
      <c r="F390" s="117">
        <f t="shared" si="33"/>
        <v>8.1589041095890416</v>
      </c>
      <c r="G390" s="46">
        <v>8</v>
      </c>
      <c r="H390" s="72">
        <v>0.05</v>
      </c>
      <c r="I390" s="91">
        <f t="shared" si="34"/>
        <v>0.11874999999999999</v>
      </c>
      <c r="J390" s="118">
        <v>74360</v>
      </c>
      <c r="K390" s="68">
        <f t="shared" si="30"/>
        <v>72045.163013698635</v>
      </c>
      <c r="L390" s="68">
        <f t="shared" si="31"/>
        <v>2314.836986301365</v>
      </c>
      <c r="M390" s="45">
        <v>0.05</v>
      </c>
      <c r="N390" s="68">
        <f t="shared" si="32"/>
        <v>3718</v>
      </c>
    </row>
    <row r="391" spans="2:14" x14ac:dyDescent="0.25">
      <c r="B391" s="46">
        <v>388</v>
      </c>
      <c r="C391" s="101" t="s">
        <v>878</v>
      </c>
      <c r="D391" s="97">
        <v>41447</v>
      </c>
      <c r="E391" s="98">
        <v>44424</v>
      </c>
      <c r="F391" s="117">
        <f t="shared" si="33"/>
        <v>8.1561643835616433</v>
      </c>
      <c r="G391" s="46">
        <v>8</v>
      </c>
      <c r="H391" s="72">
        <v>0.05</v>
      </c>
      <c r="I391" s="91">
        <f t="shared" si="34"/>
        <v>0.11874999999999999</v>
      </c>
      <c r="J391" s="118">
        <v>26500</v>
      </c>
      <c r="K391" s="68">
        <f t="shared" si="30"/>
        <v>25666.429794520547</v>
      </c>
      <c r="L391" s="68">
        <f t="shared" si="31"/>
        <v>833.57020547945285</v>
      </c>
      <c r="M391" s="45">
        <v>0.05</v>
      </c>
      <c r="N391" s="68">
        <f t="shared" si="32"/>
        <v>1325</v>
      </c>
    </row>
    <row r="392" spans="2:14" x14ac:dyDescent="0.25">
      <c r="B392" s="46">
        <v>389</v>
      </c>
      <c r="C392" s="101" t="s">
        <v>879</v>
      </c>
      <c r="D392" s="97">
        <v>41446</v>
      </c>
      <c r="E392" s="98">
        <v>44424</v>
      </c>
      <c r="F392" s="117">
        <f t="shared" si="33"/>
        <v>8.1589041095890416</v>
      </c>
      <c r="G392" s="46">
        <v>5</v>
      </c>
      <c r="H392" s="72">
        <v>0.05</v>
      </c>
      <c r="I392" s="91">
        <f t="shared" si="34"/>
        <v>0.19</v>
      </c>
      <c r="J392" s="118">
        <v>10999</v>
      </c>
      <c r="K392" s="68">
        <f t="shared" si="30"/>
        <v>17050.559397260273</v>
      </c>
      <c r="L392" s="68">
        <f t="shared" si="31"/>
        <v>0</v>
      </c>
      <c r="M392" s="45">
        <v>0.05</v>
      </c>
      <c r="N392" s="68">
        <f t="shared" si="32"/>
        <v>549.95000000000005</v>
      </c>
    </row>
    <row r="393" spans="2:14" x14ac:dyDescent="0.25">
      <c r="B393" s="46">
        <v>390</v>
      </c>
      <c r="C393" s="101" t="s">
        <v>880</v>
      </c>
      <c r="D393" s="97">
        <v>41446</v>
      </c>
      <c r="E393" s="98">
        <v>44424</v>
      </c>
      <c r="F393" s="117">
        <f t="shared" si="33"/>
        <v>8.1589041095890416</v>
      </c>
      <c r="G393" s="46">
        <v>5</v>
      </c>
      <c r="H393" s="72">
        <v>0.05</v>
      </c>
      <c r="I393" s="91">
        <f t="shared" si="34"/>
        <v>0.19</v>
      </c>
      <c r="J393" s="118">
        <v>11999</v>
      </c>
      <c r="K393" s="68">
        <f t="shared" si="30"/>
        <v>18600.751178082191</v>
      </c>
      <c r="L393" s="68">
        <f t="shared" si="31"/>
        <v>0</v>
      </c>
      <c r="M393" s="45">
        <v>0.05</v>
      </c>
      <c r="N393" s="68">
        <f t="shared" si="32"/>
        <v>599.95000000000005</v>
      </c>
    </row>
    <row r="394" spans="2:14" x14ac:dyDescent="0.25">
      <c r="B394" s="46">
        <v>391</v>
      </c>
      <c r="C394" s="101" t="s">
        <v>881</v>
      </c>
      <c r="D394" s="97">
        <v>41464</v>
      </c>
      <c r="E394" s="98">
        <v>44424</v>
      </c>
      <c r="F394" s="117">
        <f t="shared" si="33"/>
        <v>8.1095890410958908</v>
      </c>
      <c r="G394" s="46">
        <v>8</v>
      </c>
      <c r="H394" s="72">
        <v>0.05</v>
      </c>
      <c r="I394" s="91">
        <f t="shared" si="34"/>
        <v>0.11874999999999999</v>
      </c>
      <c r="J394" s="118">
        <v>69999</v>
      </c>
      <c r="K394" s="68">
        <f t="shared" si="30"/>
        <v>67409.995890410966</v>
      </c>
      <c r="L394" s="68">
        <f t="shared" si="31"/>
        <v>2589.0041095890338</v>
      </c>
      <c r="M394" s="45">
        <v>0.05</v>
      </c>
      <c r="N394" s="68">
        <f t="shared" si="32"/>
        <v>3499.9500000000003</v>
      </c>
    </row>
    <row r="395" spans="2:14" x14ac:dyDescent="0.25">
      <c r="B395" s="46">
        <v>392</v>
      </c>
      <c r="C395" s="101" t="s">
        <v>840</v>
      </c>
      <c r="D395" s="97">
        <v>41464</v>
      </c>
      <c r="E395" s="98">
        <v>44424</v>
      </c>
      <c r="F395" s="117">
        <f t="shared" si="33"/>
        <v>8.1095890410958908</v>
      </c>
      <c r="G395" s="46">
        <v>8</v>
      </c>
      <c r="H395" s="72">
        <v>0.05</v>
      </c>
      <c r="I395" s="91">
        <f t="shared" si="34"/>
        <v>0.11874999999999999</v>
      </c>
      <c r="J395" s="118">
        <v>43000</v>
      </c>
      <c r="K395" s="68">
        <f t="shared" si="30"/>
        <v>41409.589041095889</v>
      </c>
      <c r="L395" s="68">
        <f t="shared" si="31"/>
        <v>1590.4109589041109</v>
      </c>
      <c r="M395" s="45">
        <v>0.05</v>
      </c>
      <c r="N395" s="68">
        <f t="shared" si="32"/>
        <v>2150</v>
      </c>
    </row>
    <row r="396" spans="2:14" x14ac:dyDescent="0.25">
      <c r="B396" s="46">
        <v>393</v>
      </c>
      <c r="C396" s="101" t="s">
        <v>848</v>
      </c>
      <c r="D396" s="97">
        <v>41461</v>
      </c>
      <c r="E396" s="98">
        <v>44424</v>
      </c>
      <c r="F396" s="117">
        <f t="shared" si="33"/>
        <v>8.117808219178082</v>
      </c>
      <c r="G396" s="46">
        <v>5</v>
      </c>
      <c r="H396" s="72">
        <v>0.05</v>
      </c>
      <c r="I396" s="91">
        <f t="shared" si="34"/>
        <v>0.19</v>
      </c>
      <c r="J396" s="118">
        <v>3000</v>
      </c>
      <c r="K396" s="68">
        <f t="shared" si="30"/>
        <v>4627.1506849315065</v>
      </c>
      <c r="L396" s="68">
        <f t="shared" si="31"/>
        <v>0</v>
      </c>
      <c r="M396" s="45">
        <v>0.05</v>
      </c>
      <c r="N396" s="68">
        <f t="shared" si="32"/>
        <v>150</v>
      </c>
    </row>
    <row r="397" spans="2:14" x14ac:dyDescent="0.25">
      <c r="B397" s="46">
        <v>394</v>
      </c>
      <c r="C397" s="101" t="s">
        <v>882</v>
      </c>
      <c r="D397" s="97">
        <v>41468</v>
      </c>
      <c r="E397" s="98">
        <v>44424</v>
      </c>
      <c r="F397" s="117">
        <f t="shared" si="33"/>
        <v>8.0986301369863014</v>
      </c>
      <c r="G397" s="46">
        <v>5</v>
      </c>
      <c r="H397" s="72">
        <v>0.05</v>
      </c>
      <c r="I397" s="91">
        <f t="shared" si="34"/>
        <v>0.19</v>
      </c>
      <c r="J397" s="118">
        <v>33060</v>
      </c>
      <c r="K397" s="68">
        <f t="shared" si="30"/>
        <v>50870.735342465749</v>
      </c>
      <c r="L397" s="68">
        <f t="shared" si="31"/>
        <v>0</v>
      </c>
      <c r="M397" s="45">
        <v>0.05</v>
      </c>
      <c r="N397" s="68">
        <f t="shared" si="32"/>
        <v>1653</v>
      </c>
    </row>
    <row r="398" spans="2:14" x14ac:dyDescent="0.25">
      <c r="B398" s="46">
        <v>395</v>
      </c>
      <c r="C398" s="101" t="s">
        <v>883</v>
      </c>
      <c r="D398" s="97">
        <v>41479</v>
      </c>
      <c r="E398" s="98">
        <v>44424</v>
      </c>
      <c r="F398" s="117">
        <f t="shared" si="33"/>
        <v>8.0684931506849313</v>
      </c>
      <c r="G398" s="46">
        <v>3</v>
      </c>
      <c r="H398" s="72">
        <v>0.05</v>
      </c>
      <c r="I398" s="91">
        <f t="shared" si="34"/>
        <v>0.31666666666666665</v>
      </c>
      <c r="J398" s="118">
        <v>4095</v>
      </c>
      <c r="K398" s="68">
        <f t="shared" si="30"/>
        <v>10462.818493150684</v>
      </c>
      <c r="L398" s="68">
        <f t="shared" si="31"/>
        <v>0</v>
      </c>
      <c r="M398" s="45">
        <v>0.05</v>
      </c>
      <c r="N398" s="68">
        <f t="shared" si="32"/>
        <v>204.75</v>
      </c>
    </row>
    <row r="399" spans="2:14" x14ac:dyDescent="0.25">
      <c r="B399" s="46">
        <v>396</v>
      </c>
      <c r="C399" s="101" t="s">
        <v>812</v>
      </c>
      <c r="D399" s="97">
        <v>41498</v>
      </c>
      <c r="E399" s="98">
        <v>44424</v>
      </c>
      <c r="F399" s="117">
        <f t="shared" si="33"/>
        <v>8.0164383561643842</v>
      </c>
      <c r="G399" s="46">
        <v>3</v>
      </c>
      <c r="H399" s="72">
        <v>0.05</v>
      </c>
      <c r="I399" s="91">
        <f t="shared" si="34"/>
        <v>0.31666666666666665</v>
      </c>
      <c r="J399" s="118">
        <v>2399.6999999999998</v>
      </c>
      <c r="K399" s="68">
        <f t="shared" si="30"/>
        <v>6091.7315890410955</v>
      </c>
      <c r="L399" s="68">
        <f t="shared" si="31"/>
        <v>0</v>
      </c>
      <c r="M399" s="45">
        <v>0.05</v>
      </c>
      <c r="N399" s="68">
        <f t="shared" si="32"/>
        <v>119.985</v>
      </c>
    </row>
    <row r="400" spans="2:14" x14ac:dyDescent="0.25">
      <c r="B400" s="46">
        <v>397</v>
      </c>
      <c r="C400" s="101" t="s">
        <v>855</v>
      </c>
      <c r="D400" s="97">
        <v>41498</v>
      </c>
      <c r="E400" s="98">
        <v>44424</v>
      </c>
      <c r="F400" s="117">
        <f t="shared" si="33"/>
        <v>8.0164383561643842</v>
      </c>
      <c r="G400" s="46">
        <v>3</v>
      </c>
      <c r="H400" s="72">
        <v>0.05</v>
      </c>
      <c r="I400" s="91">
        <f t="shared" si="34"/>
        <v>0.31666666666666665</v>
      </c>
      <c r="J400" s="118">
        <v>9599.86</v>
      </c>
      <c r="K400" s="68">
        <f t="shared" si="30"/>
        <v>24369.617207305939</v>
      </c>
      <c r="L400" s="68">
        <f t="shared" si="31"/>
        <v>0</v>
      </c>
      <c r="M400" s="45">
        <v>0.05</v>
      </c>
      <c r="N400" s="68">
        <f t="shared" si="32"/>
        <v>479.99300000000005</v>
      </c>
    </row>
    <row r="401" spans="2:14" x14ac:dyDescent="0.25">
      <c r="B401" s="46">
        <v>398</v>
      </c>
      <c r="C401" s="101" t="s">
        <v>884</v>
      </c>
      <c r="D401" s="97">
        <v>41564</v>
      </c>
      <c r="E401" s="98">
        <v>44424</v>
      </c>
      <c r="F401" s="117">
        <f t="shared" si="33"/>
        <v>7.8356164383561646</v>
      </c>
      <c r="G401" s="46">
        <v>3</v>
      </c>
      <c r="H401" s="72">
        <v>0.05</v>
      </c>
      <c r="I401" s="91">
        <f t="shared" si="34"/>
        <v>0.31666666666666665</v>
      </c>
      <c r="J401" s="118">
        <v>26545</v>
      </c>
      <c r="K401" s="68">
        <f t="shared" si="30"/>
        <v>65865.53881278538</v>
      </c>
      <c r="L401" s="68">
        <f t="shared" si="31"/>
        <v>0</v>
      </c>
      <c r="M401" s="45">
        <v>0.05</v>
      </c>
      <c r="N401" s="68">
        <f t="shared" si="32"/>
        <v>1327.25</v>
      </c>
    </row>
    <row r="402" spans="2:14" x14ac:dyDescent="0.25">
      <c r="B402" s="46">
        <v>399</v>
      </c>
      <c r="C402" s="101" t="s">
        <v>885</v>
      </c>
      <c r="D402" s="97">
        <v>41547</v>
      </c>
      <c r="E402" s="98">
        <v>44424</v>
      </c>
      <c r="F402" s="117">
        <f t="shared" si="33"/>
        <v>7.882191780821918</v>
      </c>
      <c r="G402" s="46">
        <v>3</v>
      </c>
      <c r="H402" s="72">
        <v>0.05</v>
      </c>
      <c r="I402" s="91">
        <f t="shared" si="34"/>
        <v>0.31666666666666665</v>
      </c>
      <c r="J402" s="118">
        <v>109440</v>
      </c>
      <c r="K402" s="68">
        <f t="shared" si="30"/>
        <v>273165.23835616437</v>
      </c>
      <c r="L402" s="68">
        <f t="shared" si="31"/>
        <v>0</v>
      </c>
      <c r="M402" s="45">
        <v>0.05</v>
      </c>
      <c r="N402" s="68">
        <f t="shared" si="32"/>
        <v>5472</v>
      </c>
    </row>
    <row r="403" spans="2:14" x14ac:dyDescent="0.25">
      <c r="B403" s="46">
        <v>400</v>
      </c>
      <c r="C403" s="101" t="s">
        <v>886</v>
      </c>
      <c r="D403" s="97">
        <v>41545</v>
      </c>
      <c r="E403" s="98">
        <v>44424</v>
      </c>
      <c r="F403" s="117">
        <f t="shared" si="33"/>
        <v>7.8876712328767127</v>
      </c>
      <c r="G403" s="46">
        <v>3</v>
      </c>
      <c r="H403" s="72">
        <v>0.05</v>
      </c>
      <c r="I403" s="91">
        <f t="shared" si="34"/>
        <v>0.31666666666666665</v>
      </c>
      <c r="J403" s="118">
        <v>164844</v>
      </c>
      <c r="K403" s="68">
        <f t="shared" si="30"/>
        <v>411741.17095890414</v>
      </c>
      <c r="L403" s="68">
        <f t="shared" si="31"/>
        <v>0</v>
      </c>
      <c r="M403" s="45">
        <v>0.05</v>
      </c>
      <c r="N403" s="68">
        <f t="shared" si="32"/>
        <v>8242.2000000000007</v>
      </c>
    </row>
    <row r="404" spans="2:14" x14ac:dyDescent="0.25">
      <c r="B404" s="46">
        <v>401</v>
      </c>
      <c r="C404" s="101" t="s">
        <v>886</v>
      </c>
      <c r="D404" s="97">
        <v>41561</v>
      </c>
      <c r="E404" s="98">
        <v>44424</v>
      </c>
      <c r="F404" s="117">
        <f t="shared" si="33"/>
        <v>7.8438356164383558</v>
      </c>
      <c r="G404" s="46">
        <v>3</v>
      </c>
      <c r="H404" s="72">
        <v>0.05</v>
      </c>
      <c r="I404" s="91">
        <f t="shared" si="34"/>
        <v>0.31666666666666665</v>
      </c>
      <c r="J404" s="118">
        <v>19101</v>
      </c>
      <c r="K404" s="68">
        <f t="shared" si="30"/>
        <v>47444.616301369861</v>
      </c>
      <c r="L404" s="68">
        <f t="shared" si="31"/>
        <v>0</v>
      </c>
      <c r="M404" s="45">
        <v>0.05</v>
      </c>
      <c r="N404" s="68">
        <f t="shared" si="32"/>
        <v>955.05000000000007</v>
      </c>
    </row>
    <row r="405" spans="2:14" x14ac:dyDescent="0.25">
      <c r="B405" s="46">
        <v>402</v>
      </c>
      <c r="C405" s="101" t="s">
        <v>887</v>
      </c>
      <c r="D405" s="97">
        <v>41545</v>
      </c>
      <c r="E405" s="98">
        <v>44424</v>
      </c>
      <c r="F405" s="117">
        <f t="shared" si="33"/>
        <v>7.8876712328767127</v>
      </c>
      <c r="G405" s="46">
        <v>3</v>
      </c>
      <c r="H405" s="72">
        <v>0.05</v>
      </c>
      <c r="I405" s="91">
        <f t="shared" si="34"/>
        <v>0.31666666666666665</v>
      </c>
      <c r="J405" s="118">
        <v>362976</v>
      </c>
      <c r="K405" s="68">
        <f t="shared" si="30"/>
        <v>906627.86191780819</v>
      </c>
      <c r="L405" s="68">
        <f t="shared" si="31"/>
        <v>0</v>
      </c>
      <c r="M405" s="45">
        <v>0.05</v>
      </c>
      <c r="N405" s="68">
        <f t="shared" si="32"/>
        <v>18148.8</v>
      </c>
    </row>
    <row r="406" spans="2:14" x14ac:dyDescent="0.25">
      <c r="B406" s="46">
        <v>403</v>
      </c>
      <c r="C406" s="101" t="s">
        <v>888</v>
      </c>
      <c r="D406" s="97">
        <v>41545</v>
      </c>
      <c r="E406" s="98">
        <v>44424</v>
      </c>
      <c r="F406" s="117">
        <f t="shared" si="33"/>
        <v>7.8876712328767127</v>
      </c>
      <c r="G406" s="46">
        <v>3</v>
      </c>
      <c r="H406" s="72">
        <v>0.05</v>
      </c>
      <c r="I406" s="91">
        <f t="shared" si="34"/>
        <v>0.31666666666666665</v>
      </c>
      <c r="J406" s="118">
        <v>176700</v>
      </c>
      <c r="K406" s="68">
        <f t="shared" si="30"/>
        <v>441354.64383561647</v>
      </c>
      <c r="L406" s="68">
        <f t="shared" si="31"/>
        <v>0</v>
      </c>
      <c r="M406" s="45">
        <v>0.05</v>
      </c>
      <c r="N406" s="68">
        <f t="shared" si="32"/>
        <v>8835</v>
      </c>
    </row>
    <row r="407" spans="2:14" x14ac:dyDescent="0.25">
      <c r="B407" s="46">
        <v>404</v>
      </c>
      <c r="C407" s="101" t="s">
        <v>843</v>
      </c>
      <c r="D407" s="97">
        <v>41540</v>
      </c>
      <c r="E407" s="98">
        <v>44424</v>
      </c>
      <c r="F407" s="117">
        <f t="shared" si="33"/>
        <v>7.9013698630136986</v>
      </c>
      <c r="G407" s="46">
        <v>3</v>
      </c>
      <c r="H407" s="72">
        <v>0.05</v>
      </c>
      <c r="I407" s="91">
        <f t="shared" si="34"/>
        <v>0.31666666666666665</v>
      </c>
      <c r="J407" s="118">
        <v>15500</v>
      </c>
      <c r="K407" s="68">
        <f t="shared" si="30"/>
        <v>38782.55707762557</v>
      </c>
      <c r="L407" s="68">
        <f t="shared" si="31"/>
        <v>0</v>
      </c>
      <c r="M407" s="45">
        <v>0.05</v>
      </c>
      <c r="N407" s="68">
        <f t="shared" si="32"/>
        <v>775</v>
      </c>
    </row>
    <row r="408" spans="2:14" x14ac:dyDescent="0.25">
      <c r="B408" s="46">
        <v>405</v>
      </c>
      <c r="C408" s="101" t="s">
        <v>842</v>
      </c>
      <c r="D408" s="97">
        <v>41556</v>
      </c>
      <c r="E408" s="98">
        <v>44424</v>
      </c>
      <c r="F408" s="117">
        <f t="shared" si="33"/>
        <v>7.8575342465753426</v>
      </c>
      <c r="G408" s="46">
        <v>3</v>
      </c>
      <c r="H408" s="72">
        <v>0.05</v>
      </c>
      <c r="I408" s="91">
        <f t="shared" si="34"/>
        <v>0.31666666666666665</v>
      </c>
      <c r="J408" s="118">
        <v>5500</v>
      </c>
      <c r="K408" s="68">
        <f t="shared" si="30"/>
        <v>13685.205479452054</v>
      </c>
      <c r="L408" s="68">
        <f t="shared" si="31"/>
        <v>0</v>
      </c>
      <c r="M408" s="45">
        <v>0.05</v>
      </c>
      <c r="N408" s="68">
        <f t="shared" si="32"/>
        <v>275</v>
      </c>
    </row>
    <row r="409" spans="2:14" x14ac:dyDescent="0.25">
      <c r="B409" s="46">
        <v>406</v>
      </c>
      <c r="C409" s="101" t="s">
        <v>889</v>
      </c>
      <c r="D409" s="97">
        <v>41566</v>
      </c>
      <c r="E409" s="98">
        <v>44424</v>
      </c>
      <c r="F409" s="117">
        <f t="shared" si="33"/>
        <v>7.8301369863013699</v>
      </c>
      <c r="G409" s="46">
        <v>4</v>
      </c>
      <c r="H409" s="72">
        <v>0.05</v>
      </c>
      <c r="I409" s="91">
        <f t="shared" si="34"/>
        <v>0.23749999999999999</v>
      </c>
      <c r="J409" s="118">
        <v>38140</v>
      </c>
      <c r="K409" s="68">
        <f t="shared" si="30"/>
        <v>70927.338356164386</v>
      </c>
      <c r="L409" s="68">
        <f t="shared" si="31"/>
        <v>0</v>
      </c>
      <c r="M409" s="45">
        <v>0.05</v>
      </c>
      <c r="N409" s="68">
        <f t="shared" si="32"/>
        <v>1907</v>
      </c>
    </row>
    <row r="410" spans="2:14" x14ac:dyDescent="0.25">
      <c r="B410" s="46">
        <v>407</v>
      </c>
      <c r="C410" s="101" t="s">
        <v>889</v>
      </c>
      <c r="D410" s="97">
        <v>41594</v>
      </c>
      <c r="E410" s="98">
        <v>44424</v>
      </c>
      <c r="F410" s="117">
        <f t="shared" si="33"/>
        <v>7.7534246575342465</v>
      </c>
      <c r="G410" s="46">
        <v>4</v>
      </c>
      <c r="H410" s="72">
        <v>0.05</v>
      </c>
      <c r="I410" s="91">
        <f t="shared" si="34"/>
        <v>0.23749999999999999</v>
      </c>
      <c r="J410" s="118">
        <v>7628</v>
      </c>
      <c r="K410" s="68">
        <f t="shared" si="30"/>
        <v>14046.491780821916</v>
      </c>
      <c r="L410" s="68">
        <f t="shared" si="31"/>
        <v>0</v>
      </c>
      <c r="M410" s="45">
        <v>0.05</v>
      </c>
      <c r="N410" s="68">
        <f t="shared" si="32"/>
        <v>381.40000000000003</v>
      </c>
    </row>
    <row r="411" spans="2:14" x14ac:dyDescent="0.25">
      <c r="B411" s="46">
        <v>408</v>
      </c>
      <c r="C411" s="101" t="s">
        <v>890</v>
      </c>
      <c r="D411" s="97">
        <v>41559</v>
      </c>
      <c r="E411" s="98">
        <v>44424</v>
      </c>
      <c r="F411" s="117">
        <f t="shared" si="33"/>
        <v>7.8493150684931505</v>
      </c>
      <c r="G411" s="46">
        <v>5</v>
      </c>
      <c r="H411" s="72">
        <v>0.05</v>
      </c>
      <c r="I411" s="91">
        <f t="shared" si="34"/>
        <v>0.19</v>
      </c>
      <c r="J411" s="118">
        <v>11200</v>
      </c>
      <c r="K411" s="68">
        <f t="shared" si="30"/>
        <v>16703.342465753423</v>
      </c>
      <c r="L411" s="68">
        <f t="shared" si="31"/>
        <v>0</v>
      </c>
      <c r="M411" s="45">
        <v>0.05</v>
      </c>
      <c r="N411" s="68">
        <f t="shared" si="32"/>
        <v>560</v>
      </c>
    </row>
    <row r="412" spans="2:14" x14ac:dyDescent="0.25">
      <c r="B412" s="46">
        <v>409</v>
      </c>
      <c r="C412" s="101" t="s">
        <v>872</v>
      </c>
      <c r="D412" s="97">
        <v>41559</v>
      </c>
      <c r="E412" s="98">
        <v>44424</v>
      </c>
      <c r="F412" s="117">
        <f t="shared" si="33"/>
        <v>7.8493150684931505</v>
      </c>
      <c r="G412" s="46">
        <v>4</v>
      </c>
      <c r="H412" s="72">
        <v>0.05</v>
      </c>
      <c r="I412" s="91">
        <f t="shared" si="34"/>
        <v>0.23749999999999999</v>
      </c>
      <c r="J412" s="118">
        <v>10800</v>
      </c>
      <c r="K412" s="68">
        <f t="shared" si="30"/>
        <v>20133.493150684932</v>
      </c>
      <c r="L412" s="68">
        <f t="shared" si="31"/>
        <v>0</v>
      </c>
      <c r="M412" s="45">
        <v>0.05</v>
      </c>
      <c r="N412" s="68">
        <f t="shared" si="32"/>
        <v>540</v>
      </c>
    </row>
    <row r="413" spans="2:14" x14ac:dyDescent="0.25">
      <c r="B413" s="46">
        <v>410</v>
      </c>
      <c r="C413" s="101" t="s">
        <v>872</v>
      </c>
      <c r="D413" s="97">
        <v>41572</v>
      </c>
      <c r="E413" s="98">
        <v>44424</v>
      </c>
      <c r="F413" s="117">
        <f t="shared" si="33"/>
        <v>7.8136986301369866</v>
      </c>
      <c r="G413" s="46">
        <v>4</v>
      </c>
      <c r="H413" s="72">
        <v>0.05</v>
      </c>
      <c r="I413" s="91">
        <f t="shared" si="34"/>
        <v>0.23749999999999999</v>
      </c>
      <c r="J413" s="118">
        <v>2700</v>
      </c>
      <c r="K413" s="68">
        <f t="shared" si="30"/>
        <v>5010.5342465753429</v>
      </c>
      <c r="L413" s="68">
        <f t="shared" si="31"/>
        <v>0</v>
      </c>
      <c r="M413" s="45">
        <v>0.05</v>
      </c>
      <c r="N413" s="68">
        <f t="shared" si="32"/>
        <v>135</v>
      </c>
    </row>
    <row r="414" spans="2:14" x14ac:dyDescent="0.25">
      <c r="B414" s="46">
        <v>411</v>
      </c>
      <c r="C414" s="101" t="s">
        <v>834</v>
      </c>
      <c r="D414" s="97">
        <v>41568</v>
      </c>
      <c r="E414" s="98">
        <v>44424</v>
      </c>
      <c r="F414" s="117">
        <f t="shared" si="33"/>
        <v>7.8246575342465752</v>
      </c>
      <c r="G414" s="46">
        <v>3</v>
      </c>
      <c r="H414" s="72">
        <v>0.05</v>
      </c>
      <c r="I414" s="91">
        <f t="shared" si="34"/>
        <v>0.31666666666666665</v>
      </c>
      <c r="J414" s="118">
        <v>22000</v>
      </c>
      <c r="K414" s="68">
        <f t="shared" si="30"/>
        <v>54511.780821917804</v>
      </c>
      <c r="L414" s="68">
        <f t="shared" si="31"/>
        <v>0</v>
      </c>
      <c r="M414" s="45">
        <v>0.05</v>
      </c>
      <c r="N414" s="68">
        <f t="shared" si="32"/>
        <v>1100</v>
      </c>
    </row>
    <row r="415" spans="2:14" x14ac:dyDescent="0.25">
      <c r="B415" s="46">
        <v>412</v>
      </c>
      <c r="C415" s="101" t="s">
        <v>871</v>
      </c>
      <c r="D415" s="97">
        <v>41594</v>
      </c>
      <c r="E415" s="98">
        <v>44424</v>
      </c>
      <c r="F415" s="117">
        <f t="shared" si="33"/>
        <v>7.7534246575342465</v>
      </c>
      <c r="G415" s="46">
        <v>3</v>
      </c>
      <c r="H415" s="72">
        <v>0.05</v>
      </c>
      <c r="I415" s="91">
        <f t="shared" si="34"/>
        <v>0.31666666666666665</v>
      </c>
      <c r="J415" s="118">
        <v>11050</v>
      </c>
      <c r="K415" s="68">
        <f t="shared" si="30"/>
        <v>27130.525114155251</v>
      </c>
      <c r="L415" s="68">
        <f t="shared" si="31"/>
        <v>0</v>
      </c>
      <c r="M415" s="45">
        <v>0.05</v>
      </c>
      <c r="N415" s="68">
        <f t="shared" si="32"/>
        <v>552.5</v>
      </c>
    </row>
    <row r="416" spans="2:14" x14ac:dyDescent="0.25">
      <c r="B416" s="46">
        <v>413</v>
      </c>
      <c r="C416" s="101" t="s">
        <v>881</v>
      </c>
      <c r="D416" s="97">
        <v>41578</v>
      </c>
      <c r="E416" s="98">
        <v>44424</v>
      </c>
      <c r="F416" s="117">
        <f t="shared" si="33"/>
        <v>7.7972602739726025</v>
      </c>
      <c r="G416" s="46">
        <v>8</v>
      </c>
      <c r="H416" s="72">
        <v>0.05</v>
      </c>
      <c r="I416" s="91">
        <f t="shared" si="34"/>
        <v>0.11874999999999999</v>
      </c>
      <c r="J416" s="118">
        <v>69999</v>
      </c>
      <c r="K416" s="68">
        <f t="shared" si="30"/>
        <v>64813.800102739726</v>
      </c>
      <c r="L416" s="68">
        <f t="shared" si="31"/>
        <v>5185.1998972602742</v>
      </c>
      <c r="M416" s="45">
        <v>0.05</v>
      </c>
      <c r="N416" s="68">
        <f t="shared" si="32"/>
        <v>4925.9399023972601</v>
      </c>
    </row>
    <row r="417" spans="2:14" x14ac:dyDescent="0.25">
      <c r="B417" s="46">
        <v>414</v>
      </c>
      <c r="C417" s="101" t="s">
        <v>891</v>
      </c>
      <c r="D417" s="97">
        <v>41592</v>
      </c>
      <c r="E417" s="98">
        <v>44424</v>
      </c>
      <c r="F417" s="117">
        <f t="shared" si="33"/>
        <v>7.7589041095890412</v>
      </c>
      <c r="G417" s="46">
        <v>5</v>
      </c>
      <c r="H417" s="72">
        <v>0.05</v>
      </c>
      <c r="I417" s="91">
        <f t="shared" si="34"/>
        <v>0.19</v>
      </c>
      <c r="J417" s="118">
        <v>5700</v>
      </c>
      <c r="K417" s="68">
        <f t="shared" si="30"/>
        <v>8402.8931506849312</v>
      </c>
      <c r="L417" s="68">
        <f t="shared" si="31"/>
        <v>0</v>
      </c>
      <c r="M417" s="45">
        <v>0.05</v>
      </c>
      <c r="N417" s="68">
        <f t="shared" si="32"/>
        <v>285</v>
      </c>
    </row>
    <row r="418" spans="2:14" x14ac:dyDescent="0.25">
      <c r="B418" s="46">
        <v>415</v>
      </c>
      <c r="C418" s="101" t="s">
        <v>858</v>
      </c>
      <c r="D418" s="97">
        <v>41592</v>
      </c>
      <c r="E418" s="98">
        <v>44424</v>
      </c>
      <c r="F418" s="117">
        <f t="shared" si="33"/>
        <v>7.7589041095890412</v>
      </c>
      <c r="G418" s="46">
        <v>5</v>
      </c>
      <c r="H418" s="72">
        <v>0.05</v>
      </c>
      <c r="I418" s="91">
        <f t="shared" si="34"/>
        <v>0.19</v>
      </c>
      <c r="J418" s="118">
        <v>9250</v>
      </c>
      <c r="K418" s="68">
        <f t="shared" si="30"/>
        <v>13636.273972602739</v>
      </c>
      <c r="L418" s="68">
        <f t="shared" si="31"/>
        <v>0</v>
      </c>
      <c r="M418" s="45">
        <v>0.05</v>
      </c>
      <c r="N418" s="68">
        <f t="shared" si="32"/>
        <v>462.5</v>
      </c>
    </row>
    <row r="419" spans="2:14" x14ac:dyDescent="0.25">
      <c r="B419" s="46">
        <v>416</v>
      </c>
      <c r="C419" s="101" t="s">
        <v>853</v>
      </c>
      <c r="D419" s="97">
        <v>41615</v>
      </c>
      <c r="E419" s="98">
        <v>44424</v>
      </c>
      <c r="F419" s="117">
        <f t="shared" si="33"/>
        <v>7.6958904109589037</v>
      </c>
      <c r="G419" s="46">
        <v>3</v>
      </c>
      <c r="H419" s="72">
        <v>0.05</v>
      </c>
      <c r="I419" s="91">
        <f t="shared" si="34"/>
        <v>0.31666666666666665</v>
      </c>
      <c r="J419" s="118">
        <v>4359.76</v>
      </c>
      <c r="K419" s="68">
        <f t="shared" si="30"/>
        <v>10624.874473059361</v>
      </c>
      <c r="L419" s="68">
        <f t="shared" si="31"/>
        <v>0</v>
      </c>
      <c r="M419" s="45">
        <v>0.05</v>
      </c>
      <c r="N419" s="68">
        <f t="shared" si="32"/>
        <v>217.98800000000003</v>
      </c>
    </row>
    <row r="420" spans="2:14" x14ac:dyDescent="0.25">
      <c r="B420" s="46">
        <v>417</v>
      </c>
      <c r="C420" s="101" t="s">
        <v>853</v>
      </c>
      <c r="D420" s="97">
        <v>41632</v>
      </c>
      <c r="E420" s="98">
        <v>44424</v>
      </c>
      <c r="F420" s="117">
        <f t="shared" si="33"/>
        <v>7.6493150684931503</v>
      </c>
      <c r="G420" s="46">
        <v>3</v>
      </c>
      <c r="H420" s="72">
        <v>0.05</v>
      </c>
      <c r="I420" s="91">
        <f t="shared" si="34"/>
        <v>0.31666666666666665</v>
      </c>
      <c r="J420" s="118">
        <v>950</v>
      </c>
      <c r="K420" s="68">
        <f t="shared" si="30"/>
        <v>2301.1689497716893</v>
      </c>
      <c r="L420" s="68">
        <f t="shared" si="31"/>
        <v>0</v>
      </c>
      <c r="M420" s="45">
        <v>0.05</v>
      </c>
      <c r="N420" s="68">
        <f t="shared" si="32"/>
        <v>47.5</v>
      </c>
    </row>
    <row r="421" spans="2:14" x14ac:dyDescent="0.25">
      <c r="B421" s="46">
        <v>418</v>
      </c>
      <c r="C421" s="101" t="s">
        <v>891</v>
      </c>
      <c r="D421" s="97">
        <v>41632</v>
      </c>
      <c r="E421" s="98">
        <v>44424</v>
      </c>
      <c r="F421" s="117">
        <f t="shared" si="33"/>
        <v>7.6493150684931503</v>
      </c>
      <c r="G421" s="46">
        <v>5</v>
      </c>
      <c r="H421" s="72">
        <v>0.05</v>
      </c>
      <c r="I421" s="91">
        <f t="shared" si="34"/>
        <v>0.19</v>
      </c>
      <c r="J421" s="118">
        <v>13500</v>
      </c>
      <c r="K421" s="68">
        <f t="shared" si="30"/>
        <v>19620.493150684932</v>
      </c>
      <c r="L421" s="68">
        <f t="shared" si="31"/>
        <v>0</v>
      </c>
      <c r="M421" s="45">
        <v>0.05</v>
      </c>
      <c r="N421" s="68">
        <f t="shared" si="32"/>
        <v>675</v>
      </c>
    </row>
    <row r="422" spans="2:14" x14ac:dyDescent="0.25">
      <c r="B422" s="46">
        <v>419</v>
      </c>
      <c r="C422" s="101" t="s">
        <v>892</v>
      </c>
      <c r="D422" s="97">
        <v>41635</v>
      </c>
      <c r="E422" s="98">
        <v>44424</v>
      </c>
      <c r="F422" s="117">
        <f t="shared" si="33"/>
        <v>7.6410958904109592</v>
      </c>
      <c r="G422" s="46">
        <v>5</v>
      </c>
      <c r="H422" s="72">
        <v>0.05</v>
      </c>
      <c r="I422" s="91">
        <f t="shared" si="34"/>
        <v>0.19</v>
      </c>
      <c r="J422" s="118">
        <v>15000</v>
      </c>
      <c r="K422" s="68">
        <f t="shared" si="30"/>
        <v>21777.123287671235</v>
      </c>
      <c r="L422" s="68">
        <f t="shared" si="31"/>
        <v>0</v>
      </c>
      <c r="M422" s="45">
        <v>0.05</v>
      </c>
      <c r="N422" s="68">
        <f t="shared" si="32"/>
        <v>750</v>
      </c>
    </row>
    <row r="423" spans="2:14" x14ac:dyDescent="0.25">
      <c r="B423" s="46">
        <v>420</v>
      </c>
      <c r="C423" s="101" t="s">
        <v>867</v>
      </c>
      <c r="D423" s="97">
        <v>41646</v>
      </c>
      <c r="E423" s="98">
        <v>44424</v>
      </c>
      <c r="F423" s="117">
        <f t="shared" si="33"/>
        <v>7.6109589041095891</v>
      </c>
      <c r="G423" s="46">
        <v>6</v>
      </c>
      <c r="H423" s="72">
        <v>0.05</v>
      </c>
      <c r="I423" s="91">
        <f t="shared" si="34"/>
        <v>0.15833333333333333</v>
      </c>
      <c r="J423" s="118">
        <v>63980</v>
      </c>
      <c r="K423" s="68">
        <f t="shared" si="30"/>
        <v>77100.282191780818</v>
      </c>
      <c r="L423" s="68">
        <f t="shared" si="31"/>
        <v>0</v>
      </c>
      <c r="M423" s="45">
        <v>0.05</v>
      </c>
      <c r="N423" s="68">
        <f t="shared" si="32"/>
        <v>3199</v>
      </c>
    </row>
    <row r="424" spans="2:14" x14ac:dyDescent="0.25">
      <c r="B424" s="46">
        <v>421</v>
      </c>
      <c r="C424" s="101" t="s">
        <v>868</v>
      </c>
      <c r="D424" s="97">
        <v>41646</v>
      </c>
      <c r="E424" s="98">
        <v>44424</v>
      </c>
      <c r="F424" s="117">
        <f t="shared" si="33"/>
        <v>7.6109589041095891</v>
      </c>
      <c r="G424" s="46">
        <v>6</v>
      </c>
      <c r="H424" s="72">
        <v>0.05</v>
      </c>
      <c r="I424" s="91">
        <f t="shared" si="34"/>
        <v>0.15833333333333333</v>
      </c>
      <c r="J424" s="118">
        <v>44500</v>
      </c>
      <c r="K424" s="68">
        <f t="shared" si="30"/>
        <v>53625.547945205479</v>
      </c>
      <c r="L424" s="68">
        <f t="shared" si="31"/>
        <v>0</v>
      </c>
      <c r="M424" s="45">
        <v>0.05</v>
      </c>
      <c r="N424" s="68">
        <f t="shared" si="32"/>
        <v>2225</v>
      </c>
    </row>
    <row r="425" spans="2:14" x14ac:dyDescent="0.25">
      <c r="B425" s="46">
        <v>422</v>
      </c>
      <c r="C425" s="101" t="s">
        <v>868</v>
      </c>
      <c r="D425" s="97">
        <v>41662</v>
      </c>
      <c r="E425" s="98">
        <v>44424</v>
      </c>
      <c r="F425" s="117">
        <f t="shared" si="33"/>
        <v>7.5671232876712331</v>
      </c>
      <c r="G425" s="46">
        <v>6</v>
      </c>
      <c r="H425" s="72">
        <v>0.05</v>
      </c>
      <c r="I425" s="91">
        <f t="shared" si="34"/>
        <v>0.15833333333333333</v>
      </c>
      <c r="J425" s="118">
        <v>89000</v>
      </c>
      <c r="K425" s="68">
        <f t="shared" si="30"/>
        <v>106633.37899543378</v>
      </c>
      <c r="L425" s="68">
        <f t="shared" si="31"/>
        <v>0</v>
      </c>
      <c r="M425" s="45">
        <v>0.05</v>
      </c>
      <c r="N425" s="68">
        <f t="shared" si="32"/>
        <v>4450</v>
      </c>
    </row>
    <row r="426" spans="2:14" x14ac:dyDescent="0.25">
      <c r="B426" s="46">
        <v>423</v>
      </c>
      <c r="C426" s="101" t="s">
        <v>893</v>
      </c>
      <c r="D426" s="97">
        <v>41680</v>
      </c>
      <c r="E426" s="98">
        <v>44424</v>
      </c>
      <c r="F426" s="117">
        <f t="shared" si="33"/>
        <v>7.5178082191780824</v>
      </c>
      <c r="G426" s="46">
        <v>3</v>
      </c>
      <c r="H426" s="72">
        <v>0.05</v>
      </c>
      <c r="I426" s="91">
        <f t="shared" si="34"/>
        <v>0.31666666666666665</v>
      </c>
      <c r="J426" s="118">
        <v>12700</v>
      </c>
      <c r="K426" s="68">
        <f t="shared" si="30"/>
        <v>30234.118721461185</v>
      </c>
      <c r="L426" s="68">
        <f t="shared" si="31"/>
        <v>0</v>
      </c>
      <c r="M426" s="45">
        <v>0.05</v>
      </c>
      <c r="N426" s="68">
        <f t="shared" si="32"/>
        <v>635</v>
      </c>
    </row>
    <row r="427" spans="2:14" x14ac:dyDescent="0.25">
      <c r="B427" s="46">
        <v>424</v>
      </c>
      <c r="C427" s="101" t="s">
        <v>853</v>
      </c>
      <c r="D427" s="97">
        <v>41653</v>
      </c>
      <c r="E427" s="98">
        <v>44424</v>
      </c>
      <c r="F427" s="117">
        <f t="shared" si="33"/>
        <v>7.5917808219178085</v>
      </c>
      <c r="G427" s="46">
        <v>3</v>
      </c>
      <c r="H427" s="72">
        <v>0.05</v>
      </c>
      <c r="I427" s="91">
        <f t="shared" si="34"/>
        <v>0.31666666666666665</v>
      </c>
      <c r="J427" s="118">
        <v>4359.76</v>
      </c>
      <c r="K427" s="68">
        <f t="shared" si="30"/>
        <v>10481.141746118723</v>
      </c>
      <c r="L427" s="68">
        <f t="shared" si="31"/>
        <v>0</v>
      </c>
      <c r="M427" s="45">
        <v>0.05</v>
      </c>
      <c r="N427" s="68">
        <f t="shared" si="32"/>
        <v>217.98800000000003</v>
      </c>
    </row>
    <row r="428" spans="2:14" x14ac:dyDescent="0.25">
      <c r="B428" s="46">
        <v>425</v>
      </c>
      <c r="C428" s="101" t="s">
        <v>817</v>
      </c>
      <c r="D428" s="97">
        <v>41666</v>
      </c>
      <c r="E428" s="98">
        <v>44424</v>
      </c>
      <c r="F428" s="117">
        <f t="shared" si="33"/>
        <v>7.5561643835616437</v>
      </c>
      <c r="G428" s="46">
        <v>8</v>
      </c>
      <c r="H428" s="72">
        <v>0.05</v>
      </c>
      <c r="I428" s="91">
        <f t="shared" si="34"/>
        <v>0.11874999999999999</v>
      </c>
      <c r="J428" s="118">
        <v>61500</v>
      </c>
      <c r="K428" s="68">
        <f t="shared" si="30"/>
        <v>55183.613013698632</v>
      </c>
      <c r="L428" s="68">
        <f t="shared" si="31"/>
        <v>6316.3869863013679</v>
      </c>
      <c r="M428" s="45">
        <v>0.05</v>
      </c>
      <c r="N428" s="68">
        <f t="shared" si="32"/>
        <v>6000.5676369862995</v>
      </c>
    </row>
    <row r="429" spans="2:14" x14ac:dyDescent="0.25">
      <c r="B429" s="46">
        <v>426</v>
      </c>
      <c r="C429" s="101" t="s">
        <v>894</v>
      </c>
      <c r="D429" s="97">
        <v>41666</v>
      </c>
      <c r="E429" s="98">
        <v>44424</v>
      </c>
      <c r="F429" s="117">
        <f t="shared" si="33"/>
        <v>7.5561643835616437</v>
      </c>
      <c r="G429" s="46">
        <v>3</v>
      </c>
      <c r="H429" s="72">
        <v>0.05</v>
      </c>
      <c r="I429" s="91">
        <f t="shared" si="34"/>
        <v>0.31666666666666665</v>
      </c>
      <c r="J429" s="118">
        <v>52500</v>
      </c>
      <c r="K429" s="68">
        <f t="shared" si="30"/>
        <v>125621.23287671233</v>
      </c>
      <c r="L429" s="68">
        <f t="shared" si="31"/>
        <v>0</v>
      </c>
      <c r="M429" s="45">
        <v>0.05</v>
      </c>
      <c r="N429" s="68">
        <f t="shared" si="32"/>
        <v>2625</v>
      </c>
    </row>
    <row r="430" spans="2:14" x14ac:dyDescent="0.25">
      <c r="B430" s="46">
        <v>427</v>
      </c>
      <c r="C430" s="101" t="s">
        <v>895</v>
      </c>
      <c r="D430" s="97">
        <v>41708</v>
      </c>
      <c r="E430" s="98">
        <v>44424</v>
      </c>
      <c r="F430" s="117">
        <f t="shared" si="33"/>
        <v>7.441095890410959</v>
      </c>
      <c r="G430" s="46">
        <v>5</v>
      </c>
      <c r="H430" s="72">
        <v>0.05</v>
      </c>
      <c r="I430" s="91">
        <f t="shared" si="34"/>
        <v>0.19</v>
      </c>
      <c r="J430" s="118">
        <v>233792.36</v>
      </c>
      <c r="K430" s="68">
        <f t="shared" si="30"/>
        <v>330537.56014904112</v>
      </c>
      <c r="L430" s="68">
        <f t="shared" si="31"/>
        <v>0</v>
      </c>
      <c r="M430" s="45">
        <v>0.05</v>
      </c>
      <c r="N430" s="68">
        <f t="shared" si="32"/>
        <v>11689.618</v>
      </c>
    </row>
    <row r="431" spans="2:14" x14ac:dyDescent="0.25">
      <c r="B431" s="46">
        <v>428</v>
      </c>
      <c r="C431" s="101" t="s">
        <v>896</v>
      </c>
      <c r="D431" s="97">
        <v>41708</v>
      </c>
      <c r="E431" s="98">
        <v>44424</v>
      </c>
      <c r="F431" s="117">
        <f t="shared" si="33"/>
        <v>7.441095890410959</v>
      </c>
      <c r="G431" s="46">
        <v>6</v>
      </c>
      <c r="H431" s="72">
        <v>0.05</v>
      </c>
      <c r="I431" s="91">
        <f t="shared" si="34"/>
        <v>0.15833333333333333</v>
      </c>
      <c r="J431" s="118">
        <v>75495.929999999993</v>
      </c>
      <c r="K431" s="68">
        <f t="shared" si="30"/>
        <v>88947.30529041095</v>
      </c>
      <c r="L431" s="68">
        <f t="shared" si="31"/>
        <v>0</v>
      </c>
      <c r="M431" s="45">
        <v>0.05</v>
      </c>
      <c r="N431" s="68">
        <f t="shared" si="32"/>
        <v>3774.7964999999999</v>
      </c>
    </row>
    <row r="432" spans="2:14" x14ac:dyDescent="0.25">
      <c r="B432" s="46">
        <v>429</v>
      </c>
      <c r="C432" s="101" t="s">
        <v>897</v>
      </c>
      <c r="D432" s="97">
        <v>41708</v>
      </c>
      <c r="E432" s="98">
        <v>44424</v>
      </c>
      <c r="F432" s="117">
        <f t="shared" si="33"/>
        <v>7.441095890410959</v>
      </c>
      <c r="G432" s="46">
        <v>3</v>
      </c>
      <c r="H432" s="72">
        <v>0.05</v>
      </c>
      <c r="I432" s="91">
        <f t="shared" si="34"/>
        <v>0.31666666666666665</v>
      </c>
      <c r="J432" s="118">
        <v>78630.75</v>
      </c>
      <c r="K432" s="68">
        <f t="shared" si="30"/>
        <v>185281.33438356165</v>
      </c>
      <c r="L432" s="68">
        <f t="shared" si="31"/>
        <v>0</v>
      </c>
      <c r="M432" s="45">
        <v>0.05</v>
      </c>
      <c r="N432" s="68">
        <f t="shared" si="32"/>
        <v>3931.5375000000004</v>
      </c>
    </row>
    <row r="433" spans="2:14" x14ac:dyDescent="0.25">
      <c r="B433" s="46">
        <v>430</v>
      </c>
      <c r="C433" s="101" t="s">
        <v>898</v>
      </c>
      <c r="D433" s="97">
        <v>41708</v>
      </c>
      <c r="E433" s="98">
        <v>44424</v>
      </c>
      <c r="F433" s="117">
        <f t="shared" si="33"/>
        <v>7.441095890410959</v>
      </c>
      <c r="G433" s="46">
        <v>3</v>
      </c>
      <c r="H433" s="72">
        <v>0.05</v>
      </c>
      <c r="I433" s="91">
        <f t="shared" si="34"/>
        <v>0.31666666666666665</v>
      </c>
      <c r="J433" s="118">
        <v>104493.8</v>
      </c>
      <c r="K433" s="68">
        <f t="shared" si="30"/>
        <v>246223.65548858445</v>
      </c>
      <c r="L433" s="68">
        <f t="shared" si="31"/>
        <v>0</v>
      </c>
      <c r="M433" s="45">
        <v>0.05</v>
      </c>
      <c r="N433" s="68">
        <f t="shared" si="32"/>
        <v>5224.6900000000005</v>
      </c>
    </row>
    <row r="434" spans="2:14" x14ac:dyDescent="0.25">
      <c r="B434" s="46">
        <v>431</v>
      </c>
      <c r="C434" s="101" t="s">
        <v>899</v>
      </c>
      <c r="D434" s="97">
        <v>41708</v>
      </c>
      <c r="E434" s="98">
        <v>44424</v>
      </c>
      <c r="F434" s="117">
        <f t="shared" si="33"/>
        <v>7.441095890410959</v>
      </c>
      <c r="G434" s="46">
        <v>3</v>
      </c>
      <c r="H434" s="72">
        <v>0.05</v>
      </c>
      <c r="I434" s="91">
        <f t="shared" si="34"/>
        <v>0.31666666666666665</v>
      </c>
      <c r="J434" s="118">
        <v>157664.78</v>
      </c>
      <c r="K434" s="68">
        <f t="shared" si="30"/>
        <v>371512.93639817351</v>
      </c>
      <c r="L434" s="68">
        <f t="shared" si="31"/>
        <v>0</v>
      </c>
      <c r="M434" s="45">
        <v>0.05</v>
      </c>
      <c r="N434" s="68">
        <f t="shared" si="32"/>
        <v>7883.2390000000005</v>
      </c>
    </row>
    <row r="435" spans="2:14" x14ac:dyDescent="0.25">
      <c r="B435" s="46">
        <v>432</v>
      </c>
      <c r="C435" s="101" t="s">
        <v>900</v>
      </c>
      <c r="D435" s="97">
        <v>41708</v>
      </c>
      <c r="E435" s="98">
        <v>44424</v>
      </c>
      <c r="F435" s="117">
        <f t="shared" si="33"/>
        <v>7.441095890410959</v>
      </c>
      <c r="G435" s="46">
        <v>3</v>
      </c>
      <c r="H435" s="72">
        <v>0.05</v>
      </c>
      <c r="I435" s="91">
        <f t="shared" si="34"/>
        <v>0.31666666666666665</v>
      </c>
      <c r="J435" s="118">
        <v>69574.820000000007</v>
      </c>
      <c r="K435" s="68">
        <f t="shared" si="30"/>
        <v>163942.4206063927</v>
      </c>
      <c r="L435" s="68">
        <f t="shared" si="31"/>
        <v>0</v>
      </c>
      <c r="M435" s="45">
        <v>0.05</v>
      </c>
      <c r="N435" s="68">
        <f t="shared" si="32"/>
        <v>3478.7410000000004</v>
      </c>
    </row>
    <row r="436" spans="2:14" x14ac:dyDescent="0.25">
      <c r="B436" s="46">
        <v>433</v>
      </c>
      <c r="C436" s="101" t="s">
        <v>901</v>
      </c>
      <c r="D436" s="97">
        <v>41708</v>
      </c>
      <c r="E436" s="98">
        <v>44424</v>
      </c>
      <c r="F436" s="117">
        <f t="shared" si="33"/>
        <v>7.441095890410959</v>
      </c>
      <c r="G436" s="46">
        <v>3</v>
      </c>
      <c r="H436" s="72">
        <v>0.05</v>
      </c>
      <c r="I436" s="91">
        <f t="shared" si="34"/>
        <v>0.31666666666666665</v>
      </c>
      <c r="J436" s="118">
        <v>77455.570000000007</v>
      </c>
      <c r="K436" s="68">
        <f t="shared" si="30"/>
        <v>182512.20247853882</v>
      </c>
      <c r="L436" s="68">
        <f t="shared" si="31"/>
        <v>0</v>
      </c>
      <c r="M436" s="45">
        <v>0.05</v>
      </c>
      <c r="N436" s="68">
        <f t="shared" si="32"/>
        <v>3872.7785000000003</v>
      </c>
    </row>
    <row r="437" spans="2:14" x14ac:dyDescent="0.25">
      <c r="B437" s="46">
        <v>434</v>
      </c>
      <c r="C437" s="101" t="s">
        <v>902</v>
      </c>
      <c r="D437" s="97">
        <v>41708</v>
      </c>
      <c r="E437" s="98">
        <v>44424</v>
      </c>
      <c r="F437" s="117">
        <f t="shared" si="33"/>
        <v>7.441095890410959</v>
      </c>
      <c r="G437" s="46">
        <v>3</v>
      </c>
      <c r="H437" s="72">
        <v>0.05</v>
      </c>
      <c r="I437" s="91">
        <f t="shared" si="34"/>
        <v>0.31666666666666665</v>
      </c>
      <c r="J437" s="118">
        <v>41656.199999999997</v>
      </c>
      <c r="K437" s="68">
        <f t="shared" si="30"/>
        <v>98156.463232876704</v>
      </c>
      <c r="L437" s="68">
        <f t="shared" si="31"/>
        <v>0</v>
      </c>
      <c r="M437" s="45">
        <v>0.05</v>
      </c>
      <c r="N437" s="68">
        <f t="shared" si="32"/>
        <v>2082.81</v>
      </c>
    </row>
    <row r="438" spans="2:14" x14ac:dyDescent="0.25">
      <c r="B438" s="46">
        <v>435</v>
      </c>
      <c r="C438" s="101" t="s">
        <v>903</v>
      </c>
      <c r="D438" s="97">
        <v>41708</v>
      </c>
      <c r="E438" s="98">
        <v>44424</v>
      </c>
      <c r="F438" s="117">
        <f t="shared" si="33"/>
        <v>7.441095890410959</v>
      </c>
      <c r="G438" s="46">
        <v>3</v>
      </c>
      <c r="H438" s="72">
        <v>0.05</v>
      </c>
      <c r="I438" s="91">
        <f t="shared" si="34"/>
        <v>0.31666666666666665</v>
      </c>
      <c r="J438" s="118">
        <v>21095.02</v>
      </c>
      <c r="K438" s="68">
        <f t="shared" si="30"/>
        <v>49707.187766210045</v>
      </c>
      <c r="L438" s="68">
        <f t="shared" si="31"/>
        <v>0</v>
      </c>
      <c r="M438" s="45">
        <v>0.05</v>
      </c>
      <c r="N438" s="68">
        <f t="shared" si="32"/>
        <v>1054.751</v>
      </c>
    </row>
    <row r="439" spans="2:14" x14ac:dyDescent="0.25">
      <c r="B439" s="46">
        <v>436</v>
      </c>
      <c r="C439" s="101" t="s">
        <v>904</v>
      </c>
      <c r="D439" s="97">
        <v>41708</v>
      </c>
      <c r="E439" s="98">
        <v>44424</v>
      </c>
      <c r="F439" s="117">
        <f t="shared" si="33"/>
        <v>7.441095890410959</v>
      </c>
      <c r="G439" s="46">
        <v>5</v>
      </c>
      <c r="H439" s="72">
        <v>0.05</v>
      </c>
      <c r="I439" s="91">
        <f t="shared" si="34"/>
        <v>0.19</v>
      </c>
      <c r="J439" s="118">
        <v>4354.2</v>
      </c>
      <c r="K439" s="68">
        <f t="shared" si="30"/>
        <v>6156.0037479452058</v>
      </c>
      <c r="L439" s="68">
        <f t="shared" si="31"/>
        <v>0</v>
      </c>
      <c r="M439" s="45">
        <v>0.05</v>
      </c>
      <c r="N439" s="68">
        <f t="shared" si="32"/>
        <v>217.71</v>
      </c>
    </row>
    <row r="440" spans="2:14" x14ac:dyDescent="0.25">
      <c r="B440" s="46">
        <v>437</v>
      </c>
      <c r="C440" s="101" t="s">
        <v>905</v>
      </c>
      <c r="D440" s="97">
        <v>41708</v>
      </c>
      <c r="E440" s="98">
        <v>44424</v>
      </c>
      <c r="F440" s="117">
        <f t="shared" si="33"/>
        <v>7.441095890410959</v>
      </c>
      <c r="G440" s="46">
        <v>3</v>
      </c>
      <c r="H440" s="72">
        <v>0.05</v>
      </c>
      <c r="I440" s="91">
        <f t="shared" si="34"/>
        <v>0.31666666666666665</v>
      </c>
      <c r="J440" s="118">
        <v>74015.83</v>
      </c>
      <c r="K440" s="68">
        <f t="shared" si="30"/>
        <v>174406.9813388128</v>
      </c>
      <c r="L440" s="68">
        <f t="shared" si="31"/>
        <v>0</v>
      </c>
      <c r="M440" s="45">
        <v>0.05</v>
      </c>
      <c r="N440" s="68">
        <f t="shared" si="32"/>
        <v>3700.7915000000003</v>
      </c>
    </row>
    <row r="441" spans="2:14" x14ac:dyDescent="0.25">
      <c r="B441" s="46">
        <v>438</v>
      </c>
      <c r="C441" s="101" t="s">
        <v>900</v>
      </c>
      <c r="D441" s="97">
        <v>41698</v>
      </c>
      <c r="E441" s="98">
        <v>44424</v>
      </c>
      <c r="F441" s="117">
        <f t="shared" si="33"/>
        <v>7.4684931506849317</v>
      </c>
      <c r="G441" s="46">
        <v>3</v>
      </c>
      <c r="H441" s="72">
        <v>0.05</v>
      </c>
      <c r="I441" s="91">
        <f t="shared" si="34"/>
        <v>0.31666666666666665</v>
      </c>
      <c r="J441" s="118">
        <v>34787.24</v>
      </c>
      <c r="K441" s="68">
        <f t="shared" si="30"/>
        <v>82272.616829223742</v>
      </c>
      <c r="L441" s="68">
        <f t="shared" si="31"/>
        <v>0</v>
      </c>
      <c r="M441" s="45">
        <v>0.05</v>
      </c>
      <c r="N441" s="68">
        <f t="shared" si="32"/>
        <v>1739.3620000000001</v>
      </c>
    </row>
    <row r="442" spans="2:14" x14ac:dyDescent="0.25">
      <c r="B442" s="46">
        <v>439</v>
      </c>
      <c r="C442" s="101" t="s">
        <v>901</v>
      </c>
      <c r="D442" s="97">
        <v>41698</v>
      </c>
      <c r="E442" s="98">
        <v>44424</v>
      </c>
      <c r="F442" s="117">
        <f t="shared" si="33"/>
        <v>7.4684931506849317</v>
      </c>
      <c r="G442" s="46">
        <v>3</v>
      </c>
      <c r="H442" s="72">
        <v>0.05</v>
      </c>
      <c r="I442" s="91">
        <f t="shared" si="34"/>
        <v>0.31666666666666665</v>
      </c>
      <c r="J442" s="118">
        <v>38727.589999999997</v>
      </c>
      <c r="K442" s="68">
        <f t="shared" si="30"/>
        <v>91591.634541552514</v>
      </c>
      <c r="L442" s="68">
        <f t="shared" si="31"/>
        <v>0</v>
      </c>
      <c r="M442" s="45">
        <v>0.05</v>
      </c>
      <c r="N442" s="68">
        <f t="shared" si="32"/>
        <v>1936.3795</v>
      </c>
    </row>
    <row r="443" spans="2:14" x14ac:dyDescent="0.25">
      <c r="B443" s="46">
        <v>440</v>
      </c>
      <c r="C443" s="101" t="s">
        <v>896</v>
      </c>
      <c r="D443" s="97">
        <v>41698</v>
      </c>
      <c r="E443" s="98">
        <v>44424</v>
      </c>
      <c r="F443" s="117">
        <f t="shared" si="33"/>
        <v>7.4684931506849317</v>
      </c>
      <c r="G443" s="46">
        <v>6</v>
      </c>
      <c r="H443" s="72">
        <v>0.05</v>
      </c>
      <c r="I443" s="91">
        <f t="shared" si="34"/>
        <v>0.15833333333333333</v>
      </c>
      <c r="J443" s="118">
        <v>13061.54</v>
      </c>
      <c r="K443" s="68">
        <f t="shared" si="30"/>
        <v>15445.420154337902</v>
      </c>
      <c r="L443" s="68">
        <f t="shared" si="31"/>
        <v>0</v>
      </c>
      <c r="M443" s="45">
        <v>0.05</v>
      </c>
      <c r="N443" s="68">
        <f t="shared" si="32"/>
        <v>653.07700000000011</v>
      </c>
    </row>
    <row r="444" spans="2:14" x14ac:dyDescent="0.25">
      <c r="B444" s="46">
        <v>441</v>
      </c>
      <c r="C444" s="101" t="s">
        <v>906</v>
      </c>
      <c r="D444" s="97">
        <v>41698</v>
      </c>
      <c r="E444" s="98">
        <v>44424</v>
      </c>
      <c r="F444" s="117">
        <f t="shared" si="33"/>
        <v>7.4684931506849317</v>
      </c>
      <c r="G444" s="46">
        <v>3</v>
      </c>
      <c r="H444" s="72">
        <v>0.05</v>
      </c>
      <c r="I444" s="91">
        <f t="shared" si="34"/>
        <v>0.31666666666666665</v>
      </c>
      <c r="J444" s="118">
        <v>21660.41</v>
      </c>
      <c r="K444" s="68">
        <f t="shared" si="30"/>
        <v>51227.364179908676</v>
      </c>
      <c r="L444" s="68">
        <f t="shared" si="31"/>
        <v>0</v>
      </c>
      <c r="M444" s="45">
        <v>0.05</v>
      </c>
      <c r="N444" s="68">
        <f t="shared" si="32"/>
        <v>1083.0205000000001</v>
      </c>
    </row>
    <row r="445" spans="2:14" x14ac:dyDescent="0.25">
      <c r="B445" s="46">
        <v>442</v>
      </c>
      <c r="C445" s="101" t="s">
        <v>896</v>
      </c>
      <c r="D445" s="97">
        <v>41698</v>
      </c>
      <c r="E445" s="98">
        <v>44424</v>
      </c>
      <c r="F445" s="117">
        <f t="shared" si="33"/>
        <v>7.4684931506849317</v>
      </c>
      <c r="G445" s="46">
        <v>6</v>
      </c>
      <c r="H445" s="72">
        <v>0.05</v>
      </c>
      <c r="I445" s="91">
        <f t="shared" si="34"/>
        <v>0.15833333333333333</v>
      </c>
      <c r="J445" s="118">
        <v>18874.14</v>
      </c>
      <c r="K445" s="68">
        <f t="shared" si="30"/>
        <v>22318.886008219179</v>
      </c>
      <c r="L445" s="68">
        <f t="shared" si="31"/>
        <v>0</v>
      </c>
      <c r="M445" s="45">
        <v>0.05</v>
      </c>
      <c r="N445" s="68">
        <f t="shared" si="32"/>
        <v>943.70699999999999</v>
      </c>
    </row>
    <row r="446" spans="2:14" x14ac:dyDescent="0.25">
      <c r="B446" s="46">
        <v>443</v>
      </c>
      <c r="C446" s="101" t="s">
        <v>903</v>
      </c>
      <c r="D446" s="97">
        <v>41698</v>
      </c>
      <c r="E446" s="98">
        <v>44424</v>
      </c>
      <c r="F446" s="117">
        <f t="shared" si="33"/>
        <v>7.4684931506849317</v>
      </c>
      <c r="G446" s="46">
        <v>3</v>
      </c>
      <c r="H446" s="72">
        <v>0.05</v>
      </c>
      <c r="I446" s="91">
        <f t="shared" si="34"/>
        <v>0.31666666666666665</v>
      </c>
      <c r="J446" s="118">
        <v>21094.92</v>
      </c>
      <c r="K446" s="68">
        <f t="shared" si="30"/>
        <v>49889.96741917808</v>
      </c>
      <c r="L446" s="68">
        <f t="shared" si="31"/>
        <v>0</v>
      </c>
      <c r="M446" s="45">
        <v>0.05</v>
      </c>
      <c r="N446" s="68">
        <f t="shared" si="32"/>
        <v>1054.7459999999999</v>
      </c>
    </row>
    <row r="447" spans="2:14" x14ac:dyDescent="0.25">
      <c r="B447" s="46">
        <v>444</v>
      </c>
      <c r="C447" s="101" t="s">
        <v>902</v>
      </c>
      <c r="D447" s="97">
        <v>41698</v>
      </c>
      <c r="E447" s="98">
        <v>44424</v>
      </c>
      <c r="F447" s="117">
        <f t="shared" si="33"/>
        <v>7.4684931506849317</v>
      </c>
      <c r="G447" s="46">
        <v>3</v>
      </c>
      <c r="H447" s="72">
        <v>0.05</v>
      </c>
      <c r="I447" s="91">
        <f t="shared" si="34"/>
        <v>0.31666666666666665</v>
      </c>
      <c r="J447" s="118">
        <v>41655.99</v>
      </c>
      <c r="K447" s="68">
        <f t="shared" si="30"/>
        <v>98517.367399999988</v>
      </c>
      <c r="L447" s="68">
        <f t="shared" si="31"/>
        <v>0</v>
      </c>
      <c r="M447" s="45">
        <v>0.05</v>
      </c>
      <c r="N447" s="68">
        <f t="shared" si="32"/>
        <v>2082.7995000000001</v>
      </c>
    </row>
    <row r="448" spans="2:14" x14ac:dyDescent="0.25">
      <c r="B448" s="46">
        <v>445</v>
      </c>
      <c r="C448" s="101" t="s">
        <v>905</v>
      </c>
      <c r="D448" s="97">
        <v>41698</v>
      </c>
      <c r="E448" s="98">
        <v>44424</v>
      </c>
      <c r="F448" s="117">
        <f t="shared" si="33"/>
        <v>7.4684931506849317</v>
      </c>
      <c r="G448" s="46">
        <v>1</v>
      </c>
      <c r="H448" s="72">
        <v>0.05</v>
      </c>
      <c r="I448" s="91">
        <f t="shared" si="34"/>
        <v>0.95</v>
      </c>
      <c r="J448" s="118">
        <v>14150.33</v>
      </c>
      <c r="K448" s="68">
        <f t="shared" si="30"/>
        <v>100397.56055068494</v>
      </c>
      <c r="L448" s="68">
        <f t="shared" si="31"/>
        <v>0</v>
      </c>
      <c r="M448" s="45">
        <v>0.05</v>
      </c>
      <c r="N448" s="68">
        <f t="shared" si="32"/>
        <v>707.51650000000006</v>
      </c>
    </row>
    <row r="449" spans="2:14" x14ac:dyDescent="0.25">
      <c r="B449" s="46">
        <v>446</v>
      </c>
      <c r="C449" s="101" t="s">
        <v>907</v>
      </c>
      <c r="D449" s="97">
        <v>41680</v>
      </c>
      <c r="E449" s="98">
        <v>44424</v>
      </c>
      <c r="F449" s="117">
        <f t="shared" si="33"/>
        <v>7.5178082191780824</v>
      </c>
      <c r="G449" s="46">
        <v>3</v>
      </c>
      <c r="H449" s="72">
        <v>0.05</v>
      </c>
      <c r="I449" s="91">
        <f t="shared" si="34"/>
        <v>0.31666666666666665</v>
      </c>
      <c r="J449" s="118">
        <v>9400.4</v>
      </c>
      <c r="K449" s="68">
        <f t="shared" si="30"/>
        <v>22378.961388127853</v>
      </c>
      <c r="L449" s="68">
        <f t="shared" si="31"/>
        <v>0</v>
      </c>
      <c r="M449" s="45">
        <v>0.05</v>
      </c>
      <c r="N449" s="68">
        <f t="shared" si="32"/>
        <v>470.02</v>
      </c>
    </row>
    <row r="450" spans="2:14" x14ac:dyDescent="0.25">
      <c r="B450" s="46">
        <v>447</v>
      </c>
      <c r="C450" s="101" t="s">
        <v>908</v>
      </c>
      <c r="D450" s="97">
        <v>41675</v>
      </c>
      <c r="E450" s="98">
        <v>44424</v>
      </c>
      <c r="F450" s="117">
        <f t="shared" si="33"/>
        <v>7.5315068493150683</v>
      </c>
      <c r="G450" s="46">
        <v>3</v>
      </c>
      <c r="H450" s="72">
        <v>0.05</v>
      </c>
      <c r="I450" s="91">
        <f t="shared" si="34"/>
        <v>0.31666666666666665</v>
      </c>
      <c r="J450" s="118">
        <v>6200</v>
      </c>
      <c r="K450" s="68">
        <f t="shared" si="30"/>
        <v>14786.858447488583</v>
      </c>
      <c r="L450" s="68">
        <f t="shared" si="31"/>
        <v>0</v>
      </c>
      <c r="M450" s="45">
        <v>0.05</v>
      </c>
      <c r="N450" s="68">
        <f t="shared" si="32"/>
        <v>310</v>
      </c>
    </row>
    <row r="451" spans="2:14" x14ac:dyDescent="0.25">
      <c r="B451" s="46">
        <v>448</v>
      </c>
      <c r="C451" s="101" t="s">
        <v>908</v>
      </c>
      <c r="D451" s="97">
        <v>41676</v>
      </c>
      <c r="E451" s="98">
        <v>44424</v>
      </c>
      <c r="F451" s="117">
        <f t="shared" si="33"/>
        <v>7.5287671232876709</v>
      </c>
      <c r="G451" s="46">
        <v>3</v>
      </c>
      <c r="H451" s="72">
        <v>0.05</v>
      </c>
      <c r="I451" s="91">
        <f t="shared" si="34"/>
        <v>0.31666666666666665</v>
      </c>
      <c r="J451" s="118">
        <v>6200</v>
      </c>
      <c r="K451" s="68">
        <f t="shared" si="30"/>
        <v>14781.479452054793</v>
      </c>
      <c r="L451" s="68">
        <f t="shared" si="31"/>
        <v>0</v>
      </c>
      <c r="M451" s="45">
        <v>0.05</v>
      </c>
      <c r="N451" s="68">
        <f t="shared" si="32"/>
        <v>310</v>
      </c>
    </row>
    <row r="452" spans="2:14" x14ac:dyDescent="0.25">
      <c r="B452" s="46">
        <v>449</v>
      </c>
      <c r="C452" s="101" t="s">
        <v>909</v>
      </c>
      <c r="D452" s="97">
        <v>41689</v>
      </c>
      <c r="E452" s="98">
        <v>44424</v>
      </c>
      <c r="F452" s="117">
        <f t="shared" si="33"/>
        <v>7.493150684931507</v>
      </c>
      <c r="G452" s="46">
        <v>3</v>
      </c>
      <c r="H452" s="72">
        <v>0.05</v>
      </c>
      <c r="I452" s="91">
        <f t="shared" si="34"/>
        <v>0.31666666666666665</v>
      </c>
      <c r="J452" s="118">
        <v>52500</v>
      </c>
      <c r="K452" s="68">
        <f t="shared" ref="K452:K515" si="35">J452*I452*F452</f>
        <v>124573.63013698631</v>
      </c>
      <c r="L452" s="68">
        <f t="shared" ref="L452:L515" si="36">MAX(J452-K452,0)</f>
        <v>0</v>
      </c>
      <c r="M452" s="45">
        <v>0.05</v>
      </c>
      <c r="N452" s="68">
        <f t="shared" ref="N452:N515" si="37">IF(J452&lt;=0,0,IF(L452&lt;=H452*J452,H452*J452,L452*(1-M452)))</f>
        <v>2625</v>
      </c>
    </row>
    <row r="453" spans="2:14" x14ac:dyDescent="0.25">
      <c r="B453" s="46">
        <v>450</v>
      </c>
      <c r="C453" s="101" t="s">
        <v>892</v>
      </c>
      <c r="D453" s="97">
        <v>41696</v>
      </c>
      <c r="E453" s="98">
        <v>44424</v>
      </c>
      <c r="F453" s="117">
        <f t="shared" ref="F453:F516" si="38">(E453-D453)/365</f>
        <v>7.4739726027397264</v>
      </c>
      <c r="G453" s="46">
        <v>3</v>
      </c>
      <c r="H453" s="72">
        <v>0.05</v>
      </c>
      <c r="I453" s="91">
        <f t="shared" ref="I453:I516" si="39">(1-H453)/G453</f>
        <v>0.31666666666666665</v>
      </c>
      <c r="J453" s="118">
        <v>61500.4</v>
      </c>
      <c r="K453" s="68">
        <f t="shared" si="35"/>
        <v>145556.56314155253</v>
      </c>
      <c r="L453" s="68">
        <f t="shared" si="36"/>
        <v>0</v>
      </c>
      <c r="M453" s="45">
        <v>0.05</v>
      </c>
      <c r="N453" s="68">
        <f t="shared" si="37"/>
        <v>3075.0200000000004</v>
      </c>
    </row>
    <row r="454" spans="2:14" x14ac:dyDescent="0.25">
      <c r="B454" s="46">
        <v>451</v>
      </c>
      <c r="C454" s="101" t="s">
        <v>910</v>
      </c>
      <c r="D454" s="97">
        <v>41702</v>
      </c>
      <c r="E454" s="98">
        <v>44424</v>
      </c>
      <c r="F454" s="117">
        <f t="shared" si="38"/>
        <v>7.4575342465753423</v>
      </c>
      <c r="G454" s="46">
        <v>5</v>
      </c>
      <c r="H454" s="72">
        <v>0.05</v>
      </c>
      <c r="I454" s="91">
        <f t="shared" si="39"/>
        <v>0.19</v>
      </c>
      <c r="J454" s="118">
        <v>37608.120000000003</v>
      </c>
      <c r="K454" s="68">
        <f t="shared" si="35"/>
        <v>53288.13014136986</v>
      </c>
      <c r="L454" s="68">
        <f t="shared" si="36"/>
        <v>0</v>
      </c>
      <c r="M454" s="45">
        <v>0.05</v>
      </c>
      <c r="N454" s="68">
        <f t="shared" si="37"/>
        <v>1880.4060000000002</v>
      </c>
    </row>
    <row r="455" spans="2:14" x14ac:dyDescent="0.25">
      <c r="B455" s="46">
        <v>452</v>
      </c>
      <c r="C455" s="101" t="s">
        <v>911</v>
      </c>
      <c r="D455" s="97">
        <v>41702</v>
      </c>
      <c r="E455" s="98">
        <v>44424</v>
      </c>
      <c r="F455" s="117">
        <f t="shared" si="38"/>
        <v>7.4575342465753423</v>
      </c>
      <c r="G455" s="46">
        <v>5</v>
      </c>
      <c r="H455" s="72">
        <v>0.05</v>
      </c>
      <c r="I455" s="91">
        <f t="shared" si="39"/>
        <v>0.19</v>
      </c>
      <c r="J455" s="118">
        <v>1253.97</v>
      </c>
      <c r="K455" s="68">
        <f t="shared" si="35"/>
        <v>1776.7896016438356</v>
      </c>
      <c r="L455" s="68">
        <f t="shared" si="36"/>
        <v>0</v>
      </c>
      <c r="M455" s="45">
        <v>0.05</v>
      </c>
      <c r="N455" s="68">
        <f t="shared" si="37"/>
        <v>62.698500000000003</v>
      </c>
    </row>
    <row r="456" spans="2:14" x14ac:dyDescent="0.25">
      <c r="B456" s="46">
        <v>453</v>
      </c>
      <c r="C456" s="101" t="s">
        <v>876</v>
      </c>
      <c r="D456" s="97">
        <v>41702</v>
      </c>
      <c r="E456" s="98">
        <v>44424</v>
      </c>
      <c r="F456" s="117">
        <f t="shared" si="38"/>
        <v>7.4575342465753423</v>
      </c>
      <c r="G456" s="46">
        <v>5</v>
      </c>
      <c r="H456" s="72">
        <v>0.05</v>
      </c>
      <c r="I456" s="91">
        <f t="shared" si="39"/>
        <v>0.19</v>
      </c>
      <c r="J456" s="118">
        <v>3978.91</v>
      </c>
      <c r="K456" s="68">
        <f t="shared" si="35"/>
        <v>5637.8429419178074</v>
      </c>
      <c r="L456" s="68">
        <f t="shared" si="36"/>
        <v>0</v>
      </c>
      <c r="M456" s="45">
        <v>0.05</v>
      </c>
      <c r="N456" s="68">
        <f t="shared" si="37"/>
        <v>198.94550000000001</v>
      </c>
    </row>
    <row r="457" spans="2:14" x14ac:dyDescent="0.25">
      <c r="B457" s="46">
        <v>454</v>
      </c>
      <c r="C457" s="101" t="s">
        <v>912</v>
      </c>
      <c r="D457" s="97">
        <v>41729</v>
      </c>
      <c r="E457" s="98">
        <v>44424</v>
      </c>
      <c r="F457" s="117">
        <f t="shared" si="38"/>
        <v>7.3835616438356162</v>
      </c>
      <c r="G457" s="46">
        <v>5</v>
      </c>
      <c r="H457" s="72">
        <v>0.05</v>
      </c>
      <c r="I457" s="91">
        <f t="shared" si="39"/>
        <v>0.19</v>
      </c>
      <c r="J457" s="118">
        <v>54423.1</v>
      </c>
      <c r="K457" s="68">
        <f t="shared" si="35"/>
        <v>76348.899602739722</v>
      </c>
      <c r="L457" s="68">
        <f t="shared" si="36"/>
        <v>0</v>
      </c>
      <c r="M457" s="45">
        <v>0.05</v>
      </c>
      <c r="N457" s="68">
        <f t="shared" si="37"/>
        <v>2721.1550000000002</v>
      </c>
    </row>
    <row r="458" spans="2:14" x14ac:dyDescent="0.25">
      <c r="B458" s="46">
        <v>455</v>
      </c>
      <c r="C458" s="101" t="s">
        <v>913</v>
      </c>
      <c r="D458" s="97">
        <v>41729</v>
      </c>
      <c r="E458" s="98">
        <v>44424</v>
      </c>
      <c r="F458" s="117">
        <f t="shared" si="38"/>
        <v>7.3835616438356162</v>
      </c>
      <c r="G458" s="46">
        <v>2</v>
      </c>
      <c r="H458" s="72">
        <v>0.05</v>
      </c>
      <c r="I458" s="91">
        <f t="shared" si="39"/>
        <v>0.47499999999999998</v>
      </c>
      <c r="J458" s="118">
        <v>3287.45</v>
      </c>
      <c r="K458" s="68">
        <f t="shared" si="35"/>
        <v>11529.717619863013</v>
      </c>
      <c r="L458" s="68">
        <f t="shared" si="36"/>
        <v>0</v>
      </c>
      <c r="M458" s="45">
        <v>0.05</v>
      </c>
      <c r="N458" s="68">
        <f t="shared" si="37"/>
        <v>164.3725</v>
      </c>
    </row>
    <row r="459" spans="2:14" x14ac:dyDescent="0.25">
      <c r="B459" s="46">
        <v>456</v>
      </c>
      <c r="C459" s="101" t="s">
        <v>914</v>
      </c>
      <c r="D459" s="97">
        <v>41729</v>
      </c>
      <c r="E459" s="98">
        <v>44424</v>
      </c>
      <c r="F459" s="117">
        <f t="shared" si="38"/>
        <v>7.3835616438356162</v>
      </c>
      <c r="G459" s="46">
        <v>3</v>
      </c>
      <c r="H459" s="72">
        <v>0.05</v>
      </c>
      <c r="I459" s="91">
        <f t="shared" si="39"/>
        <v>0.31666666666666665</v>
      </c>
      <c r="J459" s="118">
        <v>2720.95</v>
      </c>
      <c r="K459" s="68">
        <f t="shared" si="35"/>
        <v>6361.9289840182646</v>
      </c>
      <c r="L459" s="68">
        <f t="shared" si="36"/>
        <v>0</v>
      </c>
      <c r="M459" s="45">
        <v>0.05</v>
      </c>
      <c r="N459" s="68">
        <f t="shared" si="37"/>
        <v>136.04749999999999</v>
      </c>
    </row>
    <row r="460" spans="2:14" x14ac:dyDescent="0.25">
      <c r="B460" s="46">
        <v>457</v>
      </c>
      <c r="C460" s="101" t="s">
        <v>915</v>
      </c>
      <c r="D460" s="97">
        <v>41729</v>
      </c>
      <c r="E460" s="98">
        <v>44424</v>
      </c>
      <c r="F460" s="117">
        <f t="shared" si="38"/>
        <v>7.3835616438356162</v>
      </c>
      <c r="G460" s="46">
        <v>5</v>
      </c>
      <c r="H460" s="72">
        <v>0.05</v>
      </c>
      <c r="I460" s="91">
        <f t="shared" si="39"/>
        <v>0.19</v>
      </c>
      <c r="J460" s="118">
        <v>51332.37</v>
      </c>
      <c r="K460" s="68">
        <f t="shared" si="35"/>
        <v>72012.986461643843</v>
      </c>
      <c r="L460" s="68">
        <f t="shared" si="36"/>
        <v>0</v>
      </c>
      <c r="M460" s="45">
        <v>0.05</v>
      </c>
      <c r="N460" s="68">
        <f t="shared" si="37"/>
        <v>2566.6185000000005</v>
      </c>
    </row>
    <row r="461" spans="2:14" x14ac:dyDescent="0.25">
      <c r="B461" s="46">
        <v>458</v>
      </c>
      <c r="C461" s="101" t="s">
        <v>911</v>
      </c>
      <c r="D461" s="97">
        <v>41729</v>
      </c>
      <c r="E461" s="98">
        <v>44424</v>
      </c>
      <c r="F461" s="117">
        <f t="shared" si="38"/>
        <v>7.3835616438356162</v>
      </c>
      <c r="G461" s="46">
        <v>5</v>
      </c>
      <c r="H461" s="72">
        <v>0.05</v>
      </c>
      <c r="I461" s="91">
        <f t="shared" si="39"/>
        <v>0.19</v>
      </c>
      <c r="J461" s="118">
        <v>3809.8</v>
      </c>
      <c r="K461" s="68">
        <f t="shared" si="35"/>
        <v>5344.679698630137</v>
      </c>
      <c r="L461" s="68">
        <f t="shared" si="36"/>
        <v>0</v>
      </c>
      <c r="M461" s="45">
        <v>0.05</v>
      </c>
      <c r="N461" s="68">
        <f t="shared" si="37"/>
        <v>190.49</v>
      </c>
    </row>
    <row r="462" spans="2:14" x14ac:dyDescent="0.25">
      <c r="B462" s="46">
        <v>459</v>
      </c>
      <c r="C462" s="101" t="s">
        <v>913</v>
      </c>
      <c r="D462" s="97">
        <v>41729</v>
      </c>
      <c r="E462" s="98">
        <v>44424</v>
      </c>
      <c r="F462" s="117">
        <f t="shared" si="38"/>
        <v>7.3835616438356162</v>
      </c>
      <c r="G462" s="46">
        <v>2</v>
      </c>
      <c r="H462" s="72">
        <v>0.05</v>
      </c>
      <c r="I462" s="91">
        <f t="shared" si="39"/>
        <v>0.47499999999999998</v>
      </c>
      <c r="J462" s="118">
        <v>19697.060000000001</v>
      </c>
      <c r="K462" s="68">
        <f t="shared" si="35"/>
        <v>69081.366938356165</v>
      </c>
      <c r="L462" s="68">
        <f t="shared" si="36"/>
        <v>0</v>
      </c>
      <c r="M462" s="45">
        <v>0.05</v>
      </c>
      <c r="N462" s="68">
        <f t="shared" si="37"/>
        <v>984.85300000000007</v>
      </c>
    </row>
    <row r="463" spans="2:14" x14ac:dyDescent="0.25">
      <c r="B463" s="46">
        <v>460</v>
      </c>
      <c r="C463" s="101" t="s">
        <v>916</v>
      </c>
      <c r="D463" s="97">
        <v>41729</v>
      </c>
      <c r="E463" s="98">
        <v>44424</v>
      </c>
      <c r="F463" s="117">
        <f t="shared" si="38"/>
        <v>7.3835616438356162</v>
      </c>
      <c r="G463" s="46">
        <v>5</v>
      </c>
      <c r="H463" s="72">
        <v>0.05</v>
      </c>
      <c r="I463" s="91">
        <f t="shared" si="39"/>
        <v>0.19</v>
      </c>
      <c r="J463" s="118">
        <v>98506.4</v>
      </c>
      <c r="K463" s="68">
        <f t="shared" si="35"/>
        <v>138192.33457534245</v>
      </c>
      <c r="L463" s="68">
        <f t="shared" si="36"/>
        <v>0</v>
      </c>
      <c r="M463" s="45">
        <v>0.05</v>
      </c>
      <c r="N463" s="68">
        <f t="shared" si="37"/>
        <v>4925.32</v>
      </c>
    </row>
    <row r="464" spans="2:14" x14ac:dyDescent="0.25">
      <c r="B464" s="46">
        <v>461</v>
      </c>
      <c r="C464" s="101" t="s">
        <v>917</v>
      </c>
      <c r="D464" s="97">
        <v>41710</v>
      </c>
      <c r="E464" s="98">
        <v>44424</v>
      </c>
      <c r="F464" s="117">
        <f t="shared" si="38"/>
        <v>7.4356164383561643</v>
      </c>
      <c r="G464" s="46">
        <v>3</v>
      </c>
      <c r="H464" s="72">
        <v>0.05</v>
      </c>
      <c r="I464" s="91">
        <f t="shared" si="39"/>
        <v>0.31666666666666665</v>
      </c>
      <c r="J464" s="118">
        <v>3570</v>
      </c>
      <c r="K464" s="68">
        <f t="shared" si="35"/>
        <v>8405.9643835616444</v>
      </c>
      <c r="L464" s="68">
        <f t="shared" si="36"/>
        <v>0</v>
      </c>
      <c r="M464" s="45">
        <v>0.05</v>
      </c>
      <c r="N464" s="68">
        <f t="shared" si="37"/>
        <v>178.5</v>
      </c>
    </row>
    <row r="465" spans="2:14" x14ac:dyDescent="0.25">
      <c r="B465" s="46">
        <v>462</v>
      </c>
      <c r="C465" s="101" t="s">
        <v>918</v>
      </c>
      <c r="D465" s="97">
        <v>41718</v>
      </c>
      <c r="E465" s="98">
        <v>44424</v>
      </c>
      <c r="F465" s="117">
        <f t="shared" si="38"/>
        <v>7.4136986301369863</v>
      </c>
      <c r="G465" s="46">
        <v>3</v>
      </c>
      <c r="H465" s="72">
        <v>0.05</v>
      </c>
      <c r="I465" s="91">
        <f t="shared" si="39"/>
        <v>0.31666666666666665</v>
      </c>
      <c r="J465" s="118">
        <v>72188</v>
      </c>
      <c r="K465" s="68">
        <f t="shared" si="35"/>
        <v>169473.6909589041</v>
      </c>
      <c r="L465" s="68">
        <f t="shared" si="36"/>
        <v>0</v>
      </c>
      <c r="M465" s="45">
        <v>0.05</v>
      </c>
      <c r="N465" s="68">
        <f t="shared" si="37"/>
        <v>3609.4</v>
      </c>
    </row>
    <row r="466" spans="2:14" x14ac:dyDescent="0.25">
      <c r="B466" s="46">
        <v>463</v>
      </c>
      <c r="C466" s="101" t="s">
        <v>919</v>
      </c>
      <c r="D466" s="97">
        <v>41723</v>
      </c>
      <c r="E466" s="98">
        <v>44424</v>
      </c>
      <c r="F466" s="117">
        <f t="shared" si="38"/>
        <v>7.4</v>
      </c>
      <c r="G466" s="46">
        <v>3</v>
      </c>
      <c r="H466" s="72">
        <v>0.05</v>
      </c>
      <c r="I466" s="91">
        <f t="shared" si="39"/>
        <v>0.31666666666666665</v>
      </c>
      <c r="J466" s="118">
        <v>570240</v>
      </c>
      <c r="K466" s="68">
        <f t="shared" si="35"/>
        <v>1336262.4000000001</v>
      </c>
      <c r="L466" s="68">
        <f t="shared" si="36"/>
        <v>0</v>
      </c>
      <c r="M466" s="45">
        <v>0.05</v>
      </c>
      <c r="N466" s="68">
        <f t="shared" si="37"/>
        <v>28512</v>
      </c>
    </row>
    <row r="467" spans="2:14" x14ac:dyDescent="0.25">
      <c r="B467" s="46">
        <v>464</v>
      </c>
      <c r="C467" s="101" t="s">
        <v>867</v>
      </c>
      <c r="D467" s="97">
        <v>41727</v>
      </c>
      <c r="E467" s="98">
        <v>44424</v>
      </c>
      <c r="F467" s="117">
        <f t="shared" si="38"/>
        <v>7.3890410958904109</v>
      </c>
      <c r="G467" s="46">
        <v>6</v>
      </c>
      <c r="H467" s="72">
        <v>0.05</v>
      </c>
      <c r="I467" s="91">
        <f t="shared" si="39"/>
        <v>0.15833333333333333</v>
      </c>
      <c r="J467" s="118">
        <v>408000</v>
      </c>
      <c r="K467" s="68">
        <f t="shared" si="35"/>
        <v>477332.05479452055</v>
      </c>
      <c r="L467" s="68">
        <f t="shared" si="36"/>
        <v>0</v>
      </c>
      <c r="M467" s="45">
        <v>0.05</v>
      </c>
      <c r="N467" s="68">
        <f t="shared" si="37"/>
        <v>20400</v>
      </c>
    </row>
    <row r="468" spans="2:14" x14ac:dyDescent="0.25">
      <c r="B468" s="46">
        <v>465</v>
      </c>
      <c r="C468" s="101" t="s">
        <v>920</v>
      </c>
      <c r="D468" s="97">
        <v>41729</v>
      </c>
      <c r="E468" s="98">
        <v>44424</v>
      </c>
      <c r="F468" s="117">
        <f t="shared" si="38"/>
        <v>7.3835616438356162</v>
      </c>
      <c r="G468" s="46">
        <v>3</v>
      </c>
      <c r="H468" s="72">
        <v>0.05</v>
      </c>
      <c r="I468" s="91">
        <f t="shared" si="39"/>
        <v>0.31666666666666665</v>
      </c>
      <c r="J468" s="118">
        <v>244495</v>
      </c>
      <c r="K468" s="68">
        <f t="shared" si="35"/>
        <v>571660.5696347031</v>
      </c>
      <c r="L468" s="68">
        <f t="shared" si="36"/>
        <v>0</v>
      </c>
      <c r="M468" s="45">
        <v>0.05</v>
      </c>
      <c r="N468" s="68">
        <f t="shared" si="37"/>
        <v>12224.75</v>
      </c>
    </row>
    <row r="469" spans="2:14" x14ac:dyDescent="0.25">
      <c r="B469" s="46">
        <v>466</v>
      </c>
      <c r="C469" s="101" t="s">
        <v>921</v>
      </c>
      <c r="D469" s="97">
        <v>41729</v>
      </c>
      <c r="E469" s="98">
        <v>44424</v>
      </c>
      <c r="F469" s="117">
        <f t="shared" si="38"/>
        <v>7.3835616438356162</v>
      </c>
      <c r="G469" s="46">
        <v>3</v>
      </c>
      <c r="H469" s="72">
        <v>0.05</v>
      </c>
      <c r="I469" s="91">
        <f t="shared" si="39"/>
        <v>0.31666666666666665</v>
      </c>
      <c r="J469" s="118">
        <v>29400</v>
      </c>
      <c r="K469" s="68">
        <f t="shared" si="35"/>
        <v>68740.95890410959</v>
      </c>
      <c r="L469" s="68">
        <f t="shared" si="36"/>
        <v>0</v>
      </c>
      <c r="M469" s="45">
        <v>0.05</v>
      </c>
      <c r="N469" s="68">
        <f t="shared" si="37"/>
        <v>1470</v>
      </c>
    </row>
    <row r="470" spans="2:14" x14ac:dyDescent="0.25">
      <c r="B470" s="46">
        <v>467</v>
      </c>
      <c r="C470" s="101" t="s">
        <v>816</v>
      </c>
      <c r="D470" s="97">
        <v>41729</v>
      </c>
      <c r="E470" s="98">
        <v>44424</v>
      </c>
      <c r="F470" s="117">
        <f t="shared" si="38"/>
        <v>7.3835616438356162</v>
      </c>
      <c r="G470" s="46">
        <v>8</v>
      </c>
      <c r="H470" s="72">
        <v>0.05</v>
      </c>
      <c r="I470" s="91">
        <f t="shared" si="39"/>
        <v>0.11874999999999999</v>
      </c>
      <c r="J470" s="118">
        <v>18000</v>
      </c>
      <c r="K470" s="68">
        <f t="shared" si="35"/>
        <v>15782.36301369863</v>
      </c>
      <c r="L470" s="68">
        <f t="shared" si="36"/>
        <v>2217.6369863013697</v>
      </c>
      <c r="M470" s="45">
        <v>0.05</v>
      </c>
      <c r="N470" s="68">
        <f t="shared" si="37"/>
        <v>2106.7551369863013</v>
      </c>
    </row>
    <row r="471" spans="2:14" x14ac:dyDescent="0.25">
      <c r="B471" s="46">
        <v>468</v>
      </c>
      <c r="C471" s="101" t="s">
        <v>922</v>
      </c>
      <c r="D471" s="97">
        <v>41729</v>
      </c>
      <c r="E471" s="98">
        <v>44424</v>
      </c>
      <c r="F471" s="117">
        <f t="shared" si="38"/>
        <v>7.3835616438356162</v>
      </c>
      <c r="G471" s="46">
        <v>3</v>
      </c>
      <c r="H471" s="72">
        <v>0.05</v>
      </c>
      <c r="I471" s="91">
        <f t="shared" si="39"/>
        <v>0.31666666666666665</v>
      </c>
      <c r="J471" s="118">
        <v>43700</v>
      </c>
      <c r="K471" s="68">
        <f t="shared" si="35"/>
        <v>102176.18721461185</v>
      </c>
      <c r="L471" s="68">
        <f t="shared" si="36"/>
        <v>0</v>
      </c>
      <c r="M471" s="45">
        <v>0.05</v>
      </c>
      <c r="N471" s="68">
        <f t="shared" si="37"/>
        <v>2185</v>
      </c>
    </row>
    <row r="472" spans="2:14" x14ac:dyDescent="0.25">
      <c r="B472" s="46">
        <v>469</v>
      </c>
      <c r="C472" s="101" t="s">
        <v>889</v>
      </c>
      <c r="D472" s="97">
        <v>41729</v>
      </c>
      <c r="E472" s="98">
        <v>44424</v>
      </c>
      <c r="F472" s="117">
        <f t="shared" si="38"/>
        <v>7.3835616438356162</v>
      </c>
      <c r="G472" s="46">
        <v>4</v>
      </c>
      <c r="H472" s="72">
        <v>0.05</v>
      </c>
      <c r="I472" s="91">
        <f t="shared" si="39"/>
        <v>0.23749999999999999</v>
      </c>
      <c r="J472" s="118">
        <v>3814</v>
      </c>
      <c r="K472" s="68">
        <f t="shared" si="35"/>
        <v>6688.2147260273969</v>
      </c>
      <c r="L472" s="68">
        <f t="shared" si="36"/>
        <v>0</v>
      </c>
      <c r="M472" s="45">
        <v>0.05</v>
      </c>
      <c r="N472" s="68">
        <f t="shared" si="37"/>
        <v>190.70000000000002</v>
      </c>
    </row>
    <row r="473" spans="2:14" x14ac:dyDescent="0.25">
      <c r="B473" s="46">
        <v>470</v>
      </c>
      <c r="C473" s="101" t="s">
        <v>923</v>
      </c>
      <c r="D473" s="97">
        <v>41729</v>
      </c>
      <c r="E473" s="98">
        <v>44424</v>
      </c>
      <c r="F473" s="117">
        <f t="shared" si="38"/>
        <v>7.3835616438356162</v>
      </c>
      <c r="G473" s="46">
        <v>6</v>
      </c>
      <c r="H473" s="72">
        <v>0.05</v>
      </c>
      <c r="I473" s="91">
        <f t="shared" si="39"/>
        <v>0.15833333333333333</v>
      </c>
      <c r="J473" s="118">
        <v>46000</v>
      </c>
      <c r="K473" s="68">
        <f t="shared" si="35"/>
        <v>53776.9406392694</v>
      </c>
      <c r="L473" s="68">
        <f t="shared" si="36"/>
        <v>0</v>
      </c>
      <c r="M473" s="45">
        <v>0.05</v>
      </c>
      <c r="N473" s="68">
        <f t="shared" si="37"/>
        <v>2300</v>
      </c>
    </row>
    <row r="474" spans="2:14" x14ac:dyDescent="0.25">
      <c r="B474" s="46">
        <v>471</v>
      </c>
      <c r="C474" s="101" t="s">
        <v>924</v>
      </c>
      <c r="D474" s="97">
        <v>41729</v>
      </c>
      <c r="E474" s="98">
        <v>44424</v>
      </c>
      <c r="F474" s="117">
        <f t="shared" si="38"/>
        <v>7.3835616438356162</v>
      </c>
      <c r="G474" s="46">
        <v>5</v>
      </c>
      <c r="H474" s="72">
        <v>0.05</v>
      </c>
      <c r="I474" s="91">
        <f t="shared" si="39"/>
        <v>0.19</v>
      </c>
      <c r="J474" s="118">
        <v>26500</v>
      </c>
      <c r="K474" s="68">
        <f t="shared" si="35"/>
        <v>37176.232876712325</v>
      </c>
      <c r="L474" s="68">
        <f t="shared" si="36"/>
        <v>0</v>
      </c>
      <c r="M474" s="45">
        <v>0.05</v>
      </c>
      <c r="N474" s="68">
        <f t="shared" si="37"/>
        <v>1325</v>
      </c>
    </row>
    <row r="475" spans="2:14" x14ac:dyDescent="0.25">
      <c r="B475" s="46">
        <v>472</v>
      </c>
      <c r="C475" s="101" t="s">
        <v>925</v>
      </c>
      <c r="D475" s="97">
        <v>41729</v>
      </c>
      <c r="E475" s="98">
        <v>44424</v>
      </c>
      <c r="F475" s="117">
        <f t="shared" si="38"/>
        <v>7.3835616438356162</v>
      </c>
      <c r="G475" s="46">
        <v>5</v>
      </c>
      <c r="H475" s="72">
        <v>0.05</v>
      </c>
      <c r="I475" s="91">
        <f t="shared" si="39"/>
        <v>0.19</v>
      </c>
      <c r="J475" s="118">
        <v>26801</v>
      </c>
      <c r="K475" s="68">
        <f t="shared" si="35"/>
        <v>37598.498767123288</v>
      </c>
      <c r="L475" s="68">
        <f t="shared" si="36"/>
        <v>0</v>
      </c>
      <c r="M475" s="45">
        <v>0.05</v>
      </c>
      <c r="N475" s="68">
        <f t="shared" si="37"/>
        <v>1340.0500000000002</v>
      </c>
    </row>
    <row r="476" spans="2:14" x14ac:dyDescent="0.25">
      <c r="B476" s="46">
        <v>473</v>
      </c>
      <c r="C476" s="101" t="s">
        <v>895</v>
      </c>
      <c r="D476" s="97">
        <v>42094</v>
      </c>
      <c r="E476" s="98">
        <v>44424</v>
      </c>
      <c r="F476" s="117">
        <f t="shared" si="38"/>
        <v>6.3835616438356162</v>
      </c>
      <c r="G476" s="46">
        <v>5</v>
      </c>
      <c r="H476" s="72">
        <v>0.05</v>
      </c>
      <c r="I476" s="91">
        <f t="shared" si="39"/>
        <v>0.19</v>
      </c>
      <c r="J476" s="118">
        <v>32894</v>
      </c>
      <c r="K476" s="68">
        <f t="shared" si="35"/>
        <v>39896.366575342465</v>
      </c>
      <c r="L476" s="68">
        <f t="shared" si="36"/>
        <v>0</v>
      </c>
      <c r="M476" s="45">
        <v>0.05</v>
      </c>
      <c r="N476" s="68">
        <f t="shared" si="37"/>
        <v>1644.7</v>
      </c>
    </row>
    <row r="477" spans="2:14" x14ac:dyDescent="0.25">
      <c r="B477" s="46">
        <v>474</v>
      </c>
      <c r="C477" s="101" t="s">
        <v>898</v>
      </c>
      <c r="D477" s="97">
        <v>42094</v>
      </c>
      <c r="E477" s="98">
        <v>44424</v>
      </c>
      <c r="F477" s="117">
        <f t="shared" si="38"/>
        <v>6.3835616438356162</v>
      </c>
      <c r="G477" s="46">
        <v>3</v>
      </c>
      <c r="H477" s="72">
        <v>0.05</v>
      </c>
      <c r="I477" s="91">
        <f t="shared" si="39"/>
        <v>0.31666666666666665</v>
      </c>
      <c r="J477" s="118">
        <v>9125</v>
      </c>
      <c r="K477" s="68">
        <f t="shared" si="35"/>
        <v>18445.833333333332</v>
      </c>
      <c r="L477" s="68">
        <f t="shared" si="36"/>
        <v>0</v>
      </c>
      <c r="M477" s="45">
        <v>0.05</v>
      </c>
      <c r="N477" s="68">
        <f t="shared" si="37"/>
        <v>456.25</v>
      </c>
    </row>
    <row r="478" spans="2:14" x14ac:dyDescent="0.25">
      <c r="B478" s="46">
        <v>475</v>
      </c>
      <c r="C478" s="101" t="s">
        <v>899</v>
      </c>
      <c r="D478" s="97">
        <v>42094</v>
      </c>
      <c r="E478" s="98">
        <v>44424</v>
      </c>
      <c r="F478" s="117">
        <f t="shared" si="38"/>
        <v>6.3835616438356162</v>
      </c>
      <c r="G478" s="46">
        <v>3</v>
      </c>
      <c r="H478" s="72">
        <v>0.05</v>
      </c>
      <c r="I478" s="91">
        <f t="shared" si="39"/>
        <v>0.31666666666666665</v>
      </c>
      <c r="J478" s="118">
        <v>13768</v>
      </c>
      <c r="K478" s="68">
        <f t="shared" si="35"/>
        <v>27831.477625570777</v>
      </c>
      <c r="L478" s="68">
        <f t="shared" si="36"/>
        <v>0</v>
      </c>
      <c r="M478" s="45">
        <v>0.05</v>
      </c>
      <c r="N478" s="68">
        <f t="shared" si="37"/>
        <v>688.40000000000009</v>
      </c>
    </row>
    <row r="479" spans="2:14" x14ac:dyDescent="0.25">
      <c r="B479" s="46">
        <v>476</v>
      </c>
      <c r="C479" s="101" t="s">
        <v>926</v>
      </c>
      <c r="D479" s="97">
        <v>41754</v>
      </c>
      <c r="E479" s="98">
        <v>44424</v>
      </c>
      <c r="F479" s="117">
        <f t="shared" si="38"/>
        <v>7.3150684931506849</v>
      </c>
      <c r="G479" s="46">
        <v>3</v>
      </c>
      <c r="H479" s="72">
        <v>0.05</v>
      </c>
      <c r="I479" s="91">
        <f t="shared" si="39"/>
        <v>0.31666666666666665</v>
      </c>
      <c r="J479" s="118">
        <v>54150</v>
      </c>
      <c r="K479" s="68">
        <f t="shared" si="35"/>
        <v>125435.13698630137</v>
      </c>
      <c r="L479" s="68">
        <f t="shared" si="36"/>
        <v>0</v>
      </c>
      <c r="M479" s="45">
        <v>0.05</v>
      </c>
      <c r="N479" s="68">
        <f t="shared" si="37"/>
        <v>2707.5</v>
      </c>
    </row>
    <row r="480" spans="2:14" x14ac:dyDescent="0.25">
      <c r="B480" s="46">
        <v>477</v>
      </c>
      <c r="C480" s="101" t="s">
        <v>926</v>
      </c>
      <c r="D480" s="97">
        <v>41754</v>
      </c>
      <c r="E480" s="98">
        <v>44424</v>
      </c>
      <c r="F480" s="117">
        <f t="shared" si="38"/>
        <v>7.3150684931506849</v>
      </c>
      <c r="G480" s="46">
        <v>3</v>
      </c>
      <c r="H480" s="72">
        <v>0.05</v>
      </c>
      <c r="I480" s="91">
        <f t="shared" si="39"/>
        <v>0.31666666666666665</v>
      </c>
      <c r="J480" s="118">
        <v>17870</v>
      </c>
      <c r="K480" s="68">
        <f t="shared" si="35"/>
        <v>41394.753424657531</v>
      </c>
      <c r="L480" s="68">
        <f t="shared" si="36"/>
        <v>0</v>
      </c>
      <c r="M480" s="45">
        <v>0.05</v>
      </c>
      <c r="N480" s="68">
        <f t="shared" si="37"/>
        <v>893.5</v>
      </c>
    </row>
    <row r="481" spans="2:14" x14ac:dyDescent="0.25">
      <c r="B481" s="46">
        <v>478</v>
      </c>
      <c r="C481" s="101" t="s">
        <v>927</v>
      </c>
      <c r="D481" s="97">
        <v>41743</v>
      </c>
      <c r="E481" s="98">
        <v>44424</v>
      </c>
      <c r="F481" s="117">
        <f t="shared" si="38"/>
        <v>7.3452054794520549</v>
      </c>
      <c r="G481" s="46">
        <v>3</v>
      </c>
      <c r="H481" s="72">
        <v>0.05</v>
      </c>
      <c r="I481" s="91">
        <f t="shared" si="39"/>
        <v>0.31666666666666665</v>
      </c>
      <c r="J481" s="118">
        <v>26103</v>
      </c>
      <c r="K481" s="68">
        <f t="shared" si="35"/>
        <v>60715.101232876703</v>
      </c>
      <c r="L481" s="68">
        <f t="shared" si="36"/>
        <v>0</v>
      </c>
      <c r="M481" s="45">
        <v>0.05</v>
      </c>
      <c r="N481" s="68">
        <f t="shared" si="37"/>
        <v>1305.1500000000001</v>
      </c>
    </row>
    <row r="482" spans="2:14" x14ac:dyDescent="0.25">
      <c r="B482" s="46">
        <v>479</v>
      </c>
      <c r="C482" s="101" t="s">
        <v>928</v>
      </c>
      <c r="D482" s="97">
        <v>41743</v>
      </c>
      <c r="E482" s="98">
        <v>44424</v>
      </c>
      <c r="F482" s="117">
        <f t="shared" si="38"/>
        <v>7.3452054794520549</v>
      </c>
      <c r="G482" s="46">
        <v>8</v>
      </c>
      <c r="H482" s="72">
        <v>0.05</v>
      </c>
      <c r="I482" s="91">
        <f t="shared" si="39"/>
        <v>0.11874999999999999</v>
      </c>
      <c r="J482" s="118">
        <v>50526</v>
      </c>
      <c r="K482" s="68">
        <f t="shared" si="35"/>
        <v>44070.957431506846</v>
      </c>
      <c r="L482" s="68">
        <f t="shared" si="36"/>
        <v>6455.0425684931542</v>
      </c>
      <c r="M482" s="45">
        <v>0.05</v>
      </c>
      <c r="N482" s="68">
        <f t="shared" si="37"/>
        <v>6132.2904400684965</v>
      </c>
    </row>
    <row r="483" spans="2:14" x14ac:dyDescent="0.25">
      <c r="B483" s="46">
        <v>480</v>
      </c>
      <c r="C483" s="101" t="s">
        <v>929</v>
      </c>
      <c r="D483" s="97">
        <v>41740</v>
      </c>
      <c r="E483" s="98">
        <v>44424</v>
      </c>
      <c r="F483" s="117">
        <f t="shared" si="38"/>
        <v>7.353424657534247</v>
      </c>
      <c r="G483" s="46">
        <v>3</v>
      </c>
      <c r="H483" s="72">
        <v>0.05</v>
      </c>
      <c r="I483" s="91">
        <f t="shared" si="39"/>
        <v>0.31666666666666665</v>
      </c>
      <c r="J483" s="118">
        <v>18500</v>
      </c>
      <c r="K483" s="68">
        <f t="shared" si="35"/>
        <v>43078.812785388131</v>
      </c>
      <c r="L483" s="68">
        <f t="shared" si="36"/>
        <v>0</v>
      </c>
      <c r="M483" s="45">
        <v>0.05</v>
      </c>
      <c r="N483" s="68">
        <f t="shared" si="37"/>
        <v>925</v>
      </c>
    </row>
    <row r="484" spans="2:14" x14ac:dyDescent="0.25">
      <c r="B484" s="46">
        <v>481</v>
      </c>
      <c r="C484" s="101" t="s">
        <v>930</v>
      </c>
      <c r="D484" s="97">
        <v>41750</v>
      </c>
      <c r="E484" s="98">
        <v>44424</v>
      </c>
      <c r="F484" s="117">
        <f t="shared" si="38"/>
        <v>7.3260273972602743</v>
      </c>
      <c r="G484" s="46">
        <v>3</v>
      </c>
      <c r="H484" s="72">
        <v>0.05</v>
      </c>
      <c r="I484" s="91">
        <f t="shared" si="39"/>
        <v>0.31666666666666665</v>
      </c>
      <c r="J484" s="118">
        <v>12600</v>
      </c>
      <c r="K484" s="68">
        <f t="shared" si="35"/>
        <v>29230.849315068495</v>
      </c>
      <c r="L484" s="68">
        <f t="shared" si="36"/>
        <v>0</v>
      </c>
      <c r="M484" s="45">
        <v>0.05</v>
      </c>
      <c r="N484" s="68">
        <f t="shared" si="37"/>
        <v>630</v>
      </c>
    </row>
    <row r="485" spans="2:14" x14ac:dyDescent="0.25">
      <c r="B485" s="46">
        <v>482</v>
      </c>
      <c r="C485" s="101" t="s">
        <v>931</v>
      </c>
      <c r="D485" s="97">
        <v>41744</v>
      </c>
      <c r="E485" s="98">
        <v>44424</v>
      </c>
      <c r="F485" s="117">
        <f t="shared" si="38"/>
        <v>7.3424657534246576</v>
      </c>
      <c r="G485" s="46">
        <v>3</v>
      </c>
      <c r="H485" s="72">
        <v>0.05</v>
      </c>
      <c r="I485" s="91">
        <f t="shared" si="39"/>
        <v>0.31666666666666665</v>
      </c>
      <c r="J485" s="118">
        <v>22500</v>
      </c>
      <c r="K485" s="68">
        <f t="shared" si="35"/>
        <v>52315.068493150684</v>
      </c>
      <c r="L485" s="68">
        <f t="shared" si="36"/>
        <v>0</v>
      </c>
      <c r="M485" s="45">
        <v>0.05</v>
      </c>
      <c r="N485" s="68">
        <f t="shared" si="37"/>
        <v>1125</v>
      </c>
    </row>
    <row r="486" spans="2:14" x14ac:dyDescent="0.25">
      <c r="B486" s="46">
        <v>483</v>
      </c>
      <c r="C486" s="101" t="s">
        <v>873</v>
      </c>
      <c r="D486" s="97">
        <v>41758</v>
      </c>
      <c r="E486" s="98">
        <v>44424</v>
      </c>
      <c r="F486" s="117">
        <f t="shared" si="38"/>
        <v>7.3041095890410963</v>
      </c>
      <c r="G486" s="46">
        <v>5</v>
      </c>
      <c r="H486" s="72">
        <v>0.05</v>
      </c>
      <c r="I486" s="91">
        <f t="shared" si="39"/>
        <v>0.19</v>
      </c>
      <c r="J486" s="118">
        <v>5014</v>
      </c>
      <c r="K486" s="68">
        <f t="shared" si="35"/>
        <v>6958.3330410958906</v>
      </c>
      <c r="L486" s="68">
        <f t="shared" si="36"/>
        <v>0</v>
      </c>
      <c r="M486" s="45">
        <v>0.05</v>
      </c>
      <c r="N486" s="68">
        <f t="shared" si="37"/>
        <v>250.70000000000002</v>
      </c>
    </row>
    <row r="487" spans="2:14" x14ac:dyDescent="0.25">
      <c r="B487" s="46">
        <v>484</v>
      </c>
      <c r="C487" s="101" t="s">
        <v>932</v>
      </c>
      <c r="D487" s="97">
        <v>41758</v>
      </c>
      <c r="E487" s="98">
        <v>44424</v>
      </c>
      <c r="F487" s="117">
        <f t="shared" si="38"/>
        <v>7.3041095890410963</v>
      </c>
      <c r="G487" s="46">
        <v>5</v>
      </c>
      <c r="H487" s="72">
        <v>0.05</v>
      </c>
      <c r="I487" s="91">
        <f t="shared" si="39"/>
        <v>0.19</v>
      </c>
      <c r="J487" s="118">
        <v>5441</v>
      </c>
      <c r="K487" s="68">
        <f t="shared" si="35"/>
        <v>7550.9154520547945</v>
      </c>
      <c r="L487" s="68">
        <f t="shared" si="36"/>
        <v>0</v>
      </c>
      <c r="M487" s="45">
        <v>0.05</v>
      </c>
      <c r="N487" s="68">
        <f t="shared" si="37"/>
        <v>272.05</v>
      </c>
    </row>
    <row r="488" spans="2:14" x14ac:dyDescent="0.25">
      <c r="B488" s="46">
        <v>485</v>
      </c>
      <c r="C488" s="101" t="s">
        <v>930</v>
      </c>
      <c r="D488" s="97">
        <v>41761</v>
      </c>
      <c r="E488" s="98">
        <v>44424</v>
      </c>
      <c r="F488" s="117">
        <f t="shared" si="38"/>
        <v>7.2958904109589042</v>
      </c>
      <c r="G488" s="46">
        <v>3</v>
      </c>
      <c r="H488" s="72">
        <v>0.05</v>
      </c>
      <c r="I488" s="91">
        <f t="shared" si="39"/>
        <v>0.31666666666666665</v>
      </c>
      <c r="J488" s="118">
        <v>7312.14</v>
      </c>
      <c r="K488" s="68">
        <f t="shared" si="35"/>
        <v>16893.714501369865</v>
      </c>
      <c r="L488" s="68">
        <f t="shared" si="36"/>
        <v>0</v>
      </c>
      <c r="M488" s="45">
        <v>0.05</v>
      </c>
      <c r="N488" s="68">
        <f t="shared" si="37"/>
        <v>365.60700000000003</v>
      </c>
    </row>
    <row r="489" spans="2:14" x14ac:dyDescent="0.25">
      <c r="B489" s="46">
        <v>486</v>
      </c>
      <c r="C489" s="101" t="s">
        <v>825</v>
      </c>
      <c r="D489" s="97">
        <v>41761</v>
      </c>
      <c r="E489" s="98">
        <v>44424</v>
      </c>
      <c r="F489" s="117">
        <f t="shared" si="38"/>
        <v>7.2958904109589042</v>
      </c>
      <c r="G489" s="46">
        <v>3</v>
      </c>
      <c r="H489" s="72">
        <v>0.05</v>
      </c>
      <c r="I489" s="91">
        <f t="shared" si="39"/>
        <v>0.31666666666666665</v>
      </c>
      <c r="J489" s="118">
        <v>23000</v>
      </c>
      <c r="K489" s="68">
        <f t="shared" si="35"/>
        <v>53138.40182648402</v>
      </c>
      <c r="L489" s="68">
        <f t="shared" si="36"/>
        <v>0</v>
      </c>
      <c r="M489" s="45">
        <v>0.05</v>
      </c>
      <c r="N489" s="68">
        <f t="shared" si="37"/>
        <v>1150</v>
      </c>
    </row>
    <row r="490" spans="2:14" x14ac:dyDescent="0.25">
      <c r="B490" s="46">
        <v>487</v>
      </c>
      <c r="C490" s="101" t="s">
        <v>920</v>
      </c>
      <c r="D490" s="97">
        <v>41780</v>
      </c>
      <c r="E490" s="98">
        <v>44424</v>
      </c>
      <c r="F490" s="117">
        <f t="shared" si="38"/>
        <v>7.2438356164383562</v>
      </c>
      <c r="G490" s="46">
        <v>3</v>
      </c>
      <c r="H490" s="72">
        <v>0.05</v>
      </c>
      <c r="I490" s="91">
        <f t="shared" si="39"/>
        <v>0.31666666666666665</v>
      </c>
      <c r="J490" s="118">
        <v>65348</v>
      </c>
      <c r="K490" s="68">
        <f t="shared" si="35"/>
        <v>149900.55378995434</v>
      </c>
      <c r="L490" s="68">
        <f t="shared" si="36"/>
        <v>0</v>
      </c>
      <c r="M490" s="45">
        <v>0.05</v>
      </c>
      <c r="N490" s="68">
        <f t="shared" si="37"/>
        <v>3267.4</v>
      </c>
    </row>
    <row r="491" spans="2:14" x14ac:dyDescent="0.25">
      <c r="B491" s="46">
        <v>488</v>
      </c>
      <c r="C491" s="101" t="s">
        <v>933</v>
      </c>
      <c r="D491" s="97">
        <v>41778</v>
      </c>
      <c r="E491" s="98">
        <v>44424</v>
      </c>
      <c r="F491" s="117">
        <f t="shared" si="38"/>
        <v>7.2493150684931509</v>
      </c>
      <c r="G491" s="46">
        <v>3</v>
      </c>
      <c r="H491" s="72">
        <v>0.05</v>
      </c>
      <c r="I491" s="91">
        <f t="shared" si="39"/>
        <v>0.31666666666666665</v>
      </c>
      <c r="J491" s="118">
        <v>20500</v>
      </c>
      <c r="K491" s="68">
        <f t="shared" si="35"/>
        <v>47060.136986301368</v>
      </c>
      <c r="L491" s="68">
        <f t="shared" si="36"/>
        <v>0</v>
      </c>
      <c r="M491" s="45">
        <v>0.05</v>
      </c>
      <c r="N491" s="68">
        <f t="shared" si="37"/>
        <v>1025</v>
      </c>
    </row>
    <row r="492" spans="2:14" x14ac:dyDescent="0.25">
      <c r="B492" s="46">
        <v>489</v>
      </c>
      <c r="C492" s="101" t="s">
        <v>934</v>
      </c>
      <c r="D492" s="97">
        <v>41783</v>
      </c>
      <c r="E492" s="98">
        <v>44424</v>
      </c>
      <c r="F492" s="117">
        <f t="shared" si="38"/>
        <v>7.2356164383561641</v>
      </c>
      <c r="G492" s="46">
        <v>5</v>
      </c>
      <c r="H492" s="72">
        <v>0.05</v>
      </c>
      <c r="I492" s="91">
        <f t="shared" si="39"/>
        <v>0.19</v>
      </c>
      <c r="J492" s="118">
        <v>135200</v>
      </c>
      <c r="K492" s="68">
        <f t="shared" si="35"/>
        <v>185868.51506849314</v>
      </c>
      <c r="L492" s="68">
        <f t="shared" si="36"/>
        <v>0</v>
      </c>
      <c r="M492" s="45">
        <v>0.05</v>
      </c>
      <c r="N492" s="68">
        <f t="shared" si="37"/>
        <v>6760</v>
      </c>
    </row>
    <row r="493" spans="2:14" x14ac:dyDescent="0.25">
      <c r="B493" s="46">
        <v>490</v>
      </c>
      <c r="C493" s="101" t="s">
        <v>935</v>
      </c>
      <c r="D493" s="97">
        <v>41783</v>
      </c>
      <c r="E493" s="98">
        <v>44424</v>
      </c>
      <c r="F493" s="117">
        <f t="shared" si="38"/>
        <v>7.2356164383561641</v>
      </c>
      <c r="G493" s="46">
        <v>5</v>
      </c>
      <c r="H493" s="72">
        <v>0.05</v>
      </c>
      <c r="I493" s="91">
        <f t="shared" si="39"/>
        <v>0.19</v>
      </c>
      <c r="J493" s="118">
        <v>95000</v>
      </c>
      <c r="K493" s="68">
        <f t="shared" si="35"/>
        <v>130602.87671232877</v>
      </c>
      <c r="L493" s="68">
        <f t="shared" si="36"/>
        <v>0</v>
      </c>
      <c r="M493" s="45">
        <v>0.05</v>
      </c>
      <c r="N493" s="68">
        <f t="shared" si="37"/>
        <v>4750</v>
      </c>
    </row>
    <row r="494" spans="2:14" x14ac:dyDescent="0.25">
      <c r="B494" s="46">
        <v>491</v>
      </c>
      <c r="C494" s="101" t="s">
        <v>936</v>
      </c>
      <c r="D494" s="97">
        <v>41785</v>
      </c>
      <c r="E494" s="98">
        <v>44424</v>
      </c>
      <c r="F494" s="117">
        <f t="shared" si="38"/>
        <v>7.2301369863013702</v>
      </c>
      <c r="G494" s="46">
        <v>8</v>
      </c>
      <c r="H494" s="72">
        <v>0.05</v>
      </c>
      <c r="I494" s="91">
        <f t="shared" si="39"/>
        <v>0.11874999999999999</v>
      </c>
      <c r="J494" s="118">
        <v>70999</v>
      </c>
      <c r="K494" s="68">
        <f t="shared" si="35"/>
        <v>60958.233886986309</v>
      </c>
      <c r="L494" s="68">
        <f t="shared" si="36"/>
        <v>10040.766113013691</v>
      </c>
      <c r="M494" s="45">
        <v>0.05</v>
      </c>
      <c r="N494" s="68">
        <f t="shared" si="37"/>
        <v>9538.7278073630059</v>
      </c>
    </row>
    <row r="495" spans="2:14" x14ac:dyDescent="0.25">
      <c r="B495" s="46">
        <v>492</v>
      </c>
      <c r="C495" s="101" t="s">
        <v>816</v>
      </c>
      <c r="D495" s="97">
        <v>41785</v>
      </c>
      <c r="E495" s="98">
        <v>44424</v>
      </c>
      <c r="F495" s="117">
        <f t="shared" si="38"/>
        <v>7.2301369863013702</v>
      </c>
      <c r="G495" s="46">
        <v>8</v>
      </c>
      <c r="H495" s="72">
        <v>0.05</v>
      </c>
      <c r="I495" s="91">
        <f t="shared" si="39"/>
        <v>0.11874999999999999</v>
      </c>
      <c r="J495" s="118">
        <v>14665</v>
      </c>
      <c r="K495" s="68">
        <f t="shared" si="35"/>
        <v>12591.057619863015</v>
      </c>
      <c r="L495" s="68">
        <f t="shared" si="36"/>
        <v>2073.9423801369849</v>
      </c>
      <c r="M495" s="45">
        <v>0.05</v>
      </c>
      <c r="N495" s="68">
        <f t="shared" si="37"/>
        <v>1970.2452611301355</v>
      </c>
    </row>
    <row r="496" spans="2:14" x14ac:dyDescent="0.25">
      <c r="B496" s="46">
        <v>493</v>
      </c>
      <c r="C496" s="101" t="s">
        <v>816</v>
      </c>
      <c r="D496" s="97">
        <v>41785</v>
      </c>
      <c r="E496" s="98">
        <v>44424</v>
      </c>
      <c r="F496" s="117">
        <f t="shared" si="38"/>
        <v>7.2301369863013702</v>
      </c>
      <c r="G496" s="46">
        <v>8</v>
      </c>
      <c r="H496" s="72">
        <v>0.05</v>
      </c>
      <c r="I496" s="91">
        <f t="shared" si="39"/>
        <v>0.11874999999999999</v>
      </c>
      <c r="J496" s="118">
        <v>14665</v>
      </c>
      <c r="K496" s="68">
        <f t="shared" si="35"/>
        <v>12591.057619863015</v>
      </c>
      <c r="L496" s="68">
        <f t="shared" si="36"/>
        <v>2073.9423801369849</v>
      </c>
      <c r="M496" s="45">
        <v>0.05</v>
      </c>
      <c r="N496" s="68">
        <f t="shared" si="37"/>
        <v>1970.2452611301355</v>
      </c>
    </row>
    <row r="497" spans="2:14" x14ac:dyDescent="0.25">
      <c r="B497" s="46">
        <v>494</v>
      </c>
      <c r="C497" s="101" t="s">
        <v>909</v>
      </c>
      <c r="D497" s="97">
        <v>41789</v>
      </c>
      <c r="E497" s="98">
        <v>44424</v>
      </c>
      <c r="F497" s="117">
        <f t="shared" si="38"/>
        <v>7.2191780821917808</v>
      </c>
      <c r="G497" s="46">
        <v>3</v>
      </c>
      <c r="H497" s="72">
        <v>0.05</v>
      </c>
      <c r="I497" s="91">
        <f t="shared" si="39"/>
        <v>0.31666666666666665</v>
      </c>
      <c r="J497" s="118">
        <v>52500</v>
      </c>
      <c r="K497" s="68">
        <f t="shared" si="35"/>
        <v>120018.83561643836</v>
      </c>
      <c r="L497" s="68">
        <f t="shared" si="36"/>
        <v>0</v>
      </c>
      <c r="M497" s="45">
        <v>0.05</v>
      </c>
      <c r="N497" s="68">
        <f t="shared" si="37"/>
        <v>2625</v>
      </c>
    </row>
    <row r="498" spans="2:14" x14ac:dyDescent="0.25">
      <c r="B498" s="46">
        <v>495</v>
      </c>
      <c r="C498" s="101" t="s">
        <v>865</v>
      </c>
      <c r="D498" s="97">
        <v>41790</v>
      </c>
      <c r="E498" s="98">
        <v>44424</v>
      </c>
      <c r="F498" s="117">
        <f t="shared" si="38"/>
        <v>7.2164383561643834</v>
      </c>
      <c r="G498" s="46">
        <v>3</v>
      </c>
      <c r="H498" s="72">
        <v>0.05</v>
      </c>
      <c r="I498" s="91">
        <f t="shared" si="39"/>
        <v>0.31666666666666665</v>
      </c>
      <c r="J498" s="118">
        <v>26059</v>
      </c>
      <c r="K498" s="68">
        <f t="shared" si="35"/>
        <v>59550.169589041092</v>
      </c>
      <c r="L498" s="68">
        <f t="shared" si="36"/>
        <v>0</v>
      </c>
      <c r="M498" s="45">
        <v>0.05</v>
      </c>
      <c r="N498" s="68">
        <f t="shared" si="37"/>
        <v>1302.95</v>
      </c>
    </row>
    <row r="499" spans="2:14" x14ac:dyDescent="0.25">
      <c r="B499" s="46">
        <v>496</v>
      </c>
      <c r="C499" s="101" t="s">
        <v>844</v>
      </c>
      <c r="D499" s="97">
        <v>41790</v>
      </c>
      <c r="E499" s="98">
        <v>44424</v>
      </c>
      <c r="F499" s="117">
        <f t="shared" si="38"/>
        <v>7.2164383561643834</v>
      </c>
      <c r="G499" s="46">
        <v>8</v>
      </c>
      <c r="H499" s="72">
        <v>0.05</v>
      </c>
      <c r="I499" s="91">
        <f t="shared" si="39"/>
        <v>0.11874999999999999</v>
      </c>
      <c r="J499" s="118">
        <v>21845</v>
      </c>
      <c r="K499" s="68">
        <f t="shared" si="35"/>
        <v>18720.117636986302</v>
      </c>
      <c r="L499" s="68">
        <f t="shared" si="36"/>
        <v>3124.8823630136976</v>
      </c>
      <c r="M499" s="45">
        <v>0.05</v>
      </c>
      <c r="N499" s="68">
        <f t="shared" si="37"/>
        <v>2968.6382448630125</v>
      </c>
    </row>
    <row r="500" spans="2:14" x14ac:dyDescent="0.25">
      <c r="B500" s="46">
        <v>497</v>
      </c>
      <c r="C500" s="101" t="s">
        <v>937</v>
      </c>
      <c r="D500" s="97">
        <v>41797</v>
      </c>
      <c r="E500" s="98">
        <v>44424</v>
      </c>
      <c r="F500" s="117">
        <f t="shared" si="38"/>
        <v>7.1972602739726028</v>
      </c>
      <c r="G500" s="46">
        <v>5</v>
      </c>
      <c r="H500" s="72">
        <v>0.05</v>
      </c>
      <c r="I500" s="91">
        <f t="shared" si="39"/>
        <v>0.19</v>
      </c>
      <c r="J500" s="118">
        <v>5500</v>
      </c>
      <c r="K500" s="68">
        <f t="shared" si="35"/>
        <v>7521.1369863013697</v>
      </c>
      <c r="L500" s="68">
        <f t="shared" si="36"/>
        <v>0</v>
      </c>
      <c r="M500" s="45">
        <v>0.05</v>
      </c>
      <c r="N500" s="68">
        <f t="shared" si="37"/>
        <v>275</v>
      </c>
    </row>
    <row r="501" spans="2:14" x14ac:dyDescent="0.25">
      <c r="B501" s="46">
        <v>498</v>
      </c>
      <c r="C501" s="101" t="s">
        <v>937</v>
      </c>
      <c r="D501" s="97">
        <v>41799</v>
      </c>
      <c r="E501" s="98">
        <v>44424</v>
      </c>
      <c r="F501" s="117">
        <f t="shared" si="38"/>
        <v>7.1917808219178081</v>
      </c>
      <c r="G501" s="46">
        <v>5</v>
      </c>
      <c r="H501" s="72">
        <v>0.05</v>
      </c>
      <c r="I501" s="91">
        <f t="shared" si="39"/>
        <v>0.19</v>
      </c>
      <c r="J501" s="118">
        <v>5500</v>
      </c>
      <c r="K501" s="68">
        <f t="shared" si="35"/>
        <v>7515.4109589041091</v>
      </c>
      <c r="L501" s="68">
        <f t="shared" si="36"/>
        <v>0</v>
      </c>
      <c r="M501" s="45">
        <v>0.05</v>
      </c>
      <c r="N501" s="68">
        <f t="shared" si="37"/>
        <v>275</v>
      </c>
    </row>
    <row r="502" spans="2:14" x14ac:dyDescent="0.25">
      <c r="B502" s="46">
        <v>499</v>
      </c>
      <c r="C502" s="101" t="s">
        <v>918</v>
      </c>
      <c r="D502" s="97">
        <v>41806</v>
      </c>
      <c r="E502" s="98">
        <v>44424</v>
      </c>
      <c r="F502" s="117">
        <f t="shared" si="38"/>
        <v>7.1726027397260275</v>
      </c>
      <c r="G502" s="46">
        <v>3</v>
      </c>
      <c r="H502" s="72">
        <v>0.05</v>
      </c>
      <c r="I502" s="91">
        <f t="shared" si="39"/>
        <v>0.31666666666666665</v>
      </c>
      <c r="J502" s="118">
        <v>43313</v>
      </c>
      <c r="K502" s="68">
        <f t="shared" si="35"/>
        <v>98377.865114155255</v>
      </c>
      <c r="L502" s="68">
        <f t="shared" si="36"/>
        <v>0</v>
      </c>
      <c r="M502" s="45">
        <v>0.05</v>
      </c>
      <c r="N502" s="68">
        <f t="shared" si="37"/>
        <v>2165.65</v>
      </c>
    </row>
    <row r="503" spans="2:14" x14ac:dyDescent="0.25">
      <c r="B503" s="46">
        <v>500</v>
      </c>
      <c r="C503" s="101" t="s">
        <v>938</v>
      </c>
      <c r="D503" s="97">
        <v>41832</v>
      </c>
      <c r="E503" s="98">
        <v>44424</v>
      </c>
      <c r="F503" s="117">
        <f t="shared" si="38"/>
        <v>7.1013698630136988</v>
      </c>
      <c r="G503" s="46">
        <v>5</v>
      </c>
      <c r="H503" s="72">
        <v>0.05</v>
      </c>
      <c r="I503" s="91">
        <f t="shared" si="39"/>
        <v>0.19</v>
      </c>
      <c r="J503" s="118">
        <v>32935</v>
      </c>
      <c r="K503" s="68">
        <f t="shared" si="35"/>
        <v>44437.88712328767</v>
      </c>
      <c r="L503" s="68">
        <f t="shared" si="36"/>
        <v>0</v>
      </c>
      <c r="M503" s="45">
        <v>0.05</v>
      </c>
      <c r="N503" s="68">
        <f t="shared" si="37"/>
        <v>1646.75</v>
      </c>
    </row>
    <row r="504" spans="2:14" x14ac:dyDescent="0.25">
      <c r="B504" s="46">
        <v>501</v>
      </c>
      <c r="C504" s="101" t="s">
        <v>938</v>
      </c>
      <c r="D504" s="97">
        <v>41832</v>
      </c>
      <c r="E504" s="98">
        <v>44424</v>
      </c>
      <c r="F504" s="117">
        <f t="shared" si="38"/>
        <v>7.1013698630136988</v>
      </c>
      <c r="G504" s="46">
        <v>5</v>
      </c>
      <c r="H504" s="72">
        <v>0.05</v>
      </c>
      <c r="I504" s="91">
        <f t="shared" si="39"/>
        <v>0.19</v>
      </c>
      <c r="J504" s="118">
        <v>32935</v>
      </c>
      <c r="K504" s="68">
        <f t="shared" si="35"/>
        <v>44437.88712328767</v>
      </c>
      <c r="L504" s="68">
        <f t="shared" si="36"/>
        <v>0</v>
      </c>
      <c r="M504" s="45">
        <v>0.05</v>
      </c>
      <c r="N504" s="68">
        <f t="shared" si="37"/>
        <v>1646.75</v>
      </c>
    </row>
    <row r="505" spans="2:14" x14ac:dyDescent="0.25">
      <c r="B505" s="46">
        <v>502</v>
      </c>
      <c r="C505" s="101" t="s">
        <v>867</v>
      </c>
      <c r="D505" s="97">
        <v>41813</v>
      </c>
      <c r="E505" s="98">
        <v>44424</v>
      </c>
      <c r="F505" s="117">
        <f t="shared" si="38"/>
        <v>7.1534246575342468</v>
      </c>
      <c r="G505" s="46">
        <v>6</v>
      </c>
      <c r="H505" s="72">
        <v>0.05</v>
      </c>
      <c r="I505" s="91">
        <f t="shared" si="39"/>
        <v>0.15833333333333333</v>
      </c>
      <c r="J505" s="118">
        <v>290500</v>
      </c>
      <c r="K505" s="68">
        <f t="shared" si="35"/>
        <v>329027.72831050225</v>
      </c>
      <c r="L505" s="68">
        <f t="shared" si="36"/>
        <v>0</v>
      </c>
      <c r="M505" s="45">
        <v>0.05</v>
      </c>
      <c r="N505" s="68">
        <f t="shared" si="37"/>
        <v>14525</v>
      </c>
    </row>
    <row r="506" spans="2:14" x14ac:dyDescent="0.25">
      <c r="B506" s="46">
        <v>503</v>
      </c>
      <c r="C506" s="101" t="s">
        <v>868</v>
      </c>
      <c r="D506" s="97">
        <v>41813</v>
      </c>
      <c r="E506" s="98">
        <v>44424</v>
      </c>
      <c r="F506" s="117">
        <f t="shared" si="38"/>
        <v>7.1534246575342468</v>
      </c>
      <c r="G506" s="46">
        <v>6</v>
      </c>
      <c r="H506" s="72">
        <v>0.05</v>
      </c>
      <c r="I506" s="91">
        <f t="shared" si="39"/>
        <v>0.15833333333333333</v>
      </c>
      <c r="J506" s="118">
        <v>52500</v>
      </c>
      <c r="K506" s="68">
        <f t="shared" si="35"/>
        <v>59462.842465753427</v>
      </c>
      <c r="L506" s="68">
        <f t="shared" si="36"/>
        <v>0</v>
      </c>
      <c r="M506" s="45">
        <v>0.05</v>
      </c>
      <c r="N506" s="68">
        <f t="shared" si="37"/>
        <v>2625</v>
      </c>
    </row>
    <row r="507" spans="2:14" x14ac:dyDescent="0.25">
      <c r="B507" s="46">
        <v>504</v>
      </c>
      <c r="C507" s="101" t="s">
        <v>698</v>
      </c>
      <c r="D507" s="97">
        <v>41811</v>
      </c>
      <c r="E507" s="98">
        <v>44424</v>
      </c>
      <c r="F507" s="117">
        <f t="shared" si="38"/>
        <v>7.1589041095890407</v>
      </c>
      <c r="G507" s="46">
        <v>5</v>
      </c>
      <c r="H507" s="72">
        <v>0.05</v>
      </c>
      <c r="I507" s="91">
        <f t="shared" si="39"/>
        <v>0.19</v>
      </c>
      <c r="J507" s="118">
        <v>13400</v>
      </c>
      <c r="K507" s="68">
        <f t="shared" si="35"/>
        <v>18226.569863013698</v>
      </c>
      <c r="L507" s="68">
        <f t="shared" si="36"/>
        <v>0</v>
      </c>
      <c r="M507" s="45">
        <v>0.05</v>
      </c>
      <c r="N507" s="68">
        <f t="shared" si="37"/>
        <v>670</v>
      </c>
    </row>
    <row r="508" spans="2:14" x14ac:dyDescent="0.25">
      <c r="B508" s="46">
        <v>505</v>
      </c>
      <c r="C508" s="101" t="s">
        <v>939</v>
      </c>
      <c r="D508" s="97">
        <v>41816</v>
      </c>
      <c r="E508" s="98">
        <v>44424</v>
      </c>
      <c r="F508" s="117">
        <f t="shared" si="38"/>
        <v>7.1452054794520548</v>
      </c>
      <c r="G508" s="46">
        <v>3</v>
      </c>
      <c r="H508" s="72">
        <v>0.05</v>
      </c>
      <c r="I508" s="91">
        <f t="shared" si="39"/>
        <v>0.31666666666666665</v>
      </c>
      <c r="J508" s="118">
        <v>8707</v>
      </c>
      <c r="K508" s="68">
        <f t="shared" si="35"/>
        <v>19700.879634703197</v>
      </c>
      <c r="L508" s="68">
        <f t="shared" si="36"/>
        <v>0</v>
      </c>
      <c r="M508" s="45">
        <v>0.05</v>
      </c>
      <c r="N508" s="68">
        <f t="shared" si="37"/>
        <v>435.35</v>
      </c>
    </row>
    <row r="509" spans="2:14" x14ac:dyDescent="0.25">
      <c r="B509" s="46">
        <v>506</v>
      </c>
      <c r="C509" s="101" t="s">
        <v>939</v>
      </c>
      <c r="D509" s="97">
        <v>41816</v>
      </c>
      <c r="E509" s="98">
        <v>44424</v>
      </c>
      <c r="F509" s="117">
        <f t="shared" si="38"/>
        <v>7.1452054794520548</v>
      </c>
      <c r="G509" s="46">
        <v>3</v>
      </c>
      <c r="H509" s="72">
        <v>0.05</v>
      </c>
      <c r="I509" s="91">
        <f t="shared" si="39"/>
        <v>0.31666666666666665</v>
      </c>
      <c r="J509" s="118">
        <v>2721</v>
      </c>
      <c r="K509" s="68">
        <f t="shared" si="35"/>
        <v>6156.6663013698626</v>
      </c>
      <c r="L509" s="68">
        <f t="shared" si="36"/>
        <v>0</v>
      </c>
      <c r="M509" s="45">
        <v>0.05</v>
      </c>
      <c r="N509" s="68">
        <f t="shared" si="37"/>
        <v>136.05000000000001</v>
      </c>
    </row>
    <row r="510" spans="2:14" x14ac:dyDescent="0.25">
      <c r="B510" s="46">
        <v>507</v>
      </c>
      <c r="C510" s="101" t="s">
        <v>940</v>
      </c>
      <c r="D510" s="97">
        <v>41820</v>
      </c>
      <c r="E510" s="98">
        <v>44424</v>
      </c>
      <c r="F510" s="117">
        <f t="shared" si="38"/>
        <v>7.1342465753424653</v>
      </c>
      <c r="G510" s="46">
        <v>3</v>
      </c>
      <c r="H510" s="72">
        <v>0.05</v>
      </c>
      <c r="I510" s="91">
        <f t="shared" si="39"/>
        <v>0.31666666666666665</v>
      </c>
      <c r="J510" s="118">
        <v>124950</v>
      </c>
      <c r="K510" s="68">
        <f t="shared" si="35"/>
        <v>282284.30136986298</v>
      </c>
      <c r="L510" s="68">
        <f t="shared" si="36"/>
        <v>0</v>
      </c>
      <c r="M510" s="45">
        <v>0.05</v>
      </c>
      <c r="N510" s="68">
        <f t="shared" si="37"/>
        <v>6247.5</v>
      </c>
    </row>
    <row r="511" spans="2:14" x14ac:dyDescent="0.25">
      <c r="B511" s="46">
        <v>508</v>
      </c>
      <c r="C511" s="101" t="s">
        <v>728</v>
      </c>
      <c r="D511" s="97">
        <v>41820</v>
      </c>
      <c r="E511" s="98">
        <v>44424</v>
      </c>
      <c r="F511" s="117">
        <f t="shared" si="38"/>
        <v>7.1342465753424653</v>
      </c>
      <c r="G511" s="46">
        <v>3</v>
      </c>
      <c r="H511" s="72">
        <v>0.05</v>
      </c>
      <c r="I511" s="91">
        <f t="shared" si="39"/>
        <v>0.31666666666666665</v>
      </c>
      <c r="J511" s="118">
        <v>28220</v>
      </c>
      <c r="K511" s="68">
        <f t="shared" si="35"/>
        <v>63754.00547945204</v>
      </c>
      <c r="L511" s="68">
        <f t="shared" si="36"/>
        <v>0</v>
      </c>
      <c r="M511" s="45">
        <v>0.05</v>
      </c>
      <c r="N511" s="68">
        <f t="shared" si="37"/>
        <v>1411</v>
      </c>
    </row>
    <row r="512" spans="2:14" x14ac:dyDescent="0.25">
      <c r="B512" s="46">
        <v>509</v>
      </c>
      <c r="C512" s="101" t="s">
        <v>844</v>
      </c>
      <c r="D512" s="97">
        <v>41820</v>
      </c>
      <c r="E512" s="98">
        <v>44424</v>
      </c>
      <c r="F512" s="117">
        <f t="shared" si="38"/>
        <v>7.1342465753424653</v>
      </c>
      <c r="G512" s="46">
        <v>8</v>
      </c>
      <c r="H512" s="72">
        <v>0.05</v>
      </c>
      <c r="I512" s="91">
        <f t="shared" si="39"/>
        <v>0.11874999999999999</v>
      </c>
      <c r="J512" s="118">
        <v>43690</v>
      </c>
      <c r="K512" s="68">
        <f t="shared" si="35"/>
        <v>37013.808904109588</v>
      </c>
      <c r="L512" s="68">
        <f t="shared" si="36"/>
        <v>6676.1910958904118</v>
      </c>
      <c r="M512" s="45">
        <v>0.05</v>
      </c>
      <c r="N512" s="68">
        <f t="shared" si="37"/>
        <v>6342.3815410958905</v>
      </c>
    </row>
    <row r="513" spans="2:14" x14ac:dyDescent="0.25">
      <c r="B513" s="46">
        <v>510</v>
      </c>
      <c r="C513" s="101" t="s">
        <v>844</v>
      </c>
      <c r="D513" s="97">
        <v>41820</v>
      </c>
      <c r="E513" s="98">
        <v>44424</v>
      </c>
      <c r="F513" s="117">
        <f t="shared" si="38"/>
        <v>7.1342465753424653</v>
      </c>
      <c r="G513" s="46">
        <v>8</v>
      </c>
      <c r="H513" s="72">
        <v>0.05</v>
      </c>
      <c r="I513" s="91">
        <f t="shared" si="39"/>
        <v>0.11874999999999999</v>
      </c>
      <c r="J513" s="118">
        <v>21845</v>
      </c>
      <c r="K513" s="68">
        <f t="shared" si="35"/>
        <v>18506.904452054794</v>
      </c>
      <c r="L513" s="68">
        <f t="shared" si="36"/>
        <v>3338.0955479452059</v>
      </c>
      <c r="M513" s="45">
        <v>0.05</v>
      </c>
      <c r="N513" s="68">
        <f t="shared" si="37"/>
        <v>3171.1907705479452</v>
      </c>
    </row>
    <row r="514" spans="2:14" x14ac:dyDescent="0.25">
      <c r="B514" s="46">
        <v>511</v>
      </c>
      <c r="C514" s="101" t="s">
        <v>867</v>
      </c>
      <c r="D514" s="97">
        <v>41824</v>
      </c>
      <c r="E514" s="98">
        <v>44424</v>
      </c>
      <c r="F514" s="117">
        <f t="shared" si="38"/>
        <v>7.1232876712328768</v>
      </c>
      <c r="G514" s="46">
        <v>6</v>
      </c>
      <c r="H514" s="72">
        <v>0.05</v>
      </c>
      <c r="I514" s="91">
        <f t="shared" si="39"/>
        <v>0.15833333333333333</v>
      </c>
      <c r="J514" s="118">
        <v>124500</v>
      </c>
      <c r="K514" s="68">
        <f t="shared" si="35"/>
        <v>140417.80821917808</v>
      </c>
      <c r="L514" s="68">
        <f t="shared" si="36"/>
        <v>0</v>
      </c>
      <c r="M514" s="45">
        <v>0.05</v>
      </c>
      <c r="N514" s="68">
        <f t="shared" si="37"/>
        <v>6225</v>
      </c>
    </row>
    <row r="515" spans="2:14" x14ac:dyDescent="0.25">
      <c r="B515" s="46">
        <v>512</v>
      </c>
      <c r="C515" s="101" t="s">
        <v>941</v>
      </c>
      <c r="D515" s="97">
        <v>41824</v>
      </c>
      <c r="E515" s="98">
        <v>44424</v>
      </c>
      <c r="F515" s="117">
        <f t="shared" si="38"/>
        <v>7.1232876712328768</v>
      </c>
      <c r="G515" s="46">
        <v>6</v>
      </c>
      <c r="H515" s="72">
        <v>0.05</v>
      </c>
      <c r="I515" s="91">
        <f t="shared" si="39"/>
        <v>0.15833333333333333</v>
      </c>
      <c r="J515" s="118">
        <v>315000</v>
      </c>
      <c r="K515" s="68">
        <f t="shared" si="35"/>
        <v>355273.97260273976</v>
      </c>
      <c r="L515" s="68">
        <f t="shared" si="36"/>
        <v>0</v>
      </c>
      <c r="M515" s="45">
        <v>0.05</v>
      </c>
      <c r="N515" s="68">
        <f t="shared" si="37"/>
        <v>15750</v>
      </c>
    </row>
    <row r="516" spans="2:14" x14ac:dyDescent="0.25">
      <c r="B516" s="46">
        <v>513</v>
      </c>
      <c r="C516" s="101" t="s">
        <v>864</v>
      </c>
      <c r="D516" s="97">
        <v>41828</v>
      </c>
      <c r="E516" s="98">
        <v>44424</v>
      </c>
      <c r="F516" s="117">
        <f t="shared" si="38"/>
        <v>7.1123287671232873</v>
      </c>
      <c r="G516" s="46">
        <v>3</v>
      </c>
      <c r="H516" s="72">
        <v>0.05</v>
      </c>
      <c r="I516" s="91">
        <f t="shared" si="39"/>
        <v>0.31666666666666665</v>
      </c>
      <c r="J516" s="118">
        <v>10000</v>
      </c>
      <c r="K516" s="68">
        <f t="shared" ref="K516:K579" si="40">J516*I516*F516</f>
        <v>22522.374429223742</v>
      </c>
      <c r="L516" s="68">
        <f t="shared" ref="L516:L579" si="41">MAX(J516-K516,0)</f>
        <v>0</v>
      </c>
      <c r="M516" s="45">
        <v>0.05</v>
      </c>
      <c r="N516" s="68">
        <f t="shared" ref="N516:N579" si="42">IF(J516&lt;=0,0,IF(L516&lt;=H516*J516,H516*J516,L516*(1-M516)))</f>
        <v>500</v>
      </c>
    </row>
    <row r="517" spans="2:14" x14ac:dyDescent="0.25">
      <c r="B517" s="46">
        <v>514</v>
      </c>
      <c r="C517" s="101" t="s">
        <v>864</v>
      </c>
      <c r="D517" s="97">
        <v>41828</v>
      </c>
      <c r="E517" s="98">
        <v>44424</v>
      </c>
      <c r="F517" s="117">
        <f t="shared" ref="F517:F580" si="43">(E517-D517)/365</f>
        <v>7.1123287671232873</v>
      </c>
      <c r="G517" s="46">
        <v>3</v>
      </c>
      <c r="H517" s="72">
        <v>0.05</v>
      </c>
      <c r="I517" s="91">
        <f t="shared" ref="I517:I580" si="44">(1-H517)/G517</f>
        <v>0.31666666666666665</v>
      </c>
      <c r="J517" s="118">
        <v>6200</v>
      </c>
      <c r="K517" s="68">
        <f t="shared" si="40"/>
        <v>13963.87214611872</v>
      </c>
      <c r="L517" s="68">
        <f t="shared" si="41"/>
        <v>0</v>
      </c>
      <c r="M517" s="45">
        <v>0.05</v>
      </c>
      <c r="N517" s="68">
        <f t="shared" si="42"/>
        <v>310</v>
      </c>
    </row>
    <row r="518" spans="2:14" x14ac:dyDescent="0.25">
      <c r="B518" s="46">
        <v>515</v>
      </c>
      <c r="C518" s="101" t="s">
        <v>908</v>
      </c>
      <c r="D518" s="97">
        <v>41828</v>
      </c>
      <c r="E518" s="98">
        <v>44424</v>
      </c>
      <c r="F518" s="117">
        <f t="shared" si="43"/>
        <v>7.1123287671232873</v>
      </c>
      <c r="G518" s="46">
        <v>3</v>
      </c>
      <c r="H518" s="72">
        <v>0.05</v>
      </c>
      <c r="I518" s="91">
        <f t="shared" si="44"/>
        <v>0.31666666666666665</v>
      </c>
      <c r="J518" s="118">
        <v>6200</v>
      </c>
      <c r="K518" s="68">
        <f t="shared" si="40"/>
        <v>13963.87214611872</v>
      </c>
      <c r="L518" s="68">
        <f t="shared" si="41"/>
        <v>0</v>
      </c>
      <c r="M518" s="45">
        <v>0.05</v>
      </c>
      <c r="N518" s="68">
        <f t="shared" si="42"/>
        <v>310</v>
      </c>
    </row>
    <row r="519" spans="2:14" x14ac:dyDescent="0.25">
      <c r="B519" s="46">
        <v>516</v>
      </c>
      <c r="C519" s="101" t="s">
        <v>881</v>
      </c>
      <c r="D519" s="97">
        <v>41841</v>
      </c>
      <c r="E519" s="98">
        <v>44424</v>
      </c>
      <c r="F519" s="117">
        <f t="shared" si="43"/>
        <v>7.0767123287671234</v>
      </c>
      <c r="G519" s="46">
        <v>8</v>
      </c>
      <c r="H519" s="72">
        <v>0.05</v>
      </c>
      <c r="I519" s="91">
        <f t="shared" si="44"/>
        <v>0.11874999999999999</v>
      </c>
      <c r="J519" s="118">
        <v>142000</v>
      </c>
      <c r="K519" s="68">
        <f t="shared" si="40"/>
        <v>119331.06164383562</v>
      </c>
      <c r="L519" s="68">
        <f t="shared" si="41"/>
        <v>22668.938356164377</v>
      </c>
      <c r="M519" s="45">
        <v>0.05</v>
      </c>
      <c r="N519" s="68">
        <f t="shared" si="42"/>
        <v>21535.491438356159</v>
      </c>
    </row>
    <row r="520" spans="2:14" x14ac:dyDescent="0.25">
      <c r="B520" s="46">
        <v>517</v>
      </c>
      <c r="C520" s="101" t="s">
        <v>942</v>
      </c>
      <c r="D520" s="97">
        <v>41832</v>
      </c>
      <c r="E520" s="98">
        <v>44424</v>
      </c>
      <c r="F520" s="117">
        <f t="shared" si="43"/>
        <v>7.1013698630136988</v>
      </c>
      <c r="G520" s="46">
        <v>3</v>
      </c>
      <c r="H520" s="72">
        <v>0.05</v>
      </c>
      <c r="I520" s="91">
        <f t="shared" si="44"/>
        <v>0.31666666666666665</v>
      </c>
      <c r="J520" s="118">
        <v>46656.143750000003</v>
      </c>
      <c r="K520" s="68">
        <f t="shared" si="40"/>
        <v>104918.80216438357</v>
      </c>
      <c r="L520" s="68">
        <f t="shared" si="41"/>
        <v>0</v>
      </c>
      <c r="M520" s="45">
        <v>0.05</v>
      </c>
      <c r="N520" s="68">
        <f t="shared" si="42"/>
        <v>2332.8071875000001</v>
      </c>
    </row>
    <row r="521" spans="2:14" x14ac:dyDescent="0.25">
      <c r="B521" s="46">
        <v>518</v>
      </c>
      <c r="C521" s="101" t="s">
        <v>943</v>
      </c>
      <c r="D521" s="97">
        <v>41836</v>
      </c>
      <c r="E521" s="98">
        <v>44424</v>
      </c>
      <c r="F521" s="117">
        <f t="shared" si="43"/>
        <v>7.0904109589041093</v>
      </c>
      <c r="G521" s="46">
        <v>8</v>
      </c>
      <c r="H521" s="72">
        <v>0.05</v>
      </c>
      <c r="I521" s="91">
        <f t="shared" si="44"/>
        <v>0.11874999999999999</v>
      </c>
      <c r="J521" s="118">
        <v>4700</v>
      </c>
      <c r="K521" s="68">
        <f t="shared" si="40"/>
        <v>3957.3356164383558</v>
      </c>
      <c r="L521" s="68">
        <f t="shared" si="41"/>
        <v>742.66438356164417</v>
      </c>
      <c r="M521" s="45">
        <v>0.05</v>
      </c>
      <c r="N521" s="68">
        <f t="shared" si="42"/>
        <v>705.53116438356199</v>
      </c>
    </row>
    <row r="522" spans="2:14" x14ac:dyDescent="0.25">
      <c r="B522" s="46">
        <v>519</v>
      </c>
      <c r="C522" s="101" t="s">
        <v>855</v>
      </c>
      <c r="D522" s="97">
        <v>41832</v>
      </c>
      <c r="E522" s="98">
        <v>44424</v>
      </c>
      <c r="F522" s="117">
        <f t="shared" si="43"/>
        <v>7.1013698630136988</v>
      </c>
      <c r="G522" s="46">
        <v>3</v>
      </c>
      <c r="H522" s="72">
        <v>0.05</v>
      </c>
      <c r="I522" s="91">
        <f t="shared" si="44"/>
        <v>0.31666666666666665</v>
      </c>
      <c r="J522" s="118">
        <v>24150</v>
      </c>
      <c r="K522" s="68">
        <f t="shared" si="40"/>
        <v>54307.726027397264</v>
      </c>
      <c r="L522" s="68">
        <f t="shared" si="41"/>
        <v>0</v>
      </c>
      <c r="M522" s="45">
        <v>0.05</v>
      </c>
      <c r="N522" s="68">
        <f t="shared" si="42"/>
        <v>1207.5</v>
      </c>
    </row>
    <row r="523" spans="2:14" x14ac:dyDescent="0.25">
      <c r="B523" s="46">
        <v>520</v>
      </c>
      <c r="C523" s="101" t="s">
        <v>873</v>
      </c>
      <c r="D523" s="97">
        <v>41832</v>
      </c>
      <c r="E523" s="98">
        <v>44424</v>
      </c>
      <c r="F523" s="117">
        <f t="shared" si="43"/>
        <v>7.1013698630136988</v>
      </c>
      <c r="G523" s="46">
        <v>5</v>
      </c>
      <c r="H523" s="72">
        <v>0.05</v>
      </c>
      <c r="I523" s="91">
        <f t="shared" si="44"/>
        <v>0.19</v>
      </c>
      <c r="J523" s="118">
        <v>10032</v>
      </c>
      <c r="K523" s="68">
        <f t="shared" si="40"/>
        <v>13535.77906849315</v>
      </c>
      <c r="L523" s="68">
        <f t="shared" si="41"/>
        <v>0</v>
      </c>
      <c r="M523" s="45">
        <v>0.05</v>
      </c>
      <c r="N523" s="68">
        <f t="shared" si="42"/>
        <v>501.6</v>
      </c>
    </row>
    <row r="524" spans="2:14" x14ac:dyDescent="0.25">
      <c r="B524" s="46">
        <v>521</v>
      </c>
      <c r="C524" s="101" t="s">
        <v>932</v>
      </c>
      <c r="D524" s="97">
        <v>41832</v>
      </c>
      <c r="E524" s="98">
        <v>44424</v>
      </c>
      <c r="F524" s="117">
        <f t="shared" si="43"/>
        <v>7.1013698630136988</v>
      </c>
      <c r="G524" s="46">
        <v>5</v>
      </c>
      <c r="H524" s="72">
        <v>0.05</v>
      </c>
      <c r="I524" s="91">
        <f t="shared" si="44"/>
        <v>0.19</v>
      </c>
      <c r="J524" s="118">
        <v>10887</v>
      </c>
      <c r="K524" s="68">
        <f t="shared" si="40"/>
        <v>14689.396602739727</v>
      </c>
      <c r="L524" s="68">
        <f t="shared" si="41"/>
        <v>0</v>
      </c>
      <c r="M524" s="45">
        <v>0.05</v>
      </c>
      <c r="N524" s="68">
        <f t="shared" si="42"/>
        <v>544.35</v>
      </c>
    </row>
    <row r="525" spans="2:14" x14ac:dyDescent="0.25">
      <c r="B525" s="46">
        <v>522</v>
      </c>
      <c r="C525" s="101" t="s">
        <v>829</v>
      </c>
      <c r="D525" s="97">
        <v>41842</v>
      </c>
      <c r="E525" s="98">
        <v>44424</v>
      </c>
      <c r="F525" s="117">
        <f t="shared" si="43"/>
        <v>7.0739726027397261</v>
      </c>
      <c r="G525" s="46">
        <v>3</v>
      </c>
      <c r="H525" s="72">
        <v>0.05</v>
      </c>
      <c r="I525" s="91">
        <f t="shared" si="44"/>
        <v>0.31666666666666665</v>
      </c>
      <c r="J525" s="118">
        <v>190993.32</v>
      </c>
      <c r="K525" s="68">
        <f t="shared" si="40"/>
        <v>427842.47911232879</v>
      </c>
      <c r="L525" s="68">
        <f t="shared" si="41"/>
        <v>0</v>
      </c>
      <c r="M525" s="45">
        <v>0.05</v>
      </c>
      <c r="N525" s="68">
        <f t="shared" si="42"/>
        <v>9549.6660000000011</v>
      </c>
    </row>
    <row r="526" spans="2:14" x14ac:dyDescent="0.25">
      <c r="B526" s="46">
        <v>523</v>
      </c>
      <c r="C526" s="101" t="s">
        <v>944</v>
      </c>
      <c r="D526" s="97">
        <v>41842</v>
      </c>
      <c r="E526" s="98">
        <v>44424</v>
      </c>
      <c r="F526" s="117">
        <f t="shared" si="43"/>
        <v>7.0739726027397261</v>
      </c>
      <c r="G526" s="46">
        <v>3</v>
      </c>
      <c r="H526" s="72">
        <v>0.05</v>
      </c>
      <c r="I526" s="91">
        <f t="shared" si="44"/>
        <v>0.31666666666666665</v>
      </c>
      <c r="J526" s="118">
        <v>105178.68000000001</v>
      </c>
      <c r="K526" s="68">
        <f t="shared" si="40"/>
        <v>235609.84855890414</v>
      </c>
      <c r="L526" s="68">
        <f t="shared" si="41"/>
        <v>0</v>
      </c>
      <c r="M526" s="45">
        <v>0.05</v>
      </c>
      <c r="N526" s="68">
        <f t="shared" si="42"/>
        <v>5258.9340000000011</v>
      </c>
    </row>
    <row r="527" spans="2:14" x14ac:dyDescent="0.25">
      <c r="B527" s="46">
        <v>524</v>
      </c>
      <c r="C527" s="101" t="s">
        <v>840</v>
      </c>
      <c r="D527" s="97">
        <v>41836</v>
      </c>
      <c r="E527" s="98">
        <v>44424</v>
      </c>
      <c r="F527" s="117">
        <f t="shared" si="43"/>
        <v>7.0904109589041093</v>
      </c>
      <c r="G527" s="46">
        <v>8</v>
      </c>
      <c r="H527" s="72">
        <v>0.05</v>
      </c>
      <c r="I527" s="91">
        <f t="shared" si="44"/>
        <v>0.11874999999999999</v>
      </c>
      <c r="J527" s="118">
        <v>42000</v>
      </c>
      <c r="K527" s="68">
        <f t="shared" si="40"/>
        <v>35363.424657534248</v>
      </c>
      <c r="L527" s="68">
        <f t="shared" si="41"/>
        <v>6636.5753424657523</v>
      </c>
      <c r="M527" s="45">
        <v>0.05</v>
      </c>
      <c r="N527" s="68">
        <f t="shared" si="42"/>
        <v>6304.746575342464</v>
      </c>
    </row>
    <row r="528" spans="2:14" x14ac:dyDescent="0.25">
      <c r="B528" s="46">
        <v>525</v>
      </c>
      <c r="C528" s="101" t="s">
        <v>945</v>
      </c>
      <c r="D528" s="97">
        <v>41908</v>
      </c>
      <c r="E528" s="98">
        <v>44424</v>
      </c>
      <c r="F528" s="117">
        <f t="shared" si="43"/>
        <v>6.8931506849315065</v>
      </c>
      <c r="G528" s="46">
        <v>3</v>
      </c>
      <c r="H528" s="72">
        <v>0.05</v>
      </c>
      <c r="I528" s="91">
        <f t="shared" si="44"/>
        <v>0.31666666666666665</v>
      </c>
      <c r="J528" s="118">
        <v>63461</v>
      </c>
      <c r="K528" s="68">
        <f t="shared" si="40"/>
        <v>138524.64127853879</v>
      </c>
      <c r="L528" s="68">
        <f t="shared" si="41"/>
        <v>0</v>
      </c>
      <c r="M528" s="45">
        <v>0.05</v>
      </c>
      <c r="N528" s="68">
        <f t="shared" si="42"/>
        <v>3173.05</v>
      </c>
    </row>
    <row r="529" spans="2:14" x14ac:dyDescent="0.25">
      <c r="B529" s="46">
        <v>526</v>
      </c>
      <c r="C529" s="101" t="s">
        <v>859</v>
      </c>
      <c r="D529" s="97">
        <v>41835</v>
      </c>
      <c r="E529" s="98">
        <v>44424</v>
      </c>
      <c r="F529" s="117">
        <f t="shared" si="43"/>
        <v>7.0931506849315067</v>
      </c>
      <c r="G529" s="46">
        <v>3</v>
      </c>
      <c r="H529" s="72">
        <v>0.05</v>
      </c>
      <c r="I529" s="91">
        <f t="shared" si="44"/>
        <v>0.31666666666666665</v>
      </c>
      <c r="J529" s="118">
        <v>23500</v>
      </c>
      <c r="K529" s="68">
        <f t="shared" si="40"/>
        <v>52784.863013698625</v>
      </c>
      <c r="L529" s="68">
        <f t="shared" si="41"/>
        <v>0</v>
      </c>
      <c r="M529" s="45">
        <v>0.05</v>
      </c>
      <c r="N529" s="68">
        <f t="shared" si="42"/>
        <v>1175</v>
      </c>
    </row>
    <row r="530" spans="2:14" x14ac:dyDescent="0.25">
      <c r="B530" s="46">
        <v>527</v>
      </c>
      <c r="C530" s="101" t="s">
        <v>946</v>
      </c>
      <c r="D530" s="97">
        <v>41838</v>
      </c>
      <c r="E530" s="98">
        <v>44424</v>
      </c>
      <c r="F530" s="117">
        <f t="shared" si="43"/>
        <v>7.0849315068493155</v>
      </c>
      <c r="G530" s="46">
        <v>3</v>
      </c>
      <c r="H530" s="72">
        <v>0.05</v>
      </c>
      <c r="I530" s="91">
        <f t="shared" si="44"/>
        <v>0.31666666666666665</v>
      </c>
      <c r="J530" s="118">
        <v>25836</v>
      </c>
      <c r="K530" s="68">
        <f t="shared" si="40"/>
        <v>57964.65863013699</v>
      </c>
      <c r="L530" s="68">
        <f t="shared" si="41"/>
        <v>0</v>
      </c>
      <c r="M530" s="45">
        <v>0.05</v>
      </c>
      <c r="N530" s="68">
        <f t="shared" si="42"/>
        <v>1291.8000000000002</v>
      </c>
    </row>
    <row r="531" spans="2:14" x14ac:dyDescent="0.25">
      <c r="B531" s="46">
        <v>528</v>
      </c>
      <c r="C531" s="101" t="s">
        <v>947</v>
      </c>
      <c r="D531" s="97">
        <v>41842</v>
      </c>
      <c r="E531" s="98">
        <v>44424</v>
      </c>
      <c r="F531" s="117">
        <f t="shared" si="43"/>
        <v>7.0739726027397261</v>
      </c>
      <c r="G531" s="46">
        <v>3</v>
      </c>
      <c r="H531" s="72">
        <v>0.05</v>
      </c>
      <c r="I531" s="91">
        <f t="shared" si="44"/>
        <v>0.31666666666666665</v>
      </c>
      <c r="J531" s="118">
        <v>5900</v>
      </c>
      <c r="K531" s="68">
        <f t="shared" si="40"/>
        <v>13216.538812785388</v>
      </c>
      <c r="L531" s="68">
        <f t="shared" si="41"/>
        <v>0</v>
      </c>
      <c r="M531" s="45">
        <v>0.05</v>
      </c>
      <c r="N531" s="68">
        <f t="shared" si="42"/>
        <v>295</v>
      </c>
    </row>
    <row r="532" spans="2:14" x14ac:dyDescent="0.25">
      <c r="B532" s="46">
        <v>529</v>
      </c>
      <c r="C532" s="101" t="s">
        <v>948</v>
      </c>
      <c r="D532" s="97">
        <v>41842</v>
      </c>
      <c r="E532" s="98">
        <v>44424</v>
      </c>
      <c r="F532" s="117">
        <f t="shared" si="43"/>
        <v>7.0739726027397261</v>
      </c>
      <c r="G532" s="46">
        <v>3</v>
      </c>
      <c r="H532" s="72">
        <v>0.05</v>
      </c>
      <c r="I532" s="91">
        <f t="shared" si="44"/>
        <v>0.31666666666666665</v>
      </c>
      <c r="J532" s="118">
        <v>2950</v>
      </c>
      <c r="K532" s="68">
        <f t="shared" si="40"/>
        <v>6608.2694063926938</v>
      </c>
      <c r="L532" s="68">
        <f t="shared" si="41"/>
        <v>0</v>
      </c>
      <c r="M532" s="45">
        <v>0.05</v>
      </c>
      <c r="N532" s="68">
        <f t="shared" si="42"/>
        <v>147.5</v>
      </c>
    </row>
    <row r="533" spans="2:14" x14ac:dyDescent="0.25">
      <c r="B533" s="46">
        <v>530</v>
      </c>
      <c r="C533" s="101" t="s">
        <v>949</v>
      </c>
      <c r="D533" s="97">
        <v>41848</v>
      </c>
      <c r="E533" s="98">
        <v>44424</v>
      </c>
      <c r="F533" s="117">
        <f t="shared" si="43"/>
        <v>7.0575342465753428</v>
      </c>
      <c r="G533" s="46">
        <v>3</v>
      </c>
      <c r="H533" s="72">
        <v>0.05</v>
      </c>
      <c r="I533" s="91">
        <f t="shared" si="44"/>
        <v>0.31666666666666665</v>
      </c>
      <c r="J533" s="118">
        <v>23000</v>
      </c>
      <c r="K533" s="68">
        <f t="shared" si="40"/>
        <v>51402.374429223746</v>
      </c>
      <c r="L533" s="68">
        <f t="shared" si="41"/>
        <v>0</v>
      </c>
      <c r="M533" s="45">
        <v>0.05</v>
      </c>
      <c r="N533" s="68">
        <f t="shared" si="42"/>
        <v>1150</v>
      </c>
    </row>
    <row r="534" spans="2:14" x14ac:dyDescent="0.25">
      <c r="B534" s="46">
        <v>531</v>
      </c>
      <c r="C534" s="101" t="s">
        <v>950</v>
      </c>
      <c r="D534" s="97">
        <v>41843</v>
      </c>
      <c r="E534" s="98">
        <v>44424</v>
      </c>
      <c r="F534" s="117">
        <f t="shared" si="43"/>
        <v>7.0712328767123287</v>
      </c>
      <c r="G534" s="46">
        <v>3</v>
      </c>
      <c r="H534" s="72">
        <v>0.05</v>
      </c>
      <c r="I534" s="91">
        <f t="shared" si="44"/>
        <v>0.31666666666666665</v>
      </c>
      <c r="J534" s="118">
        <v>94050</v>
      </c>
      <c r="K534" s="68">
        <f t="shared" si="40"/>
        <v>210598.99315068492</v>
      </c>
      <c r="L534" s="68">
        <f t="shared" si="41"/>
        <v>0</v>
      </c>
      <c r="M534" s="45">
        <v>0.05</v>
      </c>
      <c r="N534" s="68">
        <f t="shared" si="42"/>
        <v>4702.5</v>
      </c>
    </row>
    <row r="535" spans="2:14" x14ac:dyDescent="0.25">
      <c r="B535" s="46">
        <v>532</v>
      </c>
      <c r="C535" s="101" t="s">
        <v>951</v>
      </c>
      <c r="D535" s="97">
        <v>41846</v>
      </c>
      <c r="E535" s="98">
        <v>44424</v>
      </c>
      <c r="F535" s="117">
        <f t="shared" si="43"/>
        <v>7.0630136986301366</v>
      </c>
      <c r="G535" s="46">
        <v>3</v>
      </c>
      <c r="H535" s="72">
        <v>0.05</v>
      </c>
      <c r="I535" s="91">
        <f t="shared" si="44"/>
        <v>0.31666666666666665</v>
      </c>
      <c r="J535" s="118">
        <v>10800</v>
      </c>
      <c r="K535" s="68">
        <f t="shared" si="40"/>
        <v>24155.506849315068</v>
      </c>
      <c r="L535" s="68">
        <f t="shared" si="41"/>
        <v>0</v>
      </c>
      <c r="M535" s="45">
        <v>0.05</v>
      </c>
      <c r="N535" s="68">
        <f t="shared" si="42"/>
        <v>540</v>
      </c>
    </row>
    <row r="536" spans="2:14" x14ac:dyDescent="0.25">
      <c r="B536" s="46">
        <v>533</v>
      </c>
      <c r="C536" s="101" t="s">
        <v>952</v>
      </c>
      <c r="D536" s="97">
        <v>41846</v>
      </c>
      <c r="E536" s="98">
        <v>44424</v>
      </c>
      <c r="F536" s="117">
        <f t="shared" si="43"/>
        <v>7.0630136986301366</v>
      </c>
      <c r="G536" s="46">
        <v>8</v>
      </c>
      <c r="H536" s="72">
        <v>0.05</v>
      </c>
      <c r="I536" s="91">
        <f t="shared" si="44"/>
        <v>0.11874999999999999</v>
      </c>
      <c r="J536" s="118">
        <v>24000</v>
      </c>
      <c r="K536" s="68">
        <f t="shared" si="40"/>
        <v>20129.589041095889</v>
      </c>
      <c r="L536" s="68">
        <f t="shared" si="41"/>
        <v>3870.4109589041109</v>
      </c>
      <c r="M536" s="45">
        <v>0.05</v>
      </c>
      <c r="N536" s="68">
        <f t="shared" si="42"/>
        <v>3676.8904109589052</v>
      </c>
    </row>
    <row r="537" spans="2:14" x14ac:dyDescent="0.25">
      <c r="B537" s="46">
        <v>534</v>
      </c>
      <c r="C537" s="101" t="s">
        <v>953</v>
      </c>
      <c r="D537" s="97">
        <v>41850</v>
      </c>
      <c r="E537" s="98">
        <v>44424</v>
      </c>
      <c r="F537" s="117">
        <f t="shared" si="43"/>
        <v>7.0520547945205481</v>
      </c>
      <c r="G537" s="46">
        <v>8</v>
      </c>
      <c r="H537" s="72">
        <v>0.05</v>
      </c>
      <c r="I537" s="91">
        <f t="shared" si="44"/>
        <v>0.11874999999999999</v>
      </c>
      <c r="J537" s="118">
        <v>42000</v>
      </c>
      <c r="K537" s="68">
        <f t="shared" si="40"/>
        <v>35172.123287671231</v>
      </c>
      <c r="L537" s="68">
        <f t="shared" si="41"/>
        <v>6827.8767123287689</v>
      </c>
      <c r="M537" s="45">
        <v>0.05</v>
      </c>
      <c r="N537" s="68">
        <f t="shared" si="42"/>
        <v>6486.4828767123299</v>
      </c>
    </row>
    <row r="538" spans="2:14" x14ac:dyDescent="0.25">
      <c r="B538" s="46">
        <v>535</v>
      </c>
      <c r="C538" s="101" t="s">
        <v>954</v>
      </c>
      <c r="D538" s="97">
        <v>41846</v>
      </c>
      <c r="E538" s="98">
        <v>44424</v>
      </c>
      <c r="F538" s="117">
        <f t="shared" si="43"/>
        <v>7.0630136986301366</v>
      </c>
      <c r="G538" s="46">
        <v>3</v>
      </c>
      <c r="H538" s="72">
        <v>0.05</v>
      </c>
      <c r="I538" s="91">
        <f t="shared" si="44"/>
        <v>0.31666666666666665</v>
      </c>
      <c r="J538" s="118">
        <v>37900</v>
      </c>
      <c r="K538" s="68">
        <f t="shared" si="40"/>
        <v>84767.936073059347</v>
      </c>
      <c r="L538" s="68">
        <f t="shared" si="41"/>
        <v>0</v>
      </c>
      <c r="M538" s="45">
        <v>0.05</v>
      </c>
      <c r="N538" s="68">
        <f t="shared" si="42"/>
        <v>1895</v>
      </c>
    </row>
    <row r="539" spans="2:14" x14ac:dyDescent="0.25">
      <c r="B539" s="46">
        <v>536</v>
      </c>
      <c r="C539" s="101" t="s">
        <v>955</v>
      </c>
      <c r="D539" s="97">
        <v>41851</v>
      </c>
      <c r="E539" s="98">
        <v>44424</v>
      </c>
      <c r="F539" s="117">
        <f t="shared" si="43"/>
        <v>7.0493150684931507</v>
      </c>
      <c r="G539" s="46">
        <v>5</v>
      </c>
      <c r="H539" s="72">
        <v>0.05</v>
      </c>
      <c r="I539" s="91">
        <f t="shared" si="44"/>
        <v>0.19</v>
      </c>
      <c r="J539" s="118">
        <v>32000</v>
      </c>
      <c r="K539" s="68">
        <f t="shared" si="40"/>
        <v>42859.835616438359</v>
      </c>
      <c r="L539" s="68">
        <f t="shared" si="41"/>
        <v>0</v>
      </c>
      <c r="M539" s="45">
        <v>0.05</v>
      </c>
      <c r="N539" s="68">
        <f t="shared" si="42"/>
        <v>1600</v>
      </c>
    </row>
    <row r="540" spans="2:14" x14ac:dyDescent="0.25">
      <c r="B540" s="46">
        <v>537</v>
      </c>
      <c r="C540" s="101" t="s">
        <v>956</v>
      </c>
      <c r="D540" s="97">
        <v>41856</v>
      </c>
      <c r="E540" s="98">
        <v>44424</v>
      </c>
      <c r="F540" s="117">
        <f t="shared" si="43"/>
        <v>7.0356164383561648</v>
      </c>
      <c r="G540" s="46">
        <v>3</v>
      </c>
      <c r="H540" s="72">
        <v>0.05</v>
      </c>
      <c r="I540" s="91">
        <f t="shared" si="44"/>
        <v>0.31666666666666665</v>
      </c>
      <c r="J540" s="118">
        <v>17850</v>
      </c>
      <c r="K540" s="68">
        <f t="shared" si="40"/>
        <v>39768.821917808222</v>
      </c>
      <c r="L540" s="68">
        <f t="shared" si="41"/>
        <v>0</v>
      </c>
      <c r="M540" s="45">
        <v>0.05</v>
      </c>
      <c r="N540" s="68">
        <f t="shared" si="42"/>
        <v>892.5</v>
      </c>
    </row>
    <row r="541" spans="2:14" x14ac:dyDescent="0.25">
      <c r="B541" s="46">
        <v>538</v>
      </c>
      <c r="C541" s="101" t="s">
        <v>957</v>
      </c>
      <c r="D541" s="97">
        <v>41856</v>
      </c>
      <c r="E541" s="98">
        <v>44424</v>
      </c>
      <c r="F541" s="117">
        <f t="shared" si="43"/>
        <v>7.0356164383561648</v>
      </c>
      <c r="G541" s="46">
        <v>3</v>
      </c>
      <c r="H541" s="72">
        <v>0.05</v>
      </c>
      <c r="I541" s="91">
        <f t="shared" si="44"/>
        <v>0.31666666666666665</v>
      </c>
      <c r="J541" s="118">
        <v>257985</v>
      </c>
      <c r="K541" s="68">
        <f t="shared" si="40"/>
        <v>574776.44383561646</v>
      </c>
      <c r="L541" s="68">
        <f t="shared" si="41"/>
        <v>0</v>
      </c>
      <c r="M541" s="45">
        <v>0.05</v>
      </c>
      <c r="N541" s="68">
        <f t="shared" si="42"/>
        <v>12899.25</v>
      </c>
    </row>
    <row r="542" spans="2:14" x14ac:dyDescent="0.25">
      <c r="B542" s="46">
        <v>539</v>
      </c>
      <c r="C542" s="101" t="s">
        <v>958</v>
      </c>
      <c r="D542" s="97">
        <v>41856</v>
      </c>
      <c r="E542" s="98">
        <v>44424</v>
      </c>
      <c r="F542" s="117">
        <f t="shared" si="43"/>
        <v>7.0356164383561648</v>
      </c>
      <c r="G542" s="46">
        <v>3</v>
      </c>
      <c r="H542" s="72">
        <v>0.05</v>
      </c>
      <c r="I542" s="91">
        <f t="shared" si="44"/>
        <v>0.31666666666666665</v>
      </c>
      <c r="J542" s="118">
        <v>11850</v>
      </c>
      <c r="K542" s="68">
        <f t="shared" si="40"/>
        <v>26401.150684931508</v>
      </c>
      <c r="L542" s="68">
        <f t="shared" si="41"/>
        <v>0</v>
      </c>
      <c r="M542" s="45">
        <v>0.05</v>
      </c>
      <c r="N542" s="68">
        <f t="shared" si="42"/>
        <v>592.5</v>
      </c>
    </row>
    <row r="543" spans="2:14" x14ac:dyDescent="0.25">
      <c r="B543" s="46">
        <v>540</v>
      </c>
      <c r="C543" s="101" t="s">
        <v>959</v>
      </c>
      <c r="D543" s="97">
        <v>41873</v>
      </c>
      <c r="E543" s="98">
        <v>44424</v>
      </c>
      <c r="F543" s="117">
        <f t="shared" si="43"/>
        <v>6.9890410958904106</v>
      </c>
      <c r="G543" s="46">
        <v>3</v>
      </c>
      <c r="H543" s="72">
        <v>0.05</v>
      </c>
      <c r="I543" s="91">
        <f t="shared" si="44"/>
        <v>0.31666666666666665</v>
      </c>
      <c r="J543" s="118">
        <v>234400</v>
      </c>
      <c r="K543" s="68">
        <f t="shared" si="40"/>
        <v>518773.22374429216</v>
      </c>
      <c r="L543" s="68">
        <f t="shared" si="41"/>
        <v>0</v>
      </c>
      <c r="M543" s="45">
        <v>0.05</v>
      </c>
      <c r="N543" s="68">
        <f t="shared" si="42"/>
        <v>11720</v>
      </c>
    </row>
    <row r="544" spans="2:14" x14ac:dyDescent="0.25">
      <c r="B544" s="46">
        <v>541</v>
      </c>
      <c r="C544" s="101" t="s">
        <v>960</v>
      </c>
      <c r="D544" s="97">
        <v>41882</v>
      </c>
      <c r="E544" s="98">
        <v>44424</v>
      </c>
      <c r="F544" s="117">
        <f t="shared" si="43"/>
        <v>6.9643835616438352</v>
      </c>
      <c r="G544" s="46">
        <v>5</v>
      </c>
      <c r="H544" s="72">
        <v>0.05</v>
      </c>
      <c r="I544" s="91">
        <f t="shared" si="44"/>
        <v>0.19</v>
      </c>
      <c r="J544" s="118">
        <v>5472</v>
      </c>
      <c r="K544" s="68">
        <f t="shared" si="40"/>
        <v>7240.7303013698629</v>
      </c>
      <c r="L544" s="68">
        <f t="shared" si="41"/>
        <v>0</v>
      </c>
      <c r="M544" s="45">
        <v>0.05</v>
      </c>
      <c r="N544" s="68">
        <f t="shared" si="42"/>
        <v>273.60000000000002</v>
      </c>
    </row>
    <row r="545" spans="2:14" x14ac:dyDescent="0.25">
      <c r="B545" s="46">
        <v>542</v>
      </c>
      <c r="C545" s="101" t="s">
        <v>960</v>
      </c>
      <c r="D545" s="97">
        <v>41891</v>
      </c>
      <c r="E545" s="98">
        <v>44424</v>
      </c>
      <c r="F545" s="117">
        <f t="shared" si="43"/>
        <v>6.9397260273972599</v>
      </c>
      <c r="G545" s="46">
        <v>5</v>
      </c>
      <c r="H545" s="72">
        <v>0.05</v>
      </c>
      <c r="I545" s="91">
        <f t="shared" si="44"/>
        <v>0.19</v>
      </c>
      <c r="J545" s="118">
        <v>12768</v>
      </c>
      <c r="K545" s="68">
        <f t="shared" si="40"/>
        <v>16835.220164383561</v>
      </c>
      <c r="L545" s="68">
        <f t="shared" si="41"/>
        <v>0</v>
      </c>
      <c r="M545" s="45">
        <v>0.05</v>
      </c>
      <c r="N545" s="68">
        <f t="shared" si="42"/>
        <v>638.40000000000009</v>
      </c>
    </row>
    <row r="546" spans="2:14" x14ac:dyDescent="0.25">
      <c r="B546" s="46">
        <v>543</v>
      </c>
      <c r="C546" s="101" t="s">
        <v>961</v>
      </c>
      <c r="D546" s="97">
        <v>41882</v>
      </c>
      <c r="E546" s="98">
        <v>44424</v>
      </c>
      <c r="F546" s="117">
        <f t="shared" si="43"/>
        <v>6.9643835616438352</v>
      </c>
      <c r="G546" s="46">
        <v>4</v>
      </c>
      <c r="H546" s="72">
        <v>0.05</v>
      </c>
      <c r="I546" s="91">
        <f t="shared" si="44"/>
        <v>0.23749999999999999</v>
      </c>
      <c r="J546" s="118">
        <v>6292.8</v>
      </c>
      <c r="K546" s="68">
        <f t="shared" si="40"/>
        <v>10408.549808219177</v>
      </c>
      <c r="L546" s="68">
        <f t="shared" si="41"/>
        <v>0</v>
      </c>
      <c r="M546" s="45">
        <v>0.05</v>
      </c>
      <c r="N546" s="68">
        <f t="shared" si="42"/>
        <v>314.64000000000004</v>
      </c>
    </row>
    <row r="547" spans="2:14" x14ac:dyDescent="0.25">
      <c r="B547" s="46">
        <v>544</v>
      </c>
      <c r="C547" s="101" t="s">
        <v>864</v>
      </c>
      <c r="D547" s="97">
        <v>41882</v>
      </c>
      <c r="E547" s="98">
        <v>44424</v>
      </c>
      <c r="F547" s="117">
        <f t="shared" si="43"/>
        <v>6.9643835616438352</v>
      </c>
      <c r="G547" s="46">
        <v>3</v>
      </c>
      <c r="H547" s="72">
        <v>0.05</v>
      </c>
      <c r="I547" s="91">
        <f t="shared" si="44"/>
        <v>0.31666666666666665</v>
      </c>
      <c r="J547" s="118">
        <v>9600</v>
      </c>
      <c r="K547" s="68">
        <f t="shared" si="40"/>
        <v>21171.726027397261</v>
      </c>
      <c r="L547" s="68">
        <f t="shared" si="41"/>
        <v>0</v>
      </c>
      <c r="M547" s="45">
        <v>0.05</v>
      </c>
      <c r="N547" s="68">
        <f t="shared" si="42"/>
        <v>480</v>
      </c>
    </row>
    <row r="548" spans="2:14" x14ac:dyDescent="0.25">
      <c r="B548" s="46">
        <v>545</v>
      </c>
      <c r="C548" s="101" t="s">
        <v>962</v>
      </c>
      <c r="D548" s="97">
        <v>41901</v>
      </c>
      <c r="E548" s="98">
        <v>44424</v>
      </c>
      <c r="F548" s="117">
        <f t="shared" si="43"/>
        <v>6.912328767123288</v>
      </c>
      <c r="G548" s="46">
        <v>3</v>
      </c>
      <c r="H548" s="72">
        <v>0.05</v>
      </c>
      <c r="I548" s="91">
        <f t="shared" si="44"/>
        <v>0.31666666666666665</v>
      </c>
      <c r="J548" s="118">
        <v>34831.06</v>
      </c>
      <c r="K548" s="68">
        <f t="shared" si="40"/>
        <v>76241.850375342459</v>
      </c>
      <c r="L548" s="68">
        <f t="shared" si="41"/>
        <v>0</v>
      </c>
      <c r="M548" s="45">
        <v>0.05</v>
      </c>
      <c r="N548" s="68">
        <f t="shared" si="42"/>
        <v>1741.5529999999999</v>
      </c>
    </row>
    <row r="549" spans="2:14" x14ac:dyDescent="0.25">
      <c r="B549" s="46">
        <v>546</v>
      </c>
      <c r="C549" s="101" t="s">
        <v>963</v>
      </c>
      <c r="D549" s="97">
        <v>41901</v>
      </c>
      <c r="E549" s="98">
        <v>44424</v>
      </c>
      <c r="F549" s="117">
        <f t="shared" si="43"/>
        <v>6.912328767123288</v>
      </c>
      <c r="G549" s="46">
        <v>3</v>
      </c>
      <c r="H549" s="72">
        <v>0.05</v>
      </c>
      <c r="I549" s="91">
        <f t="shared" si="44"/>
        <v>0.31666666666666665</v>
      </c>
      <c r="J549" s="118">
        <v>1633.17</v>
      </c>
      <c r="K549" s="68">
        <f t="shared" si="40"/>
        <v>3574.8525246575341</v>
      </c>
      <c r="L549" s="68">
        <f t="shared" si="41"/>
        <v>0</v>
      </c>
      <c r="M549" s="45">
        <v>0.05</v>
      </c>
      <c r="N549" s="68">
        <f t="shared" si="42"/>
        <v>81.658500000000004</v>
      </c>
    </row>
    <row r="550" spans="2:14" x14ac:dyDescent="0.25">
      <c r="B550" s="46">
        <v>547</v>
      </c>
      <c r="C550" s="101" t="s">
        <v>964</v>
      </c>
      <c r="D550" s="97">
        <v>41901</v>
      </c>
      <c r="E550" s="98">
        <v>44424</v>
      </c>
      <c r="F550" s="117">
        <f t="shared" si="43"/>
        <v>6.912328767123288</v>
      </c>
      <c r="G550" s="46">
        <v>3</v>
      </c>
      <c r="H550" s="72">
        <v>0.05</v>
      </c>
      <c r="I550" s="91">
        <f t="shared" si="44"/>
        <v>0.31666666666666665</v>
      </c>
      <c r="J550" s="118">
        <v>14150.18</v>
      </c>
      <c r="K550" s="68">
        <f t="shared" si="40"/>
        <v>30973.387153424657</v>
      </c>
      <c r="L550" s="68">
        <f t="shared" si="41"/>
        <v>0</v>
      </c>
      <c r="M550" s="45">
        <v>0.05</v>
      </c>
      <c r="N550" s="68">
        <f t="shared" si="42"/>
        <v>707.50900000000001</v>
      </c>
    </row>
    <row r="551" spans="2:14" x14ac:dyDescent="0.25">
      <c r="B551" s="46">
        <v>548</v>
      </c>
      <c r="C551" s="101" t="s">
        <v>965</v>
      </c>
      <c r="D551" s="97">
        <v>41901</v>
      </c>
      <c r="E551" s="98">
        <v>44424</v>
      </c>
      <c r="F551" s="117">
        <f t="shared" si="43"/>
        <v>6.912328767123288</v>
      </c>
      <c r="G551" s="46">
        <v>3</v>
      </c>
      <c r="H551" s="72">
        <v>0.05</v>
      </c>
      <c r="I551" s="91">
        <f t="shared" si="44"/>
        <v>0.31666666666666665</v>
      </c>
      <c r="J551" s="118">
        <v>13061.39</v>
      </c>
      <c r="K551" s="68">
        <f t="shared" si="40"/>
        <v>28590.130247945206</v>
      </c>
      <c r="L551" s="68">
        <f t="shared" si="41"/>
        <v>0</v>
      </c>
      <c r="M551" s="45">
        <v>0.05</v>
      </c>
      <c r="N551" s="68">
        <f t="shared" si="42"/>
        <v>653.06950000000006</v>
      </c>
    </row>
    <row r="552" spans="2:14" x14ac:dyDescent="0.25">
      <c r="B552" s="46">
        <v>549</v>
      </c>
      <c r="C552" s="101" t="s">
        <v>911</v>
      </c>
      <c r="D552" s="97">
        <v>41894</v>
      </c>
      <c r="E552" s="98">
        <v>44424</v>
      </c>
      <c r="F552" s="117">
        <f t="shared" si="43"/>
        <v>6.9315068493150687</v>
      </c>
      <c r="G552" s="46">
        <v>5</v>
      </c>
      <c r="H552" s="72">
        <v>0.05</v>
      </c>
      <c r="I552" s="91">
        <f t="shared" si="44"/>
        <v>0.19</v>
      </c>
      <c r="J552" s="118">
        <v>3810</v>
      </c>
      <c r="K552" s="68">
        <f t="shared" si="40"/>
        <v>5017.7178082191776</v>
      </c>
      <c r="L552" s="68">
        <f t="shared" si="41"/>
        <v>0</v>
      </c>
      <c r="M552" s="45">
        <v>0.05</v>
      </c>
      <c r="N552" s="68">
        <f t="shared" si="42"/>
        <v>190.5</v>
      </c>
    </row>
    <row r="553" spans="2:14" x14ac:dyDescent="0.25">
      <c r="B553" s="46">
        <v>550</v>
      </c>
      <c r="C553" s="101" t="s">
        <v>962</v>
      </c>
      <c r="D553" s="97">
        <v>41894</v>
      </c>
      <c r="E553" s="98">
        <v>44424</v>
      </c>
      <c r="F553" s="117">
        <f t="shared" si="43"/>
        <v>6.9315068493150687</v>
      </c>
      <c r="G553" s="46">
        <v>3</v>
      </c>
      <c r="H553" s="72">
        <v>0.05</v>
      </c>
      <c r="I553" s="91">
        <f t="shared" si="44"/>
        <v>0.31666666666666665</v>
      </c>
      <c r="J553" s="118">
        <v>12191</v>
      </c>
      <c r="K553" s="68">
        <f t="shared" si="40"/>
        <v>26758.966666666667</v>
      </c>
      <c r="L553" s="68">
        <f t="shared" si="41"/>
        <v>0</v>
      </c>
      <c r="M553" s="45">
        <v>0.05</v>
      </c>
      <c r="N553" s="68">
        <f t="shared" si="42"/>
        <v>609.55000000000007</v>
      </c>
    </row>
    <row r="554" spans="2:14" x14ac:dyDescent="0.25">
      <c r="B554" s="46">
        <v>551</v>
      </c>
      <c r="C554" s="101" t="s">
        <v>965</v>
      </c>
      <c r="D554" s="97">
        <v>41894</v>
      </c>
      <c r="E554" s="98">
        <v>44424</v>
      </c>
      <c r="F554" s="117">
        <f t="shared" si="43"/>
        <v>6.9315068493150687</v>
      </c>
      <c r="G554" s="46">
        <v>3</v>
      </c>
      <c r="H554" s="72">
        <v>0.05</v>
      </c>
      <c r="I554" s="91">
        <f t="shared" si="44"/>
        <v>0.31666666666666665</v>
      </c>
      <c r="J554" s="118">
        <v>15238</v>
      </c>
      <c r="K554" s="68">
        <f t="shared" si="40"/>
        <v>33447.06210045662</v>
      </c>
      <c r="L554" s="68">
        <f t="shared" si="41"/>
        <v>0</v>
      </c>
      <c r="M554" s="45">
        <v>0.05</v>
      </c>
      <c r="N554" s="68">
        <f t="shared" si="42"/>
        <v>761.90000000000009</v>
      </c>
    </row>
    <row r="555" spans="2:14" x14ac:dyDescent="0.25">
      <c r="B555" s="46">
        <v>552</v>
      </c>
      <c r="C555" s="101" t="s">
        <v>964</v>
      </c>
      <c r="D555" s="97">
        <v>41894</v>
      </c>
      <c r="E555" s="98">
        <v>44424</v>
      </c>
      <c r="F555" s="117">
        <f t="shared" si="43"/>
        <v>6.9315068493150687</v>
      </c>
      <c r="G555" s="46">
        <v>3</v>
      </c>
      <c r="H555" s="72">
        <v>0.05</v>
      </c>
      <c r="I555" s="91">
        <f t="shared" si="44"/>
        <v>0.31666666666666665</v>
      </c>
      <c r="J555" s="118">
        <v>2830</v>
      </c>
      <c r="K555" s="68">
        <f t="shared" si="40"/>
        <v>6211.7853881278534</v>
      </c>
      <c r="L555" s="68">
        <f t="shared" si="41"/>
        <v>0</v>
      </c>
      <c r="M555" s="45">
        <v>0.05</v>
      </c>
      <c r="N555" s="68">
        <f t="shared" si="42"/>
        <v>141.5</v>
      </c>
    </row>
    <row r="556" spans="2:14" x14ac:dyDescent="0.25">
      <c r="B556" s="46">
        <v>553</v>
      </c>
      <c r="C556" s="101" t="s">
        <v>963</v>
      </c>
      <c r="D556" s="97">
        <v>41894</v>
      </c>
      <c r="E556" s="98">
        <v>44424</v>
      </c>
      <c r="F556" s="117">
        <f t="shared" si="43"/>
        <v>6.9315068493150687</v>
      </c>
      <c r="G556" s="46">
        <v>3</v>
      </c>
      <c r="H556" s="72">
        <v>0.05</v>
      </c>
      <c r="I556" s="91">
        <f t="shared" si="44"/>
        <v>0.31666666666666665</v>
      </c>
      <c r="J556" s="118">
        <v>2721</v>
      </c>
      <c r="K556" s="68">
        <f t="shared" si="40"/>
        <v>5972.5328767123292</v>
      </c>
      <c r="L556" s="68">
        <f t="shared" si="41"/>
        <v>0</v>
      </c>
      <c r="M556" s="45">
        <v>0.05</v>
      </c>
      <c r="N556" s="68">
        <f t="shared" si="42"/>
        <v>136.05000000000001</v>
      </c>
    </row>
    <row r="557" spans="2:14" x14ac:dyDescent="0.25">
      <c r="B557" s="46">
        <v>554</v>
      </c>
      <c r="C557" s="101" t="s">
        <v>820</v>
      </c>
      <c r="D557" s="97">
        <v>41898</v>
      </c>
      <c r="E557" s="98">
        <v>44424</v>
      </c>
      <c r="F557" s="117">
        <f t="shared" si="43"/>
        <v>6.9205479452054792</v>
      </c>
      <c r="G557" s="46">
        <v>3</v>
      </c>
      <c r="H557" s="72">
        <v>0.05</v>
      </c>
      <c r="I557" s="91">
        <f t="shared" si="44"/>
        <v>0.31666666666666665</v>
      </c>
      <c r="J557" s="118">
        <v>36902</v>
      </c>
      <c r="K557" s="68">
        <f t="shared" si="40"/>
        <v>80870.985753424655</v>
      </c>
      <c r="L557" s="68">
        <f t="shared" si="41"/>
        <v>0</v>
      </c>
      <c r="M557" s="45">
        <v>0.05</v>
      </c>
      <c r="N557" s="68">
        <f t="shared" si="42"/>
        <v>1845.1000000000001</v>
      </c>
    </row>
    <row r="558" spans="2:14" x14ac:dyDescent="0.25">
      <c r="B558" s="46">
        <v>555</v>
      </c>
      <c r="C558" s="101" t="s">
        <v>868</v>
      </c>
      <c r="D558" s="97">
        <v>41898</v>
      </c>
      <c r="E558" s="98">
        <v>44424</v>
      </c>
      <c r="F558" s="117">
        <f t="shared" si="43"/>
        <v>6.9205479452054792</v>
      </c>
      <c r="G558" s="46">
        <v>6</v>
      </c>
      <c r="H558" s="72">
        <v>0.05</v>
      </c>
      <c r="I558" s="91">
        <f t="shared" si="44"/>
        <v>0.15833333333333333</v>
      </c>
      <c r="J558" s="118">
        <v>204900</v>
      </c>
      <c r="K558" s="68">
        <f t="shared" si="40"/>
        <v>224519.87671232875</v>
      </c>
      <c r="L558" s="68">
        <f t="shared" si="41"/>
        <v>0</v>
      </c>
      <c r="M558" s="45">
        <v>0.05</v>
      </c>
      <c r="N558" s="68">
        <f t="shared" si="42"/>
        <v>10245</v>
      </c>
    </row>
    <row r="559" spans="2:14" x14ac:dyDescent="0.25">
      <c r="B559" s="46">
        <v>556</v>
      </c>
      <c r="C559" s="101" t="s">
        <v>855</v>
      </c>
      <c r="D559" s="97">
        <v>41909</v>
      </c>
      <c r="E559" s="98">
        <v>44424</v>
      </c>
      <c r="F559" s="117">
        <f t="shared" si="43"/>
        <v>6.8904109589041092</v>
      </c>
      <c r="G559" s="46">
        <v>3</v>
      </c>
      <c r="H559" s="72">
        <v>0.05</v>
      </c>
      <c r="I559" s="91">
        <f t="shared" si="44"/>
        <v>0.31666666666666665</v>
      </c>
      <c r="J559" s="118">
        <v>9860</v>
      </c>
      <c r="K559" s="68">
        <f t="shared" si="40"/>
        <v>21514.159817351596</v>
      </c>
      <c r="L559" s="68">
        <f t="shared" si="41"/>
        <v>0</v>
      </c>
      <c r="M559" s="45">
        <v>0.05</v>
      </c>
      <c r="N559" s="68">
        <f t="shared" si="42"/>
        <v>493</v>
      </c>
    </row>
    <row r="560" spans="2:14" x14ac:dyDescent="0.25">
      <c r="B560" s="46">
        <v>557</v>
      </c>
      <c r="C560" s="101" t="s">
        <v>966</v>
      </c>
      <c r="D560" s="97">
        <v>41909</v>
      </c>
      <c r="E560" s="98">
        <v>44424</v>
      </c>
      <c r="F560" s="117">
        <f t="shared" si="43"/>
        <v>6.8904109589041092</v>
      </c>
      <c r="G560" s="46">
        <v>3</v>
      </c>
      <c r="H560" s="72">
        <v>0.05</v>
      </c>
      <c r="I560" s="91">
        <f t="shared" si="44"/>
        <v>0.31666666666666665</v>
      </c>
      <c r="J560" s="118">
        <v>58200</v>
      </c>
      <c r="K560" s="68">
        <f t="shared" si="40"/>
        <v>126990.27397260274</v>
      </c>
      <c r="L560" s="68">
        <f t="shared" si="41"/>
        <v>0</v>
      </c>
      <c r="M560" s="45">
        <v>0.05</v>
      </c>
      <c r="N560" s="68">
        <f t="shared" si="42"/>
        <v>2910</v>
      </c>
    </row>
    <row r="561" spans="2:14" x14ac:dyDescent="0.25">
      <c r="B561" s="46">
        <v>558</v>
      </c>
      <c r="C561" s="101" t="s">
        <v>867</v>
      </c>
      <c r="D561" s="97">
        <v>41909</v>
      </c>
      <c r="E561" s="98">
        <v>44424</v>
      </c>
      <c r="F561" s="117">
        <f t="shared" si="43"/>
        <v>6.8904109589041092</v>
      </c>
      <c r="G561" s="46">
        <v>6</v>
      </c>
      <c r="H561" s="72">
        <v>0.05</v>
      </c>
      <c r="I561" s="91">
        <f t="shared" si="44"/>
        <v>0.15833333333333333</v>
      </c>
      <c r="J561" s="118">
        <v>804300</v>
      </c>
      <c r="K561" s="68">
        <f t="shared" si="40"/>
        <v>877476.60958904109</v>
      </c>
      <c r="L561" s="68">
        <f t="shared" si="41"/>
        <v>0</v>
      </c>
      <c r="M561" s="45">
        <v>0.05</v>
      </c>
      <c r="N561" s="68">
        <f t="shared" si="42"/>
        <v>40215</v>
      </c>
    </row>
    <row r="562" spans="2:14" x14ac:dyDescent="0.25">
      <c r="B562" s="46">
        <v>559</v>
      </c>
      <c r="C562" s="101" t="s">
        <v>867</v>
      </c>
      <c r="D562" s="97">
        <v>41925</v>
      </c>
      <c r="E562" s="98">
        <v>44424</v>
      </c>
      <c r="F562" s="117">
        <f t="shared" si="43"/>
        <v>6.8465753424657532</v>
      </c>
      <c r="G562" s="46">
        <v>6</v>
      </c>
      <c r="H562" s="72">
        <v>0.05</v>
      </c>
      <c r="I562" s="91">
        <f t="shared" si="44"/>
        <v>0.15833333333333333</v>
      </c>
      <c r="J562" s="118">
        <v>497900</v>
      </c>
      <c r="K562" s="68">
        <f t="shared" si="40"/>
        <v>539744.06164383551</v>
      </c>
      <c r="L562" s="68">
        <f t="shared" si="41"/>
        <v>0</v>
      </c>
      <c r="M562" s="45">
        <v>0.05</v>
      </c>
      <c r="N562" s="68">
        <f t="shared" si="42"/>
        <v>24895</v>
      </c>
    </row>
    <row r="563" spans="2:14" x14ac:dyDescent="0.25">
      <c r="B563" s="46">
        <v>560</v>
      </c>
      <c r="C563" s="101" t="s">
        <v>868</v>
      </c>
      <c r="D563" s="97">
        <v>41912</v>
      </c>
      <c r="E563" s="98">
        <v>44424</v>
      </c>
      <c r="F563" s="117">
        <f t="shared" si="43"/>
        <v>6.882191780821918</v>
      </c>
      <c r="G563" s="46">
        <v>6</v>
      </c>
      <c r="H563" s="72">
        <v>0.05</v>
      </c>
      <c r="I563" s="91">
        <f t="shared" si="44"/>
        <v>0.15833333333333333</v>
      </c>
      <c r="J563" s="118">
        <v>390000</v>
      </c>
      <c r="K563" s="68">
        <f t="shared" si="40"/>
        <v>424975.34246575343</v>
      </c>
      <c r="L563" s="68">
        <f t="shared" si="41"/>
        <v>0</v>
      </c>
      <c r="M563" s="45">
        <v>0.05</v>
      </c>
      <c r="N563" s="68">
        <f t="shared" si="42"/>
        <v>19500</v>
      </c>
    </row>
    <row r="564" spans="2:14" x14ac:dyDescent="0.25">
      <c r="B564" s="46">
        <v>561</v>
      </c>
      <c r="C564" s="101" t="s">
        <v>868</v>
      </c>
      <c r="D564" s="97">
        <v>41925</v>
      </c>
      <c r="E564" s="98">
        <v>44424</v>
      </c>
      <c r="F564" s="117">
        <f t="shared" si="43"/>
        <v>6.8465753424657532</v>
      </c>
      <c r="G564" s="46">
        <v>6</v>
      </c>
      <c r="H564" s="72">
        <v>0.05</v>
      </c>
      <c r="I564" s="91">
        <f t="shared" si="44"/>
        <v>0.15833333333333333</v>
      </c>
      <c r="J564" s="118">
        <v>926250</v>
      </c>
      <c r="K564" s="68">
        <f t="shared" si="40"/>
        <v>1004093.0650684931</v>
      </c>
      <c r="L564" s="68">
        <f t="shared" si="41"/>
        <v>0</v>
      </c>
      <c r="M564" s="45">
        <v>0.05</v>
      </c>
      <c r="N564" s="68">
        <f t="shared" si="42"/>
        <v>46312.5</v>
      </c>
    </row>
    <row r="565" spans="2:14" x14ac:dyDescent="0.25">
      <c r="B565" s="46">
        <v>562</v>
      </c>
      <c r="C565" s="101" t="s">
        <v>864</v>
      </c>
      <c r="D565" s="97">
        <v>41923</v>
      </c>
      <c r="E565" s="98">
        <v>44424</v>
      </c>
      <c r="F565" s="117">
        <f t="shared" si="43"/>
        <v>6.8520547945205479</v>
      </c>
      <c r="G565" s="46">
        <v>3</v>
      </c>
      <c r="H565" s="72">
        <v>0.05</v>
      </c>
      <c r="I565" s="91">
        <f t="shared" si="44"/>
        <v>0.31666666666666665</v>
      </c>
      <c r="J565" s="118">
        <v>6250</v>
      </c>
      <c r="K565" s="68">
        <f t="shared" si="40"/>
        <v>13561.358447488583</v>
      </c>
      <c r="L565" s="68">
        <f t="shared" si="41"/>
        <v>0</v>
      </c>
      <c r="M565" s="45">
        <v>0.05</v>
      </c>
      <c r="N565" s="68">
        <f t="shared" si="42"/>
        <v>312.5</v>
      </c>
    </row>
    <row r="566" spans="2:14" x14ac:dyDescent="0.25">
      <c r="B566" s="46">
        <v>563</v>
      </c>
      <c r="C566" s="101" t="s">
        <v>871</v>
      </c>
      <c r="D566" s="97">
        <v>41918</v>
      </c>
      <c r="E566" s="98">
        <v>44424</v>
      </c>
      <c r="F566" s="117">
        <f t="shared" si="43"/>
        <v>6.8657534246575347</v>
      </c>
      <c r="G566" s="46">
        <v>3</v>
      </c>
      <c r="H566" s="72">
        <v>0.05</v>
      </c>
      <c r="I566" s="91">
        <f t="shared" si="44"/>
        <v>0.31666666666666665</v>
      </c>
      <c r="J566" s="118">
        <v>106953</v>
      </c>
      <c r="K566" s="68">
        <f t="shared" si="40"/>
        <v>232532.42657534246</v>
      </c>
      <c r="L566" s="68">
        <f t="shared" si="41"/>
        <v>0</v>
      </c>
      <c r="M566" s="45">
        <v>0.05</v>
      </c>
      <c r="N566" s="68">
        <f t="shared" si="42"/>
        <v>5347.6500000000005</v>
      </c>
    </row>
    <row r="567" spans="2:14" x14ac:dyDescent="0.25">
      <c r="B567" s="46">
        <v>564</v>
      </c>
      <c r="C567" s="101" t="s">
        <v>840</v>
      </c>
      <c r="D567" s="97">
        <v>41932</v>
      </c>
      <c r="E567" s="98">
        <v>44424</v>
      </c>
      <c r="F567" s="117">
        <f t="shared" si="43"/>
        <v>6.8273972602739725</v>
      </c>
      <c r="G567" s="46">
        <v>8</v>
      </c>
      <c r="H567" s="72">
        <v>0.05</v>
      </c>
      <c r="I567" s="91">
        <f t="shared" si="44"/>
        <v>0.11874999999999999</v>
      </c>
      <c r="J567" s="118">
        <v>42000</v>
      </c>
      <c r="K567" s="68">
        <f t="shared" si="40"/>
        <v>34051.643835616436</v>
      </c>
      <c r="L567" s="68">
        <f t="shared" si="41"/>
        <v>7948.3561643835637</v>
      </c>
      <c r="M567" s="45">
        <v>0.05</v>
      </c>
      <c r="N567" s="68">
        <f t="shared" si="42"/>
        <v>7550.9383561643854</v>
      </c>
    </row>
    <row r="568" spans="2:14" x14ac:dyDescent="0.25">
      <c r="B568" s="46">
        <v>565</v>
      </c>
      <c r="C568" s="101" t="s">
        <v>938</v>
      </c>
      <c r="D568" s="97">
        <v>41964</v>
      </c>
      <c r="E568" s="98">
        <v>44424</v>
      </c>
      <c r="F568" s="117">
        <f t="shared" si="43"/>
        <v>6.7397260273972606</v>
      </c>
      <c r="G568" s="46">
        <v>5</v>
      </c>
      <c r="H568" s="72">
        <v>0.05</v>
      </c>
      <c r="I568" s="91">
        <f t="shared" si="44"/>
        <v>0.19</v>
      </c>
      <c r="J568" s="118">
        <v>65892</v>
      </c>
      <c r="K568" s="68">
        <f t="shared" si="40"/>
        <v>84377.865205479451</v>
      </c>
      <c r="L568" s="68">
        <f t="shared" si="41"/>
        <v>0</v>
      </c>
      <c r="M568" s="45">
        <v>0.05</v>
      </c>
      <c r="N568" s="68">
        <f t="shared" si="42"/>
        <v>3294.6000000000004</v>
      </c>
    </row>
    <row r="569" spans="2:14" x14ac:dyDescent="0.25">
      <c r="B569" s="46">
        <v>566</v>
      </c>
      <c r="C569" s="101" t="s">
        <v>967</v>
      </c>
      <c r="D569" s="97">
        <v>41950</v>
      </c>
      <c r="E569" s="98">
        <v>44424</v>
      </c>
      <c r="F569" s="117">
        <f t="shared" si="43"/>
        <v>6.7780821917808218</v>
      </c>
      <c r="G569" s="46">
        <v>3</v>
      </c>
      <c r="H569" s="72">
        <v>0.05</v>
      </c>
      <c r="I569" s="91">
        <f t="shared" si="44"/>
        <v>0.31666666666666665</v>
      </c>
      <c r="J569" s="118">
        <v>61020</v>
      </c>
      <c r="K569" s="68">
        <f t="shared" si="40"/>
        <v>130972.88219178082</v>
      </c>
      <c r="L569" s="68">
        <f t="shared" si="41"/>
        <v>0</v>
      </c>
      <c r="M569" s="45">
        <v>0.05</v>
      </c>
      <c r="N569" s="68">
        <f t="shared" si="42"/>
        <v>3051</v>
      </c>
    </row>
    <row r="570" spans="2:14" x14ac:dyDescent="0.25">
      <c r="B570" s="46">
        <v>567</v>
      </c>
      <c r="C570" s="101" t="s">
        <v>968</v>
      </c>
      <c r="D570" s="97">
        <v>41964</v>
      </c>
      <c r="E570" s="98">
        <v>44424</v>
      </c>
      <c r="F570" s="117">
        <f t="shared" si="43"/>
        <v>6.7397260273972606</v>
      </c>
      <c r="G570" s="46">
        <v>3</v>
      </c>
      <c r="H570" s="72">
        <v>0.05</v>
      </c>
      <c r="I570" s="91">
        <f t="shared" si="44"/>
        <v>0.31666666666666665</v>
      </c>
      <c r="J570" s="118">
        <v>15515</v>
      </c>
      <c r="K570" s="68">
        <f t="shared" si="40"/>
        <v>33112.835616438359</v>
      </c>
      <c r="L570" s="68">
        <f t="shared" si="41"/>
        <v>0</v>
      </c>
      <c r="M570" s="45">
        <v>0.05</v>
      </c>
      <c r="N570" s="68">
        <f t="shared" si="42"/>
        <v>775.75</v>
      </c>
    </row>
    <row r="571" spans="2:14" x14ac:dyDescent="0.25">
      <c r="B571" s="46">
        <v>568</v>
      </c>
      <c r="C571" s="101" t="s">
        <v>938</v>
      </c>
      <c r="D571" s="97">
        <v>41954</v>
      </c>
      <c r="E571" s="98">
        <v>44424</v>
      </c>
      <c r="F571" s="117">
        <f t="shared" si="43"/>
        <v>6.7671232876712333</v>
      </c>
      <c r="G571" s="46">
        <v>5</v>
      </c>
      <c r="H571" s="72">
        <v>0.05</v>
      </c>
      <c r="I571" s="91">
        <f t="shared" si="44"/>
        <v>0.19</v>
      </c>
      <c r="J571" s="118">
        <v>32946</v>
      </c>
      <c r="K571" s="68">
        <f t="shared" si="40"/>
        <v>42360.432328767121</v>
      </c>
      <c r="L571" s="68">
        <f t="shared" si="41"/>
        <v>0</v>
      </c>
      <c r="M571" s="45">
        <v>0.05</v>
      </c>
      <c r="N571" s="68">
        <f t="shared" si="42"/>
        <v>1647.3000000000002</v>
      </c>
    </row>
    <row r="572" spans="2:14" x14ac:dyDescent="0.25">
      <c r="B572" s="46">
        <v>569</v>
      </c>
      <c r="C572" s="101" t="s">
        <v>969</v>
      </c>
      <c r="D572" s="97">
        <v>41964</v>
      </c>
      <c r="E572" s="98">
        <v>44424</v>
      </c>
      <c r="F572" s="117">
        <f t="shared" si="43"/>
        <v>6.7397260273972606</v>
      </c>
      <c r="G572" s="46">
        <v>5</v>
      </c>
      <c r="H572" s="72">
        <v>0.05</v>
      </c>
      <c r="I572" s="91">
        <f t="shared" si="44"/>
        <v>0.19</v>
      </c>
      <c r="J572" s="118">
        <v>75000</v>
      </c>
      <c r="K572" s="68">
        <f t="shared" si="40"/>
        <v>96041.095890410958</v>
      </c>
      <c r="L572" s="68">
        <f t="shared" si="41"/>
        <v>0</v>
      </c>
      <c r="M572" s="45">
        <v>0.05</v>
      </c>
      <c r="N572" s="68">
        <f t="shared" si="42"/>
        <v>3750</v>
      </c>
    </row>
    <row r="573" spans="2:14" x14ac:dyDescent="0.25">
      <c r="B573" s="46">
        <v>570</v>
      </c>
      <c r="C573" s="101" t="s">
        <v>970</v>
      </c>
      <c r="D573" s="97">
        <v>41964</v>
      </c>
      <c r="E573" s="98">
        <v>44424</v>
      </c>
      <c r="F573" s="117">
        <f t="shared" si="43"/>
        <v>6.7397260273972606</v>
      </c>
      <c r="G573" s="46">
        <v>5</v>
      </c>
      <c r="H573" s="72">
        <v>0.05</v>
      </c>
      <c r="I573" s="91">
        <f t="shared" si="44"/>
        <v>0.19</v>
      </c>
      <c r="J573" s="118">
        <v>105999.48</v>
      </c>
      <c r="K573" s="68">
        <f t="shared" si="40"/>
        <v>135737.41630684934</v>
      </c>
      <c r="L573" s="68">
        <f t="shared" si="41"/>
        <v>0</v>
      </c>
      <c r="M573" s="45">
        <v>0.05</v>
      </c>
      <c r="N573" s="68">
        <f t="shared" si="42"/>
        <v>5299.9740000000002</v>
      </c>
    </row>
    <row r="574" spans="2:14" x14ac:dyDescent="0.25">
      <c r="B574" s="46">
        <v>571</v>
      </c>
      <c r="C574" s="101" t="s">
        <v>971</v>
      </c>
      <c r="D574" s="97">
        <v>41971</v>
      </c>
      <c r="E574" s="98">
        <v>44424</v>
      </c>
      <c r="F574" s="117">
        <f t="shared" si="43"/>
        <v>6.720547945205479</v>
      </c>
      <c r="G574" s="46">
        <v>3</v>
      </c>
      <c r="H574" s="72">
        <v>0.05</v>
      </c>
      <c r="I574" s="91">
        <f t="shared" si="44"/>
        <v>0.31666666666666665</v>
      </c>
      <c r="J574" s="118">
        <v>265188</v>
      </c>
      <c r="K574" s="68">
        <f t="shared" si="40"/>
        <v>564366.07835616427</v>
      </c>
      <c r="L574" s="68">
        <f t="shared" si="41"/>
        <v>0</v>
      </c>
      <c r="M574" s="45">
        <v>0.05</v>
      </c>
      <c r="N574" s="68">
        <f t="shared" si="42"/>
        <v>13259.400000000001</v>
      </c>
    </row>
    <row r="575" spans="2:14" x14ac:dyDescent="0.25">
      <c r="B575" s="46">
        <v>572</v>
      </c>
      <c r="C575" s="101" t="s">
        <v>816</v>
      </c>
      <c r="D575" s="97">
        <v>41955</v>
      </c>
      <c r="E575" s="98">
        <v>44424</v>
      </c>
      <c r="F575" s="117">
        <f t="shared" si="43"/>
        <v>6.7643835616438359</v>
      </c>
      <c r="G575" s="46">
        <v>8</v>
      </c>
      <c r="H575" s="72">
        <v>0.05</v>
      </c>
      <c r="I575" s="91">
        <f t="shared" si="44"/>
        <v>0.11874999999999999</v>
      </c>
      <c r="J575" s="118">
        <v>14748</v>
      </c>
      <c r="K575" s="68">
        <f t="shared" si="40"/>
        <v>11846.634041095889</v>
      </c>
      <c r="L575" s="68">
        <f t="shared" si="41"/>
        <v>2901.3659589041108</v>
      </c>
      <c r="M575" s="45">
        <v>0.05</v>
      </c>
      <c r="N575" s="68">
        <f t="shared" si="42"/>
        <v>2756.297660958905</v>
      </c>
    </row>
    <row r="576" spans="2:14" x14ac:dyDescent="0.25">
      <c r="B576" s="46">
        <v>573</v>
      </c>
      <c r="C576" s="101" t="s">
        <v>844</v>
      </c>
      <c r="D576" s="97">
        <v>41955</v>
      </c>
      <c r="E576" s="98">
        <v>44424</v>
      </c>
      <c r="F576" s="117">
        <f t="shared" si="43"/>
        <v>6.7643835616438359</v>
      </c>
      <c r="G576" s="46">
        <v>8</v>
      </c>
      <c r="H576" s="72">
        <v>0.05</v>
      </c>
      <c r="I576" s="91">
        <f t="shared" si="44"/>
        <v>0.11874999999999999</v>
      </c>
      <c r="J576" s="118">
        <v>21845</v>
      </c>
      <c r="K576" s="68">
        <f t="shared" si="40"/>
        <v>17547.445119863016</v>
      </c>
      <c r="L576" s="68">
        <f t="shared" si="41"/>
        <v>4297.5548801369841</v>
      </c>
      <c r="M576" s="45">
        <v>0.05</v>
      </c>
      <c r="N576" s="68">
        <f t="shared" si="42"/>
        <v>4082.6771361301348</v>
      </c>
    </row>
    <row r="577" spans="2:14" x14ac:dyDescent="0.25">
      <c r="B577" s="46">
        <v>574</v>
      </c>
      <c r="C577" s="101" t="s">
        <v>876</v>
      </c>
      <c r="D577" s="97">
        <v>41963</v>
      </c>
      <c r="E577" s="98">
        <v>44424</v>
      </c>
      <c r="F577" s="117">
        <f t="shared" si="43"/>
        <v>6.7424657534246579</v>
      </c>
      <c r="G577" s="46">
        <v>5</v>
      </c>
      <c r="H577" s="72">
        <v>0.05</v>
      </c>
      <c r="I577" s="91">
        <f t="shared" si="44"/>
        <v>0.19</v>
      </c>
      <c r="J577" s="118">
        <v>2736</v>
      </c>
      <c r="K577" s="68">
        <f t="shared" si="40"/>
        <v>3505.0033972602746</v>
      </c>
      <c r="L577" s="68">
        <f t="shared" si="41"/>
        <v>0</v>
      </c>
      <c r="M577" s="45">
        <v>0.05</v>
      </c>
      <c r="N577" s="68">
        <f t="shared" si="42"/>
        <v>136.80000000000001</v>
      </c>
    </row>
    <row r="578" spans="2:14" x14ac:dyDescent="0.25">
      <c r="B578" s="46">
        <v>575</v>
      </c>
      <c r="C578" s="101" t="s">
        <v>972</v>
      </c>
      <c r="D578" s="97">
        <v>41958</v>
      </c>
      <c r="E578" s="98">
        <v>44424</v>
      </c>
      <c r="F578" s="117">
        <f t="shared" si="43"/>
        <v>6.7561643835616438</v>
      </c>
      <c r="G578" s="46">
        <v>3</v>
      </c>
      <c r="H578" s="72">
        <v>0.05</v>
      </c>
      <c r="I578" s="91">
        <f t="shared" si="44"/>
        <v>0.31666666666666665</v>
      </c>
      <c r="J578" s="118">
        <v>62500</v>
      </c>
      <c r="K578" s="68">
        <f t="shared" si="40"/>
        <v>133715.75342465751</v>
      </c>
      <c r="L578" s="68">
        <f t="shared" si="41"/>
        <v>0</v>
      </c>
      <c r="M578" s="45">
        <v>0.05</v>
      </c>
      <c r="N578" s="68">
        <f t="shared" si="42"/>
        <v>3125</v>
      </c>
    </row>
    <row r="579" spans="2:14" x14ac:dyDescent="0.25">
      <c r="B579" s="46">
        <v>576</v>
      </c>
      <c r="C579" s="101" t="s">
        <v>973</v>
      </c>
      <c r="D579" s="97">
        <v>42003</v>
      </c>
      <c r="E579" s="98">
        <v>44424</v>
      </c>
      <c r="F579" s="117">
        <f t="shared" si="43"/>
        <v>6.6328767123287671</v>
      </c>
      <c r="G579" s="46">
        <v>8</v>
      </c>
      <c r="H579" s="72">
        <v>0.05</v>
      </c>
      <c r="I579" s="91">
        <f t="shared" si="44"/>
        <v>0.11874999999999999</v>
      </c>
      <c r="J579" s="118">
        <v>9450</v>
      </c>
      <c r="K579" s="68">
        <f t="shared" si="40"/>
        <v>7443.3313356164381</v>
      </c>
      <c r="L579" s="68">
        <f t="shared" si="41"/>
        <v>2006.6686643835619</v>
      </c>
      <c r="M579" s="45">
        <v>0.05</v>
      </c>
      <c r="N579" s="68">
        <f t="shared" si="42"/>
        <v>1906.3352311643837</v>
      </c>
    </row>
    <row r="580" spans="2:14" x14ac:dyDescent="0.25">
      <c r="B580" s="46">
        <v>577</v>
      </c>
      <c r="C580" s="101" t="s">
        <v>934</v>
      </c>
      <c r="D580" s="97">
        <v>41971</v>
      </c>
      <c r="E580" s="98">
        <v>44424</v>
      </c>
      <c r="F580" s="117">
        <f t="shared" si="43"/>
        <v>6.720547945205479</v>
      </c>
      <c r="G580" s="46">
        <v>5</v>
      </c>
      <c r="H580" s="72">
        <v>0.05</v>
      </c>
      <c r="I580" s="91">
        <f t="shared" si="44"/>
        <v>0.19</v>
      </c>
      <c r="J580" s="118">
        <v>137000</v>
      </c>
      <c r="K580" s="68">
        <f t="shared" ref="K580:K643" si="45">J580*I580*F580</f>
        <v>174935.86301369863</v>
      </c>
      <c r="L580" s="68">
        <f t="shared" ref="L580:L643" si="46">MAX(J580-K580,0)</f>
        <v>0</v>
      </c>
      <c r="M580" s="45">
        <v>0.05</v>
      </c>
      <c r="N580" s="68">
        <f t="shared" ref="N580:N643" si="47">IF(J580&lt;=0,0,IF(L580&lt;=H580*J580,H580*J580,L580*(1-M580)))</f>
        <v>6850</v>
      </c>
    </row>
    <row r="581" spans="2:14" x14ac:dyDescent="0.25">
      <c r="B581" s="46">
        <v>578</v>
      </c>
      <c r="C581" s="101" t="s">
        <v>866</v>
      </c>
      <c r="D581" s="97">
        <v>41970</v>
      </c>
      <c r="E581" s="98">
        <v>44424</v>
      </c>
      <c r="F581" s="117">
        <f t="shared" ref="F581:F644" si="48">(E581-D581)/365</f>
        <v>6.7232876712328764</v>
      </c>
      <c r="G581" s="46">
        <v>3</v>
      </c>
      <c r="H581" s="72">
        <v>0.05</v>
      </c>
      <c r="I581" s="91">
        <f t="shared" ref="I581:I644" si="49">(1-H581)/G581</f>
        <v>0.31666666666666665</v>
      </c>
      <c r="J581" s="118">
        <v>22307</v>
      </c>
      <c r="K581" s="68">
        <f t="shared" si="45"/>
        <v>47492.519726027393</v>
      </c>
      <c r="L581" s="68">
        <f t="shared" si="46"/>
        <v>0</v>
      </c>
      <c r="M581" s="45">
        <v>0.05</v>
      </c>
      <c r="N581" s="68">
        <f t="shared" si="47"/>
        <v>1115.3500000000001</v>
      </c>
    </row>
    <row r="582" spans="2:14" x14ac:dyDescent="0.25">
      <c r="B582" s="46">
        <v>579</v>
      </c>
      <c r="C582" s="101" t="s">
        <v>908</v>
      </c>
      <c r="D582" s="97">
        <v>41979</v>
      </c>
      <c r="E582" s="98">
        <v>44424</v>
      </c>
      <c r="F582" s="117">
        <f t="shared" si="48"/>
        <v>6.6986301369863011</v>
      </c>
      <c r="G582" s="46">
        <v>3</v>
      </c>
      <c r="H582" s="72">
        <v>0.05</v>
      </c>
      <c r="I582" s="91">
        <f t="shared" si="49"/>
        <v>0.31666666666666665</v>
      </c>
      <c r="J582" s="118">
        <v>6250</v>
      </c>
      <c r="K582" s="68">
        <f t="shared" si="45"/>
        <v>13257.705479452054</v>
      </c>
      <c r="L582" s="68">
        <f t="shared" si="46"/>
        <v>0</v>
      </c>
      <c r="M582" s="45">
        <v>0.05</v>
      </c>
      <c r="N582" s="68">
        <f t="shared" si="47"/>
        <v>312.5</v>
      </c>
    </row>
    <row r="583" spans="2:14" x14ac:dyDescent="0.25">
      <c r="B583" s="46">
        <v>580</v>
      </c>
      <c r="C583" s="101" t="s">
        <v>880</v>
      </c>
      <c r="D583" s="97">
        <v>41988</v>
      </c>
      <c r="E583" s="98">
        <v>44424</v>
      </c>
      <c r="F583" s="117">
        <f t="shared" si="48"/>
        <v>6.6739726027397257</v>
      </c>
      <c r="G583" s="46">
        <v>3</v>
      </c>
      <c r="H583" s="72">
        <v>0.05</v>
      </c>
      <c r="I583" s="91">
        <f t="shared" si="49"/>
        <v>0.31666666666666665</v>
      </c>
      <c r="J583" s="118">
        <v>19542</v>
      </c>
      <c r="K583" s="68">
        <f t="shared" si="45"/>
        <v>41300.544657534243</v>
      </c>
      <c r="L583" s="68">
        <f t="shared" si="46"/>
        <v>0</v>
      </c>
      <c r="M583" s="45">
        <v>0.05</v>
      </c>
      <c r="N583" s="68">
        <f t="shared" si="47"/>
        <v>977.1</v>
      </c>
    </row>
    <row r="584" spans="2:14" x14ac:dyDescent="0.25">
      <c r="B584" s="46">
        <v>581</v>
      </c>
      <c r="C584" s="101" t="s">
        <v>974</v>
      </c>
      <c r="D584" s="97">
        <v>41982</v>
      </c>
      <c r="E584" s="98">
        <v>44424</v>
      </c>
      <c r="F584" s="117">
        <f t="shared" si="48"/>
        <v>6.6904109589041099</v>
      </c>
      <c r="G584" s="46">
        <v>3</v>
      </c>
      <c r="H584" s="72">
        <v>0.05</v>
      </c>
      <c r="I584" s="91">
        <f t="shared" si="49"/>
        <v>0.31666666666666665</v>
      </c>
      <c r="J584" s="118">
        <v>15100</v>
      </c>
      <c r="K584" s="68">
        <f t="shared" si="45"/>
        <v>31991.31506849315</v>
      </c>
      <c r="L584" s="68">
        <f t="shared" si="46"/>
        <v>0</v>
      </c>
      <c r="M584" s="45">
        <v>0.05</v>
      </c>
      <c r="N584" s="68">
        <f t="shared" si="47"/>
        <v>755</v>
      </c>
    </row>
    <row r="585" spans="2:14" x14ac:dyDescent="0.25">
      <c r="B585" s="46">
        <v>582</v>
      </c>
      <c r="C585" s="101" t="s">
        <v>975</v>
      </c>
      <c r="D585" s="97">
        <v>41993</v>
      </c>
      <c r="E585" s="98">
        <v>44424</v>
      </c>
      <c r="F585" s="117">
        <f t="shared" si="48"/>
        <v>6.6602739726027398</v>
      </c>
      <c r="G585" s="46">
        <v>6</v>
      </c>
      <c r="H585" s="72">
        <v>0.05</v>
      </c>
      <c r="I585" s="91">
        <f t="shared" si="49"/>
        <v>0.15833333333333333</v>
      </c>
      <c r="J585" s="118">
        <v>258750</v>
      </c>
      <c r="K585" s="68">
        <f t="shared" si="45"/>
        <v>272863.09931506851</v>
      </c>
      <c r="L585" s="68">
        <f t="shared" si="46"/>
        <v>0</v>
      </c>
      <c r="M585" s="45">
        <v>0.05</v>
      </c>
      <c r="N585" s="68">
        <f t="shared" si="47"/>
        <v>12937.5</v>
      </c>
    </row>
    <row r="586" spans="2:14" x14ac:dyDescent="0.25">
      <c r="B586" s="46">
        <v>583</v>
      </c>
      <c r="C586" s="101" t="s">
        <v>976</v>
      </c>
      <c r="D586" s="97">
        <v>41992</v>
      </c>
      <c r="E586" s="98">
        <v>44424</v>
      </c>
      <c r="F586" s="117">
        <f t="shared" si="48"/>
        <v>6.6630136986301371</v>
      </c>
      <c r="G586" s="46">
        <v>3</v>
      </c>
      <c r="H586" s="72">
        <v>0.05</v>
      </c>
      <c r="I586" s="91">
        <f t="shared" si="49"/>
        <v>0.31666666666666665</v>
      </c>
      <c r="J586" s="118">
        <v>207183</v>
      </c>
      <c r="K586" s="68">
        <f t="shared" si="45"/>
        <v>437146.66958904109</v>
      </c>
      <c r="L586" s="68">
        <f t="shared" si="46"/>
        <v>0</v>
      </c>
      <c r="M586" s="45">
        <v>0.05</v>
      </c>
      <c r="N586" s="68">
        <f t="shared" si="47"/>
        <v>10359.150000000001</v>
      </c>
    </row>
    <row r="587" spans="2:14" x14ac:dyDescent="0.25">
      <c r="B587" s="46">
        <v>584</v>
      </c>
      <c r="C587" s="101" t="s">
        <v>977</v>
      </c>
      <c r="D587" s="97">
        <v>41995</v>
      </c>
      <c r="E587" s="98">
        <v>44424</v>
      </c>
      <c r="F587" s="117">
        <f t="shared" si="48"/>
        <v>6.6547945205479451</v>
      </c>
      <c r="G587" s="46">
        <v>3</v>
      </c>
      <c r="H587" s="72">
        <v>0.05</v>
      </c>
      <c r="I587" s="91">
        <f t="shared" si="49"/>
        <v>0.31666666666666665</v>
      </c>
      <c r="J587" s="118">
        <v>666900</v>
      </c>
      <c r="K587" s="68">
        <f t="shared" si="45"/>
        <v>1405392.7808219178</v>
      </c>
      <c r="L587" s="68">
        <f t="shared" si="46"/>
        <v>0</v>
      </c>
      <c r="M587" s="45">
        <v>0.05</v>
      </c>
      <c r="N587" s="68">
        <f t="shared" si="47"/>
        <v>33345</v>
      </c>
    </row>
    <row r="588" spans="2:14" x14ac:dyDescent="0.25">
      <c r="B588" s="46">
        <v>585</v>
      </c>
      <c r="C588" s="101" t="s">
        <v>977</v>
      </c>
      <c r="D588" s="97">
        <v>42004</v>
      </c>
      <c r="E588" s="98">
        <v>44424</v>
      </c>
      <c r="F588" s="117">
        <f t="shared" si="48"/>
        <v>6.6301369863013697</v>
      </c>
      <c r="G588" s="46">
        <v>3</v>
      </c>
      <c r="H588" s="72">
        <v>0.05</v>
      </c>
      <c r="I588" s="91">
        <f t="shared" si="49"/>
        <v>0.31666666666666665</v>
      </c>
      <c r="J588" s="118">
        <v>222300</v>
      </c>
      <c r="K588" s="68">
        <f t="shared" si="45"/>
        <v>466728.49315068492</v>
      </c>
      <c r="L588" s="68">
        <f t="shared" si="46"/>
        <v>0</v>
      </c>
      <c r="M588" s="45">
        <v>0.05</v>
      </c>
      <c r="N588" s="68">
        <f t="shared" si="47"/>
        <v>11115</v>
      </c>
    </row>
    <row r="589" spans="2:14" x14ac:dyDescent="0.25">
      <c r="B589" s="46">
        <v>586</v>
      </c>
      <c r="C589" s="101" t="s">
        <v>978</v>
      </c>
      <c r="D589" s="97">
        <v>41995</v>
      </c>
      <c r="E589" s="98">
        <v>44424</v>
      </c>
      <c r="F589" s="117">
        <f t="shared" si="48"/>
        <v>6.6547945205479451</v>
      </c>
      <c r="G589" s="46">
        <v>3</v>
      </c>
      <c r="H589" s="72">
        <v>0.05</v>
      </c>
      <c r="I589" s="91">
        <f t="shared" si="49"/>
        <v>0.31666666666666665</v>
      </c>
      <c r="J589" s="118">
        <v>50844</v>
      </c>
      <c r="K589" s="68">
        <f t="shared" si="45"/>
        <v>107146.18465753424</v>
      </c>
      <c r="L589" s="68">
        <f t="shared" si="46"/>
        <v>0</v>
      </c>
      <c r="M589" s="45">
        <v>0.05</v>
      </c>
      <c r="N589" s="68">
        <f t="shared" si="47"/>
        <v>2542.2000000000003</v>
      </c>
    </row>
    <row r="590" spans="2:14" x14ac:dyDescent="0.25">
      <c r="B590" s="46">
        <v>587</v>
      </c>
      <c r="C590" s="101" t="s">
        <v>972</v>
      </c>
      <c r="D590" s="97">
        <v>41992</v>
      </c>
      <c r="E590" s="98">
        <v>44424</v>
      </c>
      <c r="F590" s="117">
        <f t="shared" si="48"/>
        <v>6.6630136986301371</v>
      </c>
      <c r="G590" s="46">
        <v>3</v>
      </c>
      <c r="H590" s="72">
        <v>0.05</v>
      </c>
      <c r="I590" s="91">
        <f t="shared" si="49"/>
        <v>0.31666666666666665</v>
      </c>
      <c r="J590" s="118">
        <v>62500</v>
      </c>
      <c r="K590" s="68">
        <f t="shared" si="45"/>
        <v>131872.14611872146</v>
      </c>
      <c r="L590" s="68">
        <f t="shared" si="46"/>
        <v>0</v>
      </c>
      <c r="M590" s="45">
        <v>0.05</v>
      </c>
      <c r="N590" s="68">
        <f t="shared" si="47"/>
        <v>3125</v>
      </c>
    </row>
    <row r="591" spans="2:14" x14ac:dyDescent="0.25">
      <c r="B591" s="46">
        <v>588</v>
      </c>
      <c r="C591" s="101" t="s">
        <v>979</v>
      </c>
      <c r="D591" s="97">
        <v>41993</v>
      </c>
      <c r="E591" s="98">
        <v>44424</v>
      </c>
      <c r="F591" s="117">
        <f t="shared" si="48"/>
        <v>6.6602739726027398</v>
      </c>
      <c r="G591" s="46">
        <v>3</v>
      </c>
      <c r="H591" s="72">
        <v>0.05</v>
      </c>
      <c r="I591" s="91">
        <f t="shared" si="49"/>
        <v>0.31666666666666665</v>
      </c>
      <c r="J591" s="118">
        <v>8550</v>
      </c>
      <c r="K591" s="68">
        <f t="shared" si="45"/>
        <v>18032.691780821919</v>
      </c>
      <c r="L591" s="68">
        <f t="shared" si="46"/>
        <v>0</v>
      </c>
      <c r="M591" s="45">
        <v>0.05</v>
      </c>
      <c r="N591" s="68">
        <f t="shared" si="47"/>
        <v>427.5</v>
      </c>
    </row>
    <row r="592" spans="2:14" x14ac:dyDescent="0.25">
      <c r="B592" s="46">
        <v>589</v>
      </c>
      <c r="C592" s="101" t="s">
        <v>980</v>
      </c>
      <c r="D592" s="97">
        <v>42023</v>
      </c>
      <c r="E592" s="98">
        <v>44424</v>
      </c>
      <c r="F592" s="117">
        <f t="shared" si="48"/>
        <v>6.5780821917808217</v>
      </c>
      <c r="G592" s="46">
        <v>3</v>
      </c>
      <c r="H592" s="72">
        <v>0.05</v>
      </c>
      <c r="I592" s="91">
        <f t="shared" si="49"/>
        <v>0.31666666666666665</v>
      </c>
      <c r="J592" s="118">
        <v>15390</v>
      </c>
      <c r="K592" s="68">
        <f t="shared" si="45"/>
        <v>32058.283561643835</v>
      </c>
      <c r="L592" s="68">
        <f t="shared" si="46"/>
        <v>0</v>
      </c>
      <c r="M592" s="45">
        <v>0.05</v>
      </c>
      <c r="N592" s="68">
        <f t="shared" si="47"/>
        <v>769.5</v>
      </c>
    </row>
    <row r="593" spans="2:14" x14ac:dyDescent="0.25">
      <c r="B593" s="46">
        <v>590</v>
      </c>
      <c r="C593" s="101" t="s">
        <v>853</v>
      </c>
      <c r="D593" s="97">
        <v>42034</v>
      </c>
      <c r="E593" s="98">
        <v>44424</v>
      </c>
      <c r="F593" s="117">
        <f t="shared" si="48"/>
        <v>6.5479452054794525</v>
      </c>
      <c r="G593" s="46">
        <v>3</v>
      </c>
      <c r="H593" s="72">
        <v>0.05</v>
      </c>
      <c r="I593" s="91">
        <f t="shared" si="49"/>
        <v>0.31666666666666665</v>
      </c>
      <c r="J593" s="118">
        <v>5300</v>
      </c>
      <c r="K593" s="68">
        <f t="shared" si="45"/>
        <v>10989.634703196347</v>
      </c>
      <c r="L593" s="68">
        <f t="shared" si="46"/>
        <v>0</v>
      </c>
      <c r="M593" s="45">
        <v>0.05</v>
      </c>
      <c r="N593" s="68">
        <f t="shared" si="47"/>
        <v>265</v>
      </c>
    </row>
    <row r="594" spans="2:14" x14ac:dyDescent="0.25">
      <c r="B594" s="46">
        <v>591</v>
      </c>
      <c r="C594" s="101" t="s">
        <v>796</v>
      </c>
      <c r="D594" s="97">
        <v>42024</v>
      </c>
      <c r="E594" s="98">
        <v>44424</v>
      </c>
      <c r="F594" s="117">
        <f t="shared" si="48"/>
        <v>6.5753424657534243</v>
      </c>
      <c r="G594" s="46">
        <v>5</v>
      </c>
      <c r="H594" s="72">
        <v>0.05</v>
      </c>
      <c r="I594" s="91">
        <f t="shared" si="49"/>
        <v>0.19</v>
      </c>
      <c r="J594" s="118">
        <v>6940</v>
      </c>
      <c r="K594" s="68">
        <f t="shared" si="45"/>
        <v>8670.246575342464</v>
      </c>
      <c r="L594" s="68">
        <f t="shared" si="46"/>
        <v>0</v>
      </c>
      <c r="M594" s="45">
        <v>0.05</v>
      </c>
      <c r="N594" s="68">
        <f t="shared" si="47"/>
        <v>347</v>
      </c>
    </row>
    <row r="595" spans="2:14" x14ac:dyDescent="0.25">
      <c r="B595" s="46">
        <v>592</v>
      </c>
      <c r="C595" s="101" t="s">
        <v>880</v>
      </c>
      <c r="D595" s="97">
        <v>42031</v>
      </c>
      <c r="E595" s="98">
        <v>44424</v>
      </c>
      <c r="F595" s="117">
        <f t="shared" si="48"/>
        <v>6.5561643835616437</v>
      </c>
      <c r="G595" s="46">
        <v>3</v>
      </c>
      <c r="H595" s="72">
        <v>0.05</v>
      </c>
      <c r="I595" s="91">
        <f t="shared" si="49"/>
        <v>0.31666666666666665</v>
      </c>
      <c r="J595" s="118">
        <v>6514</v>
      </c>
      <c r="K595" s="68">
        <f t="shared" si="45"/>
        <v>13523.837351598171</v>
      </c>
      <c r="L595" s="68">
        <f t="shared" si="46"/>
        <v>0</v>
      </c>
      <c r="M595" s="45">
        <v>0.05</v>
      </c>
      <c r="N595" s="68">
        <f t="shared" si="47"/>
        <v>325.70000000000005</v>
      </c>
    </row>
    <row r="596" spans="2:14" x14ac:dyDescent="0.25">
      <c r="B596" s="46">
        <v>593</v>
      </c>
      <c r="C596" s="101" t="s">
        <v>981</v>
      </c>
      <c r="D596" s="97">
        <v>42084</v>
      </c>
      <c r="E596" s="98">
        <v>44424</v>
      </c>
      <c r="F596" s="117">
        <f t="shared" si="48"/>
        <v>6.4109589041095889</v>
      </c>
      <c r="G596" s="46">
        <v>3</v>
      </c>
      <c r="H596" s="72">
        <v>0.05</v>
      </c>
      <c r="I596" s="91">
        <f t="shared" si="49"/>
        <v>0.31666666666666665</v>
      </c>
      <c r="J596" s="118">
        <v>47502</v>
      </c>
      <c r="K596" s="68">
        <f t="shared" si="45"/>
        <v>96435.567123287663</v>
      </c>
      <c r="L596" s="68">
        <f t="shared" si="46"/>
        <v>0</v>
      </c>
      <c r="M596" s="45">
        <v>0.05</v>
      </c>
      <c r="N596" s="68">
        <f t="shared" si="47"/>
        <v>2375.1</v>
      </c>
    </row>
    <row r="597" spans="2:14" x14ac:dyDescent="0.25">
      <c r="B597" s="46">
        <v>594</v>
      </c>
      <c r="C597" s="101" t="s">
        <v>982</v>
      </c>
      <c r="D597" s="97">
        <v>42024</v>
      </c>
      <c r="E597" s="98">
        <v>44424</v>
      </c>
      <c r="F597" s="117">
        <f t="shared" si="48"/>
        <v>6.5753424657534243</v>
      </c>
      <c r="G597" s="46">
        <v>3</v>
      </c>
      <c r="H597" s="72">
        <v>0.05</v>
      </c>
      <c r="I597" s="91">
        <f t="shared" si="49"/>
        <v>0.31666666666666665</v>
      </c>
      <c r="J597" s="118">
        <v>42701</v>
      </c>
      <c r="K597" s="68">
        <f t="shared" si="45"/>
        <v>88911.671232876703</v>
      </c>
      <c r="L597" s="68">
        <f t="shared" si="46"/>
        <v>0</v>
      </c>
      <c r="M597" s="45">
        <v>0.05</v>
      </c>
      <c r="N597" s="68">
        <f t="shared" si="47"/>
        <v>2135.0500000000002</v>
      </c>
    </row>
    <row r="598" spans="2:14" x14ac:dyDescent="0.25">
      <c r="B598" s="46">
        <v>595</v>
      </c>
      <c r="C598" s="101" t="s">
        <v>808</v>
      </c>
      <c r="D598" s="97">
        <v>42033</v>
      </c>
      <c r="E598" s="98">
        <v>44424</v>
      </c>
      <c r="F598" s="117">
        <f t="shared" si="48"/>
        <v>6.5506849315068489</v>
      </c>
      <c r="G598" s="46">
        <v>5</v>
      </c>
      <c r="H598" s="72">
        <v>0.05</v>
      </c>
      <c r="I598" s="91">
        <f t="shared" si="49"/>
        <v>0.19</v>
      </c>
      <c r="J598" s="118">
        <v>40098</v>
      </c>
      <c r="K598" s="68">
        <f t="shared" si="45"/>
        <v>49907.179232876711</v>
      </c>
      <c r="L598" s="68">
        <f t="shared" si="46"/>
        <v>0</v>
      </c>
      <c r="M598" s="45">
        <v>0.05</v>
      </c>
      <c r="N598" s="68">
        <f t="shared" si="47"/>
        <v>2004.9</v>
      </c>
    </row>
    <row r="599" spans="2:14" x14ac:dyDescent="0.25">
      <c r="B599" s="46">
        <v>596</v>
      </c>
      <c r="C599" s="101" t="s">
        <v>817</v>
      </c>
      <c r="D599" s="97">
        <v>42033</v>
      </c>
      <c r="E599" s="98">
        <v>44424</v>
      </c>
      <c r="F599" s="117">
        <f t="shared" si="48"/>
        <v>6.5506849315068489</v>
      </c>
      <c r="G599" s="46">
        <v>8</v>
      </c>
      <c r="H599" s="72">
        <v>0.05</v>
      </c>
      <c r="I599" s="91">
        <f t="shared" si="49"/>
        <v>0.11874999999999999</v>
      </c>
      <c r="J599" s="118">
        <v>43864</v>
      </c>
      <c r="K599" s="68">
        <f t="shared" si="45"/>
        <v>34121.535205479449</v>
      </c>
      <c r="L599" s="68">
        <f t="shared" si="46"/>
        <v>9742.4647945205506</v>
      </c>
      <c r="M599" s="45">
        <v>0.05</v>
      </c>
      <c r="N599" s="68">
        <f t="shared" si="47"/>
        <v>9255.3415547945224</v>
      </c>
    </row>
    <row r="600" spans="2:14" x14ac:dyDescent="0.25">
      <c r="B600" s="46">
        <v>597</v>
      </c>
      <c r="C600" s="101" t="s">
        <v>816</v>
      </c>
      <c r="D600" s="97">
        <v>42033</v>
      </c>
      <c r="E600" s="98">
        <v>44424</v>
      </c>
      <c r="F600" s="117">
        <f t="shared" si="48"/>
        <v>6.5506849315068489</v>
      </c>
      <c r="G600" s="46">
        <v>8</v>
      </c>
      <c r="H600" s="72">
        <v>0.05</v>
      </c>
      <c r="I600" s="91">
        <f t="shared" si="49"/>
        <v>0.11874999999999999</v>
      </c>
      <c r="J600" s="118">
        <v>45225</v>
      </c>
      <c r="K600" s="68">
        <f t="shared" si="45"/>
        <v>35180.24871575342</v>
      </c>
      <c r="L600" s="68">
        <f t="shared" si="46"/>
        <v>10044.75128424658</v>
      </c>
      <c r="M600" s="45">
        <v>0.05</v>
      </c>
      <c r="N600" s="68">
        <f t="shared" si="47"/>
        <v>9542.5137200342506</v>
      </c>
    </row>
    <row r="601" spans="2:14" x14ac:dyDescent="0.25">
      <c r="B601" s="46">
        <v>598</v>
      </c>
      <c r="C601" s="101" t="s">
        <v>844</v>
      </c>
      <c r="D601" s="97">
        <v>42033</v>
      </c>
      <c r="E601" s="98">
        <v>44424</v>
      </c>
      <c r="F601" s="117">
        <f t="shared" si="48"/>
        <v>6.5506849315068489</v>
      </c>
      <c r="G601" s="46">
        <v>8</v>
      </c>
      <c r="H601" s="72">
        <v>0.05</v>
      </c>
      <c r="I601" s="91">
        <f t="shared" si="49"/>
        <v>0.11874999999999999</v>
      </c>
      <c r="J601" s="118">
        <v>46800</v>
      </c>
      <c r="K601" s="68">
        <f t="shared" si="45"/>
        <v>36405.431506849316</v>
      </c>
      <c r="L601" s="68">
        <f t="shared" si="46"/>
        <v>10394.568493150684</v>
      </c>
      <c r="M601" s="45">
        <v>0.05</v>
      </c>
      <c r="N601" s="68">
        <f t="shared" si="47"/>
        <v>9874.8400684931494</v>
      </c>
    </row>
    <row r="602" spans="2:14" x14ac:dyDescent="0.25">
      <c r="B602" s="46">
        <v>599</v>
      </c>
      <c r="C602" s="101" t="s">
        <v>865</v>
      </c>
      <c r="D602" s="97">
        <v>42033</v>
      </c>
      <c r="E602" s="98">
        <v>44424</v>
      </c>
      <c r="F602" s="117">
        <f t="shared" si="48"/>
        <v>6.5506849315068489</v>
      </c>
      <c r="G602" s="46">
        <v>3</v>
      </c>
      <c r="H602" s="72">
        <v>0.05</v>
      </c>
      <c r="I602" s="91">
        <f t="shared" si="49"/>
        <v>0.31666666666666665</v>
      </c>
      <c r="J602" s="118">
        <v>37555</v>
      </c>
      <c r="K602" s="68">
        <f t="shared" si="45"/>
        <v>77903.474657534243</v>
      </c>
      <c r="L602" s="68">
        <f t="shared" si="46"/>
        <v>0</v>
      </c>
      <c r="M602" s="45">
        <v>0.05</v>
      </c>
      <c r="N602" s="68">
        <f t="shared" si="47"/>
        <v>1877.75</v>
      </c>
    </row>
    <row r="603" spans="2:14" x14ac:dyDescent="0.25">
      <c r="B603" s="46">
        <v>600</v>
      </c>
      <c r="C603" s="101" t="s">
        <v>853</v>
      </c>
      <c r="D603" s="97">
        <v>42033</v>
      </c>
      <c r="E603" s="98">
        <v>44424</v>
      </c>
      <c r="F603" s="117">
        <f t="shared" si="48"/>
        <v>6.5506849315068489</v>
      </c>
      <c r="G603" s="46">
        <v>3</v>
      </c>
      <c r="H603" s="72">
        <v>0.05</v>
      </c>
      <c r="I603" s="91">
        <f t="shared" si="49"/>
        <v>0.31666666666666665</v>
      </c>
      <c r="J603" s="118">
        <v>4600</v>
      </c>
      <c r="K603" s="68">
        <f t="shared" si="45"/>
        <v>9542.1643835616414</v>
      </c>
      <c r="L603" s="68">
        <f t="shared" si="46"/>
        <v>0</v>
      </c>
      <c r="M603" s="45">
        <v>0.05</v>
      </c>
      <c r="N603" s="68">
        <f t="shared" si="47"/>
        <v>230</v>
      </c>
    </row>
    <row r="604" spans="2:14" x14ac:dyDescent="0.25">
      <c r="B604" s="46">
        <v>601</v>
      </c>
      <c r="C604" s="101" t="s">
        <v>983</v>
      </c>
      <c r="D604" s="97">
        <v>42041</v>
      </c>
      <c r="E604" s="98">
        <v>44424</v>
      </c>
      <c r="F604" s="117">
        <f t="shared" si="48"/>
        <v>6.5287671232876709</v>
      </c>
      <c r="G604" s="46">
        <v>3</v>
      </c>
      <c r="H604" s="72">
        <v>0.05</v>
      </c>
      <c r="I604" s="91">
        <f t="shared" si="49"/>
        <v>0.31666666666666665</v>
      </c>
      <c r="J604" s="118">
        <v>113000</v>
      </c>
      <c r="K604" s="68">
        <f t="shared" si="45"/>
        <v>233621.05022831046</v>
      </c>
      <c r="L604" s="68">
        <f t="shared" si="46"/>
        <v>0</v>
      </c>
      <c r="M604" s="45">
        <v>0.05</v>
      </c>
      <c r="N604" s="68">
        <f t="shared" si="47"/>
        <v>5650</v>
      </c>
    </row>
    <row r="605" spans="2:14" x14ac:dyDescent="0.25">
      <c r="B605" s="46">
        <v>602</v>
      </c>
      <c r="C605" s="101" t="s">
        <v>909</v>
      </c>
      <c r="D605" s="97">
        <v>42041</v>
      </c>
      <c r="E605" s="98">
        <v>44424</v>
      </c>
      <c r="F605" s="117">
        <f t="shared" si="48"/>
        <v>6.5287671232876709</v>
      </c>
      <c r="G605" s="46">
        <v>3</v>
      </c>
      <c r="H605" s="72">
        <v>0.05</v>
      </c>
      <c r="I605" s="91">
        <f t="shared" si="49"/>
        <v>0.31666666666666665</v>
      </c>
      <c r="J605" s="118">
        <v>41500</v>
      </c>
      <c r="K605" s="68">
        <f t="shared" si="45"/>
        <v>85798.8812785388</v>
      </c>
      <c r="L605" s="68">
        <f t="shared" si="46"/>
        <v>0</v>
      </c>
      <c r="M605" s="45">
        <v>0.05</v>
      </c>
      <c r="N605" s="68">
        <f t="shared" si="47"/>
        <v>2075</v>
      </c>
    </row>
    <row r="606" spans="2:14" x14ac:dyDescent="0.25">
      <c r="B606" s="46">
        <v>603</v>
      </c>
      <c r="C606" s="101" t="s">
        <v>892</v>
      </c>
      <c r="D606" s="97">
        <v>42072</v>
      </c>
      <c r="E606" s="98">
        <v>44424</v>
      </c>
      <c r="F606" s="117">
        <f t="shared" si="48"/>
        <v>6.4438356164383563</v>
      </c>
      <c r="G606" s="46">
        <v>3</v>
      </c>
      <c r="H606" s="72">
        <v>0.05</v>
      </c>
      <c r="I606" s="91">
        <f t="shared" si="49"/>
        <v>0.31666666666666665</v>
      </c>
      <c r="J606" s="118">
        <v>12299.48</v>
      </c>
      <c r="K606" s="68">
        <f t="shared" si="45"/>
        <v>25097.678641095888</v>
      </c>
      <c r="L606" s="68">
        <f t="shared" si="46"/>
        <v>0</v>
      </c>
      <c r="M606" s="45">
        <v>0.05</v>
      </c>
      <c r="N606" s="68">
        <f t="shared" si="47"/>
        <v>614.97400000000005</v>
      </c>
    </row>
    <row r="607" spans="2:14" x14ac:dyDescent="0.25">
      <c r="B607" s="46">
        <v>604</v>
      </c>
      <c r="C607" s="101" t="s">
        <v>983</v>
      </c>
      <c r="D607" s="97">
        <v>42033</v>
      </c>
      <c r="E607" s="98">
        <v>44424</v>
      </c>
      <c r="F607" s="117">
        <f t="shared" si="48"/>
        <v>6.5506849315068489</v>
      </c>
      <c r="G607" s="46">
        <v>3</v>
      </c>
      <c r="H607" s="72">
        <v>0.05</v>
      </c>
      <c r="I607" s="91">
        <f t="shared" si="49"/>
        <v>0.31666666666666665</v>
      </c>
      <c r="J607" s="118">
        <v>61000</v>
      </c>
      <c r="K607" s="68">
        <f t="shared" si="45"/>
        <v>126537.39726027395</v>
      </c>
      <c r="L607" s="68">
        <f t="shared" si="46"/>
        <v>0</v>
      </c>
      <c r="M607" s="45">
        <v>0.05</v>
      </c>
      <c r="N607" s="68">
        <f t="shared" si="47"/>
        <v>3050</v>
      </c>
    </row>
    <row r="608" spans="2:14" x14ac:dyDescent="0.25">
      <c r="B608" s="46">
        <v>605</v>
      </c>
      <c r="C608" s="101" t="s">
        <v>972</v>
      </c>
      <c r="D608" s="97">
        <v>42041</v>
      </c>
      <c r="E608" s="98">
        <v>44424</v>
      </c>
      <c r="F608" s="117">
        <f t="shared" si="48"/>
        <v>6.5287671232876709</v>
      </c>
      <c r="G608" s="46">
        <v>3</v>
      </c>
      <c r="H608" s="72">
        <v>0.05</v>
      </c>
      <c r="I608" s="91">
        <f t="shared" si="49"/>
        <v>0.31666666666666665</v>
      </c>
      <c r="J608" s="118">
        <v>61000</v>
      </c>
      <c r="K608" s="68">
        <f t="shared" si="45"/>
        <v>126114.01826484017</v>
      </c>
      <c r="L608" s="68">
        <f t="shared" si="46"/>
        <v>0</v>
      </c>
      <c r="M608" s="45">
        <v>0.05</v>
      </c>
      <c r="N608" s="68">
        <f t="shared" si="47"/>
        <v>3050</v>
      </c>
    </row>
    <row r="609" spans="2:14" x14ac:dyDescent="0.25">
      <c r="B609" s="46">
        <v>606</v>
      </c>
      <c r="C609" s="101" t="s">
        <v>984</v>
      </c>
      <c r="D609" s="97">
        <v>42041</v>
      </c>
      <c r="E609" s="98">
        <v>44424</v>
      </c>
      <c r="F609" s="117">
        <f t="shared" si="48"/>
        <v>6.5287671232876709</v>
      </c>
      <c r="G609" s="46">
        <v>5</v>
      </c>
      <c r="H609" s="72">
        <v>0.05</v>
      </c>
      <c r="I609" s="91">
        <f t="shared" si="49"/>
        <v>0.19</v>
      </c>
      <c r="J609" s="118">
        <v>57500</v>
      </c>
      <c r="K609" s="68">
        <f t="shared" si="45"/>
        <v>71326.780821917811</v>
      </c>
      <c r="L609" s="68">
        <f t="shared" si="46"/>
        <v>0</v>
      </c>
      <c r="M609" s="45">
        <v>0.05</v>
      </c>
      <c r="N609" s="68">
        <f t="shared" si="47"/>
        <v>2875</v>
      </c>
    </row>
    <row r="610" spans="2:14" x14ac:dyDescent="0.25">
      <c r="B610" s="46">
        <v>607</v>
      </c>
      <c r="C610" s="101" t="s">
        <v>985</v>
      </c>
      <c r="D610" s="97">
        <v>42053</v>
      </c>
      <c r="E610" s="98">
        <v>44424</v>
      </c>
      <c r="F610" s="117">
        <f t="shared" si="48"/>
        <v>6.4958904109589044</v>
      </c>
      <c r="G610" s="46">
        <v>3</v>
      </c>
      <c r="H610" s="72">
        <v>0.05</v>
      </c>
      <c r="I610" s="91">
        <f t="shared" si="49"/>
        <v>0.31666666666666665</v>
      </c>
      <c r="J610" s="118">
        <v>136500</v>
      </c>
      <c r="K610" s="68">
        <f t="shared" si="45"/>
        <v>280784.86301369866</v>
      </c>
      <c r="L610" s="68">
        <f t="shared" si="46"/>
        <v>0</v>
      </c>
      <c r="M610" s="45">
        <v>0.05</v>
      </c>
      <c r="N610" s="68">
        <f t="shared" si="47"/>
        <v>6825</v>
      </c>
    </row>
    <row r="611" spans="2:14" x14ac:dyDescent="0.25">
      <c r="B611" s="46">
        <v>608</v>
      </c>
      <c r="C611" s="101" t="s">
        <v>986</v>
      </c>
      <c r="D611" s="97">
        <v>42053</v>
      </c>
      <c r="E611" s="98">
        <v>44424</v>
      </c>
      <c r="F611" s="117">
        <f t="shared" si="48"/>
        <v>6.4958904109589044</v>
      </c>
      <c r="G611" s="46">
        <v>3</v>
      </c>
      <c r="H611" s="72">
        <v>0.05</v>
      </c>
      <c r="I611" s="91">
        <f t="shared" si="49"/>
        <v>0.31666666666666665</v>
      </c>
      <c r="J611" s="118">
        <v>21000</v>
      </c>
      <c r="K611" s="68">
        <f t="shared" si="45"/>
        <v>43197.671232876717</v>
      </c>
      <c r="L611" s="68">
        <f t="shared" si="46"/>
        <v>0</v>
      </c>
      <c r="M611" s="45">
        <v>0.05</v>
      </c>
      <c r="N611" s="68">
        <f t="shared" si="47"/>
        <v>1050</v>
      </c>
    </row>
    <row r="612" spans="2:14" x14ac:dyDescent="0.25">
      <c r="B612" s="46">
        <v>609</v>
      </c>
      <c r="C612" s="101" t="s">
        <v>961</v>
      </c>
      <c r="D612" s="97">
        <v>42054</v>
      </c>
      <c r="E612" s="98">
        <v>44424</v>
      </c>
      <c r="F612" s="117">
        <f t="shared" si="48"/>
        <v>6.493150684931507</v>
      </c>
      <c r="G612" s="46">
        <v>4</v>
      </c>
      <c r="H612" s="72">
        <v>0.05</v>
      </c>
      <c r="I612" s="91">
        <f t="shared" si="49"/>
        <v>0.23749999999999999</v>
      </c>
      <c r="J612" s="118">
        <v>10260</v>
      </c>
      <c r="K612" s="68">
        <f t="shared" si="45"/>
        <v>15822.18493150685</v>
      </c>
      <c r="L612" s="68">
        <f t="shared" si="46"/>
        <v>0</v>
      </c>
      <c r="M612" s="45">
        <v>0.05</v>
      </c>
      <c r="N612" s="68">
        <f t="shared" si="47"/>
        <v>513</v>
      </c>
    </row>
    <row r="613" spans="2:14" x14ac:dyDescent="0.25">
      <c r="B613" s="46">
        <v>610</v>
      </c>
      <c r="C613" s="101" t="s">
        <v>804</v>
      </c>
      <c r="D613" s="97">
        <v>42054</v>
      </c>
      <c r="E613" s="98">
        <v>44424</v>
      </c>
      <c r="F613" s="117">
        <f t="shared" si="48"/>
        <v>6.493150684931507</v>
      </c>
      <c r="G613" s="46">
        <v>4</v>
      </c>
      <c r="H613" s="72">
        <v>0.05</v>
      </c>
      <c r="I613" s="91">
        <f t="shared" si="49"/>
        <v>0.23749999999999999</v>
      </c>
      <c r="J613" s="118">
        <v>10260</v>
      </c>
      <c r="K613" s="68">
        <f t="shared" si="45"/>
        <v>15822.18493150685</v>
      </c>
      <c r="L613" s="68">
        <f t="shared" si="46"/>
        <v>0</v>
      </c>
      <c r="M613" s="45">
        <v>0.05</v>
      </c>
      <c r="N613" s="68">
        <f t="shared" si="47"/>
        <v>513</v>
      </c>
    </row>
    <row r="614" spans="2:14" x14ac:dyDescent="0.25">
      <c r="B614" s="46">
        <v>611</v>
      </c>
      <c r="C614" s="101" t="s">
        <v>987</v>
      </c>
      <c r="D614" s="97">
        <v>42059</v>
      </c>
      <c r="E614" s="98">
        <v>44424</v>
      </c>
      <c r="F614" s="117">
        <f t="shared" si="48"/>
        <v>6.4794520547945202</v>
      </c>
      <c r="G614" s="46">
        <v>3</v>
      </c>
      <c r="H614" s="72">
        <v>0.05</v>
      </c>
      <c r="I614" s="91">
        <f t="shared" si="49"/>
        <v>0.31666666666666665</v>
      </c>
      <c r="J614" s="118">
        <v>34719</v>
      </c>
      <c r="K614" s="68">
        <f t="shared" si="45"/>
        <v>71237.363698630143</v>
      </c>
      <c r="L614" s="68">
        <f t="shared" si="46"/>
        <v>0</v>
      </c>
      <c r="M614" s="45">
        <v>0.05</v>
      </c>
      <c r="N614" s="68">
        <f t="shared" si="47"/>
        <v>1735.95</v>
      </c>
    </row>
    <row r="615" spans="2:14" x14ac:dyDescent="0.25">
      <c r="B615" s="46">
        <v>612</v>
      </c>
      <c r="C615" s="101" t="s">
        <v>853</v>
      </c>
      <c r="D615" s="97">
        <v>42076</v>
      </c>
      <c r="E615" s="98">
        <v>44424</v>
      </c>
      <c r="F615" s="117">
        <f t="shared" si="48"/>
        <v>6.4328767123287669</v>
      </c>
      <c r="G615" s="46">
        <v>3</v>
      </c>
      <c r="H615" s="72">
        <v>0.05</v>
      </c>
      <c r="I615" s="91">
        <f t="shared" si="49"/>
        <v>0.31666666666666665</v>
      </c>
      <c r="J615" s="118">
        <v>4600</v>
      </c>
      <c r="K615" s="68">
        <f t="shared" si="45"/>
        <v>9370.5570776255699</v>
      </c>
      <c r="L615" s="68">
        <f t="shared" si="46"/>
        <v>0</v>
      </c>
      <c r="M615" s="45">
        <v>0.05</v>
      </c>
      <c r="N615" s="68">
        <f t="shared" si="47"/>
        <v>230</v>
      </c>
    </row>
    <row r="616" spans="2:14" x14ac:dyDescent="0.25">
      <c r="B616" s="46">
        <v>613</v>
      </c>
      <c r="C616" s="101" t="s">
        <v>817</v>
      </c>
      <c r="D616" s="97">
        <v>42090</v>
      </c>
      <c r="E616" s="98">
        <v>44424</v>
      </c>
      <c r="F616" s="117">
        <f t="shared" si="48"/>
        <v>6.3945205479452056</v>
      </c>
      <c r="G616" s="46">
        <v>8</v>
      </c>
      <c r="H616" s="72">
        <v>0.05</v>
      </c>
      <c r="I616" s="91">
        <f t="shared" si="49"/>
        <v>0.11874999999999999</v>
      </c>
      <c r="J616" s="118">
        <v>23800</v>
      </c>
      <c r="K616" s="68">
        <f t="shared" si="45"/>
        <v>18072.513698630137</v>
      </c>
      <c r="L616" s="68">
        <f t="shared" si="46"/>
        <v>5727.4863013698632</v>
      </c>
      <c r="M616" s="45">
        <v>0.05</v>
      </c>
      <c r="N616" s="68">
        <f t="shared" si="47"/>
        <v>5441.1119863013701</v>
      </c>
    </row>
    <row r="617" spans="2:14" x14ac:dyDescent="0.25">
      <c r="B617" s="46">
        <v>614</v>
      </c>
      <c r="C617" s="101" t="s">
        <v>988</v>
      </c>
      <c r="D617" s="97">
        <v>42090</v>
      </c>
      <c r="E617" s="98">
        <v>44424</v>
      </c>
      <c r="F617" s="117">
        <f t="shared" si="48"/>
        <v>6.3945205479452056</v>
      </c>
      <c r="G617" s="46">
        <v>3</v>
      </c>
      <c r="H617" s="72">
        <v>0.05</v>
      </c>
      <c r="I617" s="91">
        <f t="shared" si="49"/>
        <v>0.31666666666666665</v>
      </c>
      <c r="J617" s="118">
        <v>8589.02</v>
      </c>
      <c r="K617" s="68">
        <f t="shared" si="45"/>
        <v>17392.177210958904</v>
      </c>
      <c r="L617" s="68">
        <f t="shared" si="46"/>
        <v>0</v>
      </c>
      <c r="M617" s="45">
        <v>0.05</v>
      </c>
      <c r="N617" s="68">
        <f t="shared" si="47"/>
        <v>429.45100000000002</v>
      </c>
    </row>
    <row r="618" spans="2:14" x14ac:dyDescent="0.25">
      <c r="B618" s="46">
        <v>615</v>
      </c>
      <c r="C618" s="101" t="s">
        <v>908</v>
      </c>
      <c r="D618" s="97">
        <v>42094</v>
      </c>
      <c r="E618" s="98">
        <v>44424</v>
      </c>
      <c r="F618" s="117">
        <f t="shared" si="48"/>
        <v>6.3835616438356162</v>
      </c>
      <c r="G618" s="46">
        <v>3</v>
      </c>
      <c r="H618" s="72">
        <v>0.05</v>
      </c>
      <c r="I618" s="91">
        <f t="shared" si="49"/>
        <v>0.31666666666666665</v>
      </c>
      <c r="J618" s="118">
        <v>6200</v>
      </c>
      <c r="K618" s="68">
        <f t="shared" si="45"/>
        <v>12533.059360730593</v>
      </c>
      <c r="L618" s="68">
        <f t="shared" si="46"/>
        <v>0</v>
      </c>
      <c r="M618" s="45">
        <v>0.05</v>
      </c>
      <c r="N618" s="68">
        <f t="shared" si="47"/>
        <v>310</v>
      </c>
    </row>
    <row r="619" spans="2:14" x14ac:dyDescent="0.25">
      <c r="B619" s="46">
        <v>616</v>
      </c>
      <c r="C619" s="101" t="s">
        <v>989</v>
      </c>
      <c r="D619" s="97">
        <v>42093</v>
      </c>
      <c r="E619" s="98">
        <v>44424</v>
      </c>
      <c r="F619" s="117">
        <f t="shared" si="48"/>
        <v>6.3863013698630136</v>
      </c>
      <c r="G619" s="46">
        <v>3</v>
      </c>
      <c r="H619" s="72">
        <v>0.05</v>
      </c>
      <c r="I619" s="91">
        <f t="shared" si="49"/>
        <v>0.31666666666666665</v>
      </c>
      <c r="J619" s="118">
        <v>51500</v>
      </c>
      <c r="K619" s="68">
        <f t="shared" si="45"/>
        <v>104149.9315068493</v>
      </c>
      <c r="L619" s="68">
        <f t="shared" si="46"/>
        <v>0</v>
      </c>
      <c r="M619" s="45">
        <v>0.05</v>
      </c>
      <c r="N619" s="68">
        <f t="shared" si="47"/>
        <v>2575</v>
      </c>
    </row>
    <row r="620" spans="2:14" x14ac:dyDescent="0.25">
      <c r="B620" s="46">
        <v>617</v>
      </c>
      <c r="C620" s="101" t="s">
        <v>865</v>
      </c>
      <c r="D620" s="97">
        <v>42094</v>
      </c>
      <c r="E620" s="98">
        <v>44424</v>
      </c>
      <c r="F620" s="117">
        <f t="shared" si="48"/>
        <v>6.3835616438356162</v>
      </c>
      <c r="G620" s="46">
        <v>3</v>
      </c>
      <c r="H620" s="72">
        <v>0.05</v>
      </c>
      <c r="I620" s="91">
        <f t="shared" si="49"/>
        <v>0.31666666666666665</v>
      </c>
      <c r="J620" s="118">
        <v>538650</v>
      </c>
      <c r="K620" s="68">
        <f t="shared" si="45"/>
        <v>1088860.0684931506</v>
      </c>
      <c r="L620" s="68">
        <f t="shared" si="46"/>
        <v>0</v>
      </c>
      <c r="M620" s="45">
        <v>0.05</v>
      </c>
      <c r="N620" s="68">
        <f t="shared" si="47"/>
        <v>26932.5</v>
      </c>
    </row>
    <row r="621" spans="2:14" x14ac:dyDescent="0.25">
      <c r="B621" s="46">
        <v>618</v>
      </c>
      <c r="C621" s="101" t="s">
        <v>856</v>
      </c>
      <c r="D621" s="97">
        <v>42094</v>
      </c>
      <c r="E621" s="98">
        <v>44424</v>
      </c>
      <c r="F621" s="117">
        <f t="shared" si="48"/>
        <v>6.3835616438356162</v>
      </c>
      <c r="G621" s="46">
        <v>5</v>
      </c>
      <c r="H621" s="72">
        <v>0.05</v>
      </c>
      <c r="I621" s="91">
        <f t="shared" si="49"/>
        <v>0.19</v>
      </c>
      <c r="J621" s="118">
        <v>5550</v>
      </c>
      <c r="K621" s="68">
        <f t="shared" si="45"/>
        <v>6731.4657534246571</v>
      </c>
      <c r="L621" s="68">
        <f t="shared" si="46"/>
        <v>0</v>
      </c>
      <c r="M621" s="45">
        <v>0.05</v>
      </c>
      <c r="N621" s="68">
        <f t="shared" si="47"/>
        <v>277.5</v>
      </c>
    </row>
    <row r="622" spans="2:14" x14ac:dyDescent="0.25">
      <c r="B622" s="46">
        <v>619</v>
      </c>
      <c r="C622" s="101" t="s">
        <v>990</v>
      </c>
      <c r="D622" s="97">
        <v>42094</v>
      </c>
      <c r="E622" s="98">
        <v>44424</v>
      </c>
      <c r="F622" s="117">
        <f t="shared" si="48"/>
        <v>6.3835616438356162</v>
      </c>
      <c r="G622" s="46">
        <v>8</v>
      </c>
      <c r="H622" s="72">
        <v>0.05</v>
      </c>
      <c r="I622" s="91">
        <f t="shared" si="49"/>
        <v>0.11874999999999999</v>
      </c>
      <c r="J622" s="118">
        <v>23500</v>
      </c>
      <c r="K622" s="68">
        <f t="shared" si="45"/>
        <v>17814.126712328765</v>
      </c>
      <c r="L622" s="68">
        <f t="shared" si="46"/>
        <v>5685.8732876712347</v>
      </c>
      <c r="M622" s="45">
        <v>0.05</v>
      </c>
      <c r="N622" s="68">
        <f t="shared" si="47"/>
        <v>5401.5796232876728</v>
      </c>
    </row>
    <row r="623" spans="2:14" x14ac:dyDescent="0.25">
      <c r="B623" s="46">
        <v>620</v>
      </c>
      <c r="C623" s="101" t="s">
        <v>991</v>
      </c>
      <c r="D623" s="97">
        <v>42132</v>
      </c>
      <c r="E623" s="98">
        <v>44424</v>
      </c>
      <c r="F623" s="117">
        <f t="shared" si="48"/>
        <v>6.279452054794521</v>
      </c>
      <c r="G623" s="46">
        <v>5</v>
      </c>
      <c r="H623" s="72">
        <v>0.05</v>
      </c>
      <c r="I623" s="91">
        <f t="shared" si="49"/>
        <v>0.19</v>
      </c>
      <c r="J623" s="118">
        <v>8000</v>
      </c>
      <c r="K623" s="68">
        <f t="shared" si="45"/>
        <v>9544.767123287671</v>
      </c>
      <c r="L623" s="68">
        <f t="shared" si="46"/>
        <v>0</v>
      </c>
      <c r="M623" s="45">
        <v>0.05</v>
      </c>
      <c r="N623" s="68">
        <f t="shared" si="47"/>
        <v>400</v>
      </c>
    </row>
    <row r="624" spans="2:14" x14ac:dyDescent="0.25">
      <c r="B624" s="46">
        <v>621</v>
      </c>
      <c r="C624" s="101" t="s">
        <v>992</v>
      </c>
      <c r="D624" s="97">
        <v>42135</v>
      </c>
      <c r="E624" s="98">
        <v>44424</v>
      </c>
      <c r="F624" s="117">
        <f t="shared" si="48"/>
        <v>6.2712328767123289</v>
      </c>
      <c r="G624" s="46">
        <v>3</v>
      </c>
      <c r="H624" s="72">
        <v>0.05</v>
      </c>
      <c r="I624" s="91">
        <f t="shared" si="49"/>
        <v>0.31666666666666665</v>
      </c>
      <c r="J624" s="118">
        <v>43000</v>
      </c>
      <c r="K624" s="68">
        <f t="shared" si="45"/>
        <v>85393.287671232873</v>
      </c>
      <c r="L624" s="68">
        <f t="shared" si="46"/>
        <v>0</v>
      </c>
      <c r="M624" s="45">
        <v>0.05</v>
      </c>
      <c r="N624" s="68">
        <f t="shared" si="47"/>
        <v>2150</v>
      </c>
    </row>
    <row r="625" spans="2:14" x14ac:dyDescent="0.25">
      <c r="B625" s="46">
        <v>622</v>
      </c>
      <c r="C625" s="101" t="s">
        <v>983</v>
      </c>
      <c r="D625" s="97">
        <v>42135</v>
      </c>
      <c r="E625" s="98">
        <v>44424</v>
      </c>
      <c r="F625" s="117">
        <f t="shared" si="48"/>
        <v>6.2712328767123289</v>
      </c>
      <c r="G625" s="46">
        <v>3</v>
      </c>
      <c r="H625" s="72">
        <v>0.05</v>
      </c>
      <c r="I625" s="91">
        <f t="shared" si="49"/>
        <v>0.31666666666666665</v>
      </c>
      <c r="J625" s="118">
        <v>51000</v>
      </c>
      <c r="K625" s="68">
        <f t="shared" si="45"/>
        <v>101280.41095890412</v>
      </c>
      <c r="L625" s="68">
        <f t="shared" si="46"/>
        <v>0</v>
      </c>
      <c r="M625" s="45">
        <v>0.05</v>
      </c>
      <c r="N625" s="68">
        <f t="shared" si="47"/>
        <v>2550</v>
      </c>
    </row>
    <row r="626" spans="2:14" x14ac:dyDescent="0.25">
      <c r="B626" s="46">
        <v>623</v>
      </c>
      <c r="C626" s="101" t="s">
        <v>950</v>
      </c>
      <c r="D626" s="97">
        <v>42136</v>
      </c>
      <c r="E626" s="98">
        <v>44424</v>
      </c>
      <c r="F626" s="117">
        <f t="shared" si="48"/>
        <v>6.2684931506849315</v>
      </c>
      <c r="G626" s="46">
        <v>3</v>
      </c>
      <c r="H626" s="72">
        <v>0.05</v>
      </c>
      <c r="I626" s="91">
        <f t="shared" si="49"/>
        <v>0.31666666666666665</v>
      </c>
      <c r="J626" s="118">
        <v>36663</v>
      </c>
      <c r="K626" s="68">
        <f t="shared" si="45"/>
        <v>72776.892054794516</v>
      </c>
      <c r="L626" s="68">
        <f t="shared" si="46"/>
        <v>0</v>
      </c>
      <c r="M626" s="45">
        <v>0.05</v>
      </c>
      <c r="N626" s="68">
        <f t="shared" si="47"/>
        <v>1833.15</v>
      </c>
    </row>
    <row r="627" spans="2:14" x14ac:dyDescent="0.25">
      <c r="B627" s="46">
        <v>624</v>
      </c>
      <c r="C627" s="101" t="s">
        <v>993</v>
      </c>
      <c r="D627" s="97">
        <v>42177</v>
      </c>
      <c r="E627" s="98">
        <v>44424</v>
      </c>
      <c r="F627" s="117">
        <f t="shared" si="48"/>
        <v>6.1561643835616442</v>
      </c>
      <c r="G627" s="46">
        <v>3</v>
      </c>
      <c r="H627" s="72">
        <v>0.05</v>
      </c>
      <c r="I627" s="91">
        <f t="shared" si="49"/>
        <v>0.31666666666666665</v>
      </c>
      <c r="J627" s="118">
        <v>440208.1</v>
      </c>
      <c r="K627" s="68">
        <f t="shared" si="45"/>
        <v>858164.58508219174</v>
      </c>
      <c r="L627" s="68">
        <f t="shared" si="46"/>
        <v>0</v>
      </c>
      <c r="M627" s="45">
        <v>0.05</v>
      </c>
      <c r="N627" s="68">
        <f t="shared" si="47"/>
        <v>22010.404999999999</v>
      </c>
    </row>
    <row r="628" spans="2:14" x14ac:dyDescent="0.25">
      <c r="B628" s="46">
        <v>625</v>
      </c>
      <c r="C628" s="101" t="s">
        <v>994</v>
      </c>
      <c r="D628" s="97">
        <v>42177</v>
      </c>
      <c r="E628" s="98">
        <v>44424</v>
      </c>
      <c r="F628" s="117">
        <f t="shared" si="48"/>
        <v>6.1561643835616442</v>
      </c>
      <c r="G628" s="46">
        <v>3</v>
      </c>
      <c r="H628" s="72">
        <v>0.05</v>
      </c>
      <c r="I628" s="91">
        <f t="shared" si="49"/>
        <v>0.31666666666666665</v>
      </c>
      <c r="J628" s="118">
        <v>279317.42</v>
      </c>
      <c r="K628" s="68">
        <f t="shared" si="45"/>
        <v>544515.91835890408</v>
      </c>
      <c r="L628" s="68">
        <f t="shared" si="46"/>
        <v>0</v>
      </c>
      <c r="M628" s="45">
        <v>0.05</v>
      </c>
      <c r="N628" s="68">
        <f t="shared" si="47"/>
        <v>13965.870999999999</v>
      </c>
    </row>
    <row r="629" spans="2:14" x14ac:dyDescent="0.25">
      <c r="B629" s="46">
        <v>626</v>
      </c>
      <c r="C629" s="101" t="s">
        <v>865</v>
      </c>
      <c r="D629" s="97">
        <v>42178</v>
      </c>
      <c r="E629" s="98">
        <v>44424</v>
      </c>
      <c r="F629" s="117">
        <f t="shared" si="48"/>
        <v>6.1534246575342468</v>
      </c>
      <c r="G629" s="46">
        <v>3</v>
      </c>
      <c r="H629" s="72">
        <v>0.05</v>
      </c>
      <c r="I629" s="91">
        <f t="shared" si="49"/>
        <v>0.31666666666666665</v>
      </c>
      <c r="J629" s="118">
        <v>70285</v>
      </c>
      <c r="K629" s="68">
        <f t="shared" si="45"/>
        <v>136956.25981735159</v>
      </c>
      <c r="L629" s="68">
        <f t="shared" si="46"/>
        <v>0</v>
      </c>
      <c r="M629" s="45">
        <v>0.05</v>
      </c>
      <c r="N629" s="68">
        <f t="shared" si="47"/>
        <v>3514.25</v>
      </c>
    </row>
    <row r="630" spans="2:14" x14ac:dyDescent="0.25">
      <c r="B630" s="46">
        <v>627</v>
      </c>
      <c r="C630" s="101" t="s">
        <v>995</v>
      </c>
      <c r="D630" s="97">
        <v>42172</v>
      </c>
      <c r="E630" s="98">
        <v>44424</v>
      </c>
      <c r="F630" s="117">
        <f t="shared" si="48"/>
        <v>6.1698630136986301</v>
      </c>
      <c r="G630" s="46">
        <v>5</v>
      </c>
      <c r="H630" s="72">
        <v>0.05</v>
      </c>
      <c r="I630" s="91">
        <f t="shared" si="49"/>
        <v>0.19</v>
      </c>
      <c r="J630" s="118">
        <v>43000</v>
      </c>
      <c r="K630" s="68">
        <f t="shared" si="45"/>
        <v>50407.780821917811</v>
      </c>
      <c r="L630" s="68">
        <f t="shared" si="46"/>
        <v>0</v>
      </c>
      <c r="M630" s="45">
        <v>0.05</v>
      </c>
      <c r="N630" s="68">
        <f t="shared" si="47"/>
        <v>2150</v>
      </c>
    </row>
    <row r="631" spans="2:14" x14ac:dyDescent="0.25">
      <c r="B631" s="46">
        <v>628</v>
      </c>
      <c r="C631" s="101" t="s">
        <v>996</v>
      </c>
      <c r="D631" s="97">
        <v>42163</v>
      </c>
      <c r="E631" s="98">
        <v>44424</v>
      </c>
      <c r="F631" s="117">
        <f t="shared" si="48"/>
        <v>6.1945205479452055</v>
      </c>
      <c r="G631" s="46">
        <v>3</v>
      </c>
      <c r="H631" s="72">
        <v>0.05</v>
      </c>
      <c r="I631" s="91">
        <f t="shared" si="49"/>
        <v>0.31666666666666665</v>
      </c>
      <c r="J631" s="118">
        <v>13388</v>
      </c>
      <c r="K631" s="68">
        <f t="shared" si="45"/>
        <v>26261.876347031961</v>
      </c>
      <c r="L631" s="68">
        <f t="shared" si="46"/>
        <v>0</v>
      </c>
      <c r="M631" s="45">
        <v>0.05</v>
      </c>
      <c r="N631" s="68">
        <f t="shared" si="47"/>
        <v>669.40000000000009</v>
      </c>
    </row>
    <row r="632" spans="2:14" x14ac:dyDescent="0.25">
      <c r="B632" s="46">
        <v>629</v>
      </c>
      <c r="C632" s="101" t="s">
        <v>952</v>
      </c>
      <c r="D632" s="97">
        <v>42163</v>
      </c>
      <c r="E632" s="98">
        <v>44424</v>
      </c>
      <c r="F632" s="117">
        <f t="shared" si="48"/>
        <v>6.1945205479452055</v>
      </c>
      <c r="G632" s="46">
        <v>8</v>
      </c>
      <c r="H632" s="72">
        <v>0.05</v>
      </c>
      <c r="I632" s="91">
        <f t="shared" si="49"/>
        <v>0.11874999999999999</v>
      </c>
      <c r="J632" s="118">
        <v>8400</v>
      </c>
      <c r="K632" s="68">
        <f t="shared" si="45"/>
        <v>6179.0342465753429</v>
      </c>
      <c r="L632" s="68">
        <f t="shared" si="46"/>
        <v>2220.9657534246571</v>
      </c>
      <c r="M632" s="45">
        <v>0.05</v>
      </c>
      <c r="N632" s="68">
        <f t="shared" si="47"/>
        <v>2109.917465753424</v>
      </c>
    </row>
    <row r="633" spans="2:14" x14ac:dyDescent="0.25">
      <c r="B633" s="46">
        <v>630</v>
      </c>
      <c r="C633" s="101" t="s">
        <v>997</v>
      </c>
      <c r="D633" s="97">
        <v>42172</v>
      </c>
      <c r="E633" s="98">
        <v>44424</v>
      </c>
      <c r="F633" s="117">
        <f t="shared" si="48"/>
        <v>6.1698630136986301</v>
      </c>
      <c r="G633" s="46">
        <v>8</v>
      </c>
      <c r="H633" s="72">
        <v>0.05</v>
      </c>
      <c r="I633" s="91">
        <f t="shared" si="49"/>
        <v>0.11874999999999999</v>
      </c>
      <c r="J633" s="118">
        <v>20610</v>
      </c>
      <c r="K633" s="68">
        <f t="shared" si="45"/>
        <v>15100.354109589041</v>
      </c>
      <c r="L633" s="68">
        <f t="shared" si="46"/>
        <v>5509.6458904109586</v>
      </c>
      <c r="M633" s="45">
        <v>0.05</v>
      </c>
      <c r="N633" s="68">
        <f t="shared" si="47"/>
        <v>5234.1635958904108</v>
      </c>
    </row>
    <row r="634" spans="2:14" x14ac:dyDescent="0.25">
      <c r="B634" s="46">
        <v>631</v>
      </c>
      <c r="C634" s="101" t="s">
        <v>998</v>
      </c>
      <c r="D634" s="97">
        <v>42181</v>
      </c>
      <c r="E634" s="98">
        <v>44424</v>
      </c>
      <c r="F634" s="117">
        <f t="shared" si="48"/>
        <v>6.1452054794520548</v>
      </c>
      <c r="G634" s="46">
        <v>3</v>
      </c>
      <c r="H634" s="72">
        <v>0.05</v>
      </c>
      <c r="I634" s="91">
        <f t="shared" si="49"/>
        <v>0.31666666666666665</v>
      </c>
      <c r="J634" s="118">
        <v>52500</v>
      </c>
      <c r="K634" s="68">
        <f t="shared" si="45"/>
        <v>102164.04109589041</v>
      </c>
      <c r="L634" s="68">
        <f t="shared" si="46"/>
        <v>0</v>
      </c>
      <c r="M634" s="45">
        <v>0.05</v>
      </c>
      <c r="N634" s="68">
        <f t="shared" si="47"/>
        <v>2625</v>
      </c>
    </row>
    <row r="635" spans="2:14" x14ac:dyDescent="0.25">
      <c r="B635" s="46">
        <v>632</v>
      </c>
      <c r="C635" s="101" t="s">
        <v>999</v>
      </c>
      <c r="D635" s="97">
        <v>42180</v>
      </c>
      <c r="E635" s="98">
        <v>44424</v>
      </c>
      <c r="F635" s="117">
        <f t="shared" si="48"/>
        <v>6.1479452054794521</v>
      </c>
      <c r="G635" s="46">
        <v>3</v>
      </c>
      <c r="H635" s="72">
        <v>0.05</v>
      </c>
      <c r="I635" s="91">
        <f t="shared" si="49"/>
        <v>0.31666666666666665</v>
      </c>
      <c r="J635" s="118">
        <v>22900</v>
      </c>
      <c r="K635" s="68">
        <f t="shared" si="45"/>
        <v>44582.849315068488</v>
      </c>
      <c r="L635" s="68">
        <f t="shared" si="46"/>
        <v>0</v>
      </c>
      <c r="M635" s="45">
        <v>0.05</v>
      </c>
      <c r="N635" s="68">
        <f t="shared" si="47"/>
        <v>1145</v>
      </c>
    </row>
    <row r="636" spans="2:14" x14ac:dyDescent="0.25">
      <c r="B636" s="46">
        <v>633</v>
      </c>
      <c r="C636" s="101" t="s">
        <v>1000</v>
      </c>
      <c r="D636" s="97">
        <v>42197</v>
      </c>
      <c r="E636" s="98">
        <v>44424</v>
      </c>
      <c r="F636" s="117">
        <f t="shared" si="48"/>
        <v>6.1013698630136988</v>
      </c>
      <c r="G636" s="46">
        <v>3</v>
      </c>
      <c r="H636" s="72">
        <v>0.05</v>
      </c>
      <c r="I636" s="91">
        <f t="shared" si="49"/>
        <v>0.31666666666666665</v>
      </c>
      <c r="J636" s="118">
        <v>7610.4</v>
      </c>
      <c r="K636" s="68">
        <f t="shared" si="45"/>
        <v>14704.05731506849</v>
      </c>
      <c r="L636" s="68">
        <f t="shared" si="46"/>
        <v>0</v>
      </c>
      <c r="M636" s="45">
        <v>0.05</v>
      </c>
      <c r="N636" s="68">
        <f t="shared" si="47"/>
        <v>380.52</v>
      </c>
    </row>
    <row r="637" spans="2:14" x14ac:dyDescent="0.25">
      <c r="B637" s="46">
        <v>634</v>
      </c>
      <c r="C637" s="101" t="s">
        <v>1001</v>
      </c>
      <c r="D637" s="97">
        <v>42233</v>
      </c>
      <c r="E637" s="98">
        <v>44424</v>
      </c>
      <c r="F637" s="117">
        <f t="shared" si="48"/>
        <v>6.0027397260273974</v>
      </c>
      <c r="G637" s="46">
        <v>3</v>
      </c>
      <c r="H637" s="72">
        <v>0.05</v>
      </c>
      <c r="I637" s="91">
        <f t="shared" si="49"/>
        <v>0.31666666666666665</v>
      </c>
      <c r="J637" s="118">
        <v>25988</v>
      </c>
      <c r="K637" s="68">
        <f t="shared" si="45"/>
        <v>49399.746666666666</v>
      </c>
      <c r="L637" s="68">
        <f t="shared" si="46"/>
        <v>0</v>
      </c>
      <c r="M637" s="45">
        <v>0.05</v>
      </c>
      <c r="N637" s="68">
        <f t="shared" si="47"/>
        <v>1299.4000000000001</v>
      </c>
    </row>
    <row r="638" spans="2:14" x14ac:dyDescent="0.25">
      <c r="B638" s="46">
        <v>635</v>
      </c>
      <c r="C638" s="101" t="s">
        <v>1002</v>
      </c>
      <c r="D638" s="97">
        <v>42215</v>
      </c>
      <c r="E638" s="98">
        <v>44424</v>
      </c>
      <c r="F638" s="117">
        <f t="shared" si="48"/>
        <v>6.0520547945205481</v>
      </c>
      <c r="G638" s="46">
        <v>3</v>
      </c>
      <c r="H638" s="72">
        <v>0.05</v>
      </c>
      <c r="I638" s="91">
        <f t="shared" si="49"/>
        <v>0.31666666666666665</v>
      </c>
      <c r="J638" s="118">
        <v>2200</v>
      </c>
      <c r="K638" s="68">
        <f t="shared" si="45"/>
        <v>4216.2648401826482</v>
      </c>
      <c r="L638" s="68">
        <f t="shared" si="46"/>
        <v>0</v>
      </c>
      <c r="M638" s="45">
        <v>0.05</v>
      </c>
      <c r="N638" s="68">
        <f t="shared" si="47"/>
        <v>110</v>
      </c>
    </row>
    <row r="639" spans="2:14" x14ac:dyDescent="0.25">
      <c r="B639" s="46">
        <v>636</v>
      </c>
      <c r="C639" s="101" t="s">
        <v>1003</v>
      </c>
      <c r="D639" s="97">
        <v>42215</v>
      </c>
      <c r="E639" s="98">
        <v>44424</v>
      </c>
      <c r="F639" s="117">
        <f t="shared" si="48"/>
        <v>6.0520547945205481</v>
      </c>
      <c r="G639" s="46">
        <v>5</v>
      </c>
      <c r="H639" s="72">
        <v>0.05</v>
      </c>
      <c r="I639" s="91">
        <f t="shared" si="49"/>
        <v>0.19</v>
      </c>
      <c r="J639" s="118">
        <v>25000</v>
      </c>
      <c r="K639" s="68">
        <f t="shared" si="45"/>
        <v>28747.260273972603</v>
      </c>
      <c r="L639" s="68">
        <f t="shared" si="46"/>
        <v>0</v>
      </c>
      <c r="M639" s="45">
        <v>0.05</v>
      </c>
      <c r="N639" s="68">
        <f t="shared" si="47"/>
        <v>1250</v>
      </c>
    </row>
    <row r="640" spans="2:14" x14ac:dyDescent="0.25">
      <c r="B640" s="46">
        <v>637</v>
      </c>
      <c r="C640" s="101" t="s">
        <v>865</v>
      </c>
      <c r="D640" s="97">
        <v>42223</v>
      </c>
      <c r="E640" s="98">
        <v>44424</v>
      </c>
      <c r="F640" s="117">
        <f t="shared" si="48"/>
        <v>6.0301369863013701</v>
      </c>
      <c r="G640" s="46">
        <v>3</v>
      </c>
      <c r="H640" s="72">
        <v>0.05</v>
      </c>
      <c r="I640" s="91">
        <f t="shared" si="49"/>
        <v>0.31666666666666665</v>
      </c>
      <c r="J640" s="118">
        <v>26578</v>
      </c>
      <c r="K640" s="68">
        <f t="shared" si="45"/>
        <v>50751.843926940644</v>
      </c>
      <c r="L640" s="68">
        <f t="shared" si="46"/>
        <v>0</v>
      </c>
      <c r="M640" s="45">
        <v>0.05</v>
      </c>
      <c r="N640" s="68">
        <f t="shared" si="47"/>
        <v>1328.9</v>
      </c>
    </row>
    <row r="641" spans="2:14" x14ac:dyDescent="0.25">
      <c r="B641" s="46">
        <v>638</v>
      </c>
      <c r="C641" s="101" t="s">
        <v>1004</v>
      </c>
      <c r="D641" s="97">
        <v>42223</v>
      </c>
      <c r="E641" s="98">
        <v>44424</v>
      </c>
      <c r="F641" s="117">
        <f t="shared" si="48"/>
        <v>6.0301369863013701</v>
      </c>
      <c r="G641" s="46">
        <v>3</v>
      </c>
      <c r="H641" s="72">
        <v>0.05</v>
      </c>
      <c r="I641" s="91">
        <f t="shared" si="49"/>
        <v>0.31666666666666665</v>
      </c>
      <c r="J641" s="118">
        <v>139785</v>
      </c>
      <c r="K641" s="68">
        <f t="shared" si="45"/>
        <v>266925.52123287669</v>
      </c>
      <c r="L641" s="68">
        <f t="shared" si="46"/>
        <v>0</v>
      </c>
      <c r="M641" s="45">
        <v>0.05</v>
      </c>
      <c r="N641" s="68">
        <f t="shared" si="47"/>
        <v>6989.25</v>
      </c>
    </row>
    <row r="642" spans="2:14" x14ac:dyDescent="0.25">
      <c r="B642" s="46">
        <v>639</v>
      </c>
      <c r="C642" s="101" t="s">
        <v>1005</v>
      </c>
      <c r="D642" s="97">
        <v>42223</v>
      </c>
      <c r="E642" s="98">
        <v>44424</v>
      </c>
      <c r="F642" s="117">
        <f t="shared" si="48"/>
        <v>6.0301369863013701</v>
      </c>
      <c r="G642" s="46">
        <v>3</v>
      </c>
      <c r="H642" s="72">
        <v>0.05</v>
      </c>
      <c r="I642" s="91">
        <f t="shared" si="49"/>
        <v>0.31666666666666665</v>
      </c>
      <c r="J642" s="118">
        <v>48561</v>
      </c>
      <c r="K642" s="68">
        <f t="shared" si="45"/>
        <v>92729.336027397265</v>
      </c>
      <c r="L642" s="68">
        <f t="shared" si="46"/>
        <v>0</v>
      </c>
      <c r="M642" s="45">
        <v>0.05</v>
      </c>
      <c r="N642" s="68">
        <f t="shared" si="47"/>
        <v>2428.0500000000002</v>
      </c>
    </row>
    <row r="643" spans="2:14" x14ac:dyDescent="0.25">
      <c r="B643" s="46">
        <v>640</v>
      </c>
      <c r="C643" s="101" t="s">
        <v>1006</v>
      </c>
      <c r="D643" s="97">
        <v>42224</v>
      </c>
      <c r="E643" s="98">
        <v>44424</v>
      </c>
      <c r="F643" s="117">
        <f t="shared" si="48"/>
        <v>6.0273972602739727</v>
      </c>
      <c r="G643" s="46">
        <v>3</v>
      </c>
      <c r="H643" s="72">
        <v>0.05</v>
      </c>
      <c r="I643" s="91">
        <f t="shared" si="49"/>
        <v>0.31666666666666665</v>
      </c>
      <c r="J643" s="118">
        <v>5200</v>
      </c>
      <c r="K643" s="68">
        <f t="shared" si="45"/>
        <v>9925.1141552511417</v>
      </c>
      <c r="L643" s="68">
        <f t="shared" si="46"/>
        <v>0</v>
      </c>
      <c r="M643" s="45">
        <v>0.05</v>
      </c>
      <c r="N643" s="68">
        <f t="shared" si="47"/>
        <v>260</v>
      </c>
    </row>
    <row r="644" spans="2:14" x14ac:dyDescent="0.25">
      <c r="B644" s="46">
        <v>641</v>
      </c>
      <c r="C644" s="101" t="s">
        <v>1007</v>
      </c>
      <c r="D644" s="97">
        <v>42242</v>
      </c>
      <c r="E644" s="98">
        <v>44424</v>
      </c>
      <c r="F644" s="117">
        <f t="shared" si="48"/>
        <v>5.978082191780822</v>
      </c>
      <c r="G644" s="46">
        <v>3</v>
      </c>
      <c r="H644" s="72">
        <v>0.05</v>
      </c>
      <c r="I644" s="91">
        <f t="shared" si="49"/>
        <v>0.31666666666666665</v>
      </c>
      <c r="J644" s="118">
        <v>5680</v>
      </c>
      <c r="K644" s="68">
        <f t="shared" ref="K644:K707" si="50">J644*I644*F644</f>
        <v>10752.577168949771</v>
      </c>
      <c r="L644" s="68">
        <f t="shared" ref="L644:L707" si="51">MAX(J644-K644,0)</f>
        <v>0</v>
      </c>
      <c r="M644" s="45">
        <v>0.05</v>
      </c>
      <c r="N644" s="68">
        <f t="shared" ref="N644:N707" si="52">IF(J644&lt;=0,0,IF(L644&lt;=H644*J644,H644*J644,L644*(1-M644)))</f>
        <v>284</v>
      </c>
    </row>
    <row r="645" spans="2:14" x14ac:dyDescent="0.25">
      <c r="B645" s="46">
        <v>642</v>
      </c>
      <c r="C645" s="101" t="s">
        <v>1008</v>
      </c>
      <c r="D645" s="97">
        <v>42226</v>
      </c>
      <c r="E645" s="98">
        <v>44424</v>
      </c>
      <c r="F645" s="117">
        <f t="shared" ref="F645:F708" si="53">(E645-D645)/365</f>
        <v>6.021917808219178</v>
      </c>
      <c r="G645" s="46">
        <v>5</v>
      </c>
      <c r="H645" s="72">
        <v>0.05</v>
      </c>
      <c r="I645" s="91">
        <f t="shared" ref="I645:I708" si="54">(1-H645)/G645</f>
        <v>0.19</v>
      </c>
      <c r="J645" s="118">
        <v>517620.86</v>
      </c>
      <c r="K645" s="68">
        <f t="shared" si="50"/>
        <v>592243.35220054793</v>
      </c>
      <c r="L645" s="68">
        <f t="shared" si="51"/>
        <v>0</v>
      </c>
      <c r="M645" s="45">
        <v>0.05</v>
      </c>
      <c r="N645" s="68">
        <f t="shared" si="52"/>
        <v>25881.043000000001</v>
      </c>
    </row>
    <row r="646" spans="2:14" x14ac:dyDescent="0.25">
      <c r="B646" s="46">
        <v>643</v>
      </c>
      <c r="C646" s="101" t="s">
        <v>1009</v>
      </c>
      <c r="D646" s="97">
        <v>42226</v>
      </c>
      <c r="E646" s="98">
        <v>44424</v>
      </c>
      <c r="F646" s="117">
        <f t="shared" si="53"/>
        <v>6.021917808219178</v>
      </c>
      <c r="G646" s="46">
        <v>8</v>
      </c>
      <c r="H646" s="72">
        <v>0.05</v>
      </c>
      <c r="I646" s="91">
        <f t="shared" si="54"/>
        <v>0.11874999999999999</v>
      </c>
      <c r="J646" s="118">
        <v>14800</v>
      </c>
      <c r="K646" s="68">
        <f t="shared" si="50"/>
        <v>10583.520547945205</v>
      </c>
      <c r="L646" s="68">
        <f t="shared" si="51"/>
        <v>4216.4794520547948</v>
      </c>
      <c r="M646" s="45">
        <v>0.05</v>
      </c>
      <c r="N646" s="68">
        <f t="shared" si="52"/>
        <v>4005.6554794520548</v>
      </c>
    </row>
    <row r="647" spans="2:14" x14ac:dyDescent="0.25">
      <c r="B647" s="46">
        <v>644</v>
      </c>
      <c r="C647" s="101" t="s">
        <v>1010</v>
      </c>
      <c r="D647" s="97">
        <v>42226</v>
      </c>
      <c r="E647" s="98">
        <v>44424</v>
      </c>
      <c r="F647" s="117">
        <f t="shared" si="53"/>
        <v>6.021917808219178</v>
      </c>
      <c r="G647" s="46">
        <v>8</v>
      </c>
      <c r="H647" s="72">
        <v>0.05</v>
      </c>
      <c r="I647" s="91">
        <f t="shared" si="54"/>
        <v>0.11874999999999999</v>
      </c>
      <c r="J647" s="118">
        <v>9300</v>
      </c>
      <c r="K647" s="68">
        <f t="shared" si="50"/>
        <v>6650.4554794520545</v>
      </c>
      <c r="L647" s="68">
        <f t="shared" si="51"/>
        <v>2649.5445205479455</v>
      </c>
      <c r="M647" s="45">
        <v>0.05</v>
      </c>
      <c r="N647" s="68">
        <f t="shared" si="52"/>
        <v>2517.0672945205479</v>
      </c>
    </row>
    <row r="648" spans="2:14" x14ac:dyDescent="0.25">
      <c r="B648" s="46">
        <v>645</v>
      </c>
      <c r="C648" s="101" t="s">
        <v>1010</v>
      </c>
      <c r="D648" s="97">
        <v>42226</v>
      </c>
      <c r="E648" s="98">
        <v>44424</v>
      </c>
      <c r="F648" s="117">
        <f t="shared" si="53"/>
        <v>6.021917808219178</v>
      </c>
      <c r="G648" s="46">
        <v>8</v>
      </c>
      <c r="H648" s="72">
        <v>0.05</v>
      </c>
      <c r="I648" s="91">
        <f t="shared" si="54"/>
        <v>0.11874999999999999</v>
      </c>
      <c r="J648" s="118">
        <v>9300</v>
      </c>
      <c r="K648" s="68">
        <f t="shared" si="50"/>
        <v>6650.4554794520545</v>
      </c>
      <c r="L648" s="68">
        <f t="shared" si="51"/>
        <v>2649.5445205479455</v>
      </c>
      <c r="M648" s="45">
        <v>0.05</v>
      </c>
      <c r="N648" s="68">
        <f t="shared" si="52"/>
        <v>2517.0672945205479</v>
      </c>
    </row>
    <row r="649" spans="2:14" x14ac:dyDescent="0.25">
      <c r="B649" s="46">
        <v>646</v>
      </c>
      <c r="C649" s="101" t="s">
        <v>1011</v>
      </c>
      <c r="D649" s="97">
        <v>42226</v>
      </c>
      <c r="E649" s="98">
        <v>44424</v>
      </c>
      <c r="F649" s="117">
        <f t="shared" si="53"/>
        <v>6.021917808219178</v>
      </c>
      <c r="G649" s="46">
        <v>8</v>
      </c>
      <c r="H649" s="72">
        <v>0.05</v>
      </c>
      <c r="I649" s="91">
        <f t="shared" si="54"/>
        <v>0.11874999999999999</v>
      </c>
      <c r="J649" s="118">
        <v>25100</v>
      </c>
      <c r="K649" s="68">
        <f t="shared" si="50"/>
        <v>17949.078767123287</v>
      </c>
      <c r="L649" s="68">
        <f t="shared" si="51"/>
        <v>7150.9212328767135</v>
      </c>
      <c r="M649" s="45">
        <v>0.05</v>
      </c>
      <c r="N649" s="68">
        <f t="shared" si="52"/>
        <v>6793.3751712328776</v>
      </c>
    </row>
    <row r="650" spans="2:14" x14ac:dyDescent="0.25">
      <c r="B650" s="46">
        <v>647</v>
      </c>
      <c r="C650" s="101" t="s">
        <v>1012</v>
      </c>
      <c r="D650" s="97">
        <v>42237</v>
      </c>
      <c r="E650" s="98">
        <v>44424</v>
      </c>
      <c r="F650" s="117">
        <f t="shared" si="53"/>
        <v>5.9917808219178079</v>
      </c>
      <c r="G650" s="46">
        <v>3</v>
      </c>
      <c r="H650" s="72">
        <v>0.05</v>
      </c>
      <c r="I650" s="91">
        <f t="shared" si="54"/>
        <v>0.31666666666666665</v>
      </c>
      <c r="J650" s="118">
        <v>46657.5</v>
      </c>
      <c r="K650" s="68">
        <f t="shared" si="50"/>
        <v>88527.812671232867</v>
      </c>
      <c r="L650" s="68">
        <f t="shared" si="51"/>
        <v>0</v>
      </c>
      <c r="M650" s="45">
        <v>0.05</v>
      </c>
      <c r="N650" s="68">
        <f t="shared" si="52"/>
        <v>2332.875</v>
      </c>
    </row>
    <row r="651" spans="2:14" x14ac:dyDescent="0.25">
      <c r="B651" s="46">
        <v>648</v>
      </c>
      <c r="C651" s="101" t="s">
        <v>1013</v>
      </c>
      <c r="D651" s="97">
        <v>42257</v>
      </c>
      <c r="E651" s="98">
        <v>44424</v>
      </c>
      <c r="F651" s="117">
        <f t="shared" si="53"/>
        <v>5.9369863013698634</v>
      </c>
      <c r="G651" s="46">
        <v>5</v>
      </c>
      <c r="H651" s="72">
        <v>0.05</v>
      </c>
      <c r="I651" s="91">
        <f t="shared" si="54"/>
        <v>0.19</v>
      </c>
      <c r="J651" s="118">
        <v>24948.400000000001</v>
      </c>
      <c r="K651" s="68">
        <f t="shared" si="50"/>
        <v>28142.478717808219</v>
      </c>
      <c r="L651" s="68">
        <f t="shared" si="51"/>
        <v>0</v>
      </c>
      <c r="M651" s="45">
        <v>0.05</v>
      </c>
      <c r="N651" s="68">
        <f t="shared" si="52"/>
        <v>1247.42</v>
      </c>
    </row>
    <row r="652" spans="2:14" x14ac:dyDescent="0.25">
      <c r="B652" s="46">
        <v>649</v>
      </c>
      <c r="C652" s="101" t="s">
        <v>1014</v>
      </c>
      <c r="D652" s="97">
        <v>42257</v>
      </c>
      <c r="E652" s="98">
        <v>44424</v>
      </c>
      <c r="F652" s="117">
        <f t="shared" si="53"/>
        <v>5.9369863013698634</v>
      </c>
      <c r="G652" s="46">
        <v>5</v>
      </c>
      <c r="H652" s="72">
        <v>0.05</v>
      </c>
      <c r="I652" s="91">
        <f t="shared" si="54"/>
        <v>0.19</v>
      </c>
      <c r="J652" s="118">
        <v>33460.15</v>
      </c>
      <c r="K652" s="68">
        <f t="shared" si="50"/>
        <v>37743.965916438356</v>
      </c>
      <c r="L652" s="68">
        <f t="shared" si="51"/>
        <v>0</v>
      </c>
      <c r="M652" s="45">
        <v>0.05</v>
      </c>
      <c r="N652" s="68">
        <f t="shared" si="52"/>
        <v>1673.0075000000002</v>
      </c>
    </row>
    <row r="653" spans="2:14" x14ac:dyDescent="0.25">
      <c r="B653" s="46">
        <v>650</v>
      </c>
      <c r="C653" s="101" t="s">
        <v>1015</v>
      </c>
      <c r="D653" s="97">
        <v>42261</v>
      </c>
      <c r="E653" s="98">
        <v>44424</v>
      </c>
      <c r="F653" s="117">
        <f t="shared" si="53"/>
        <v>5.9260273972602739</v>
      </c>
      <c r="G653" s="46">
        <v>3</v>
      </c>
      <c r="H653" s="72">
        <v>0.05</v>
      </c>
      <c r="I653" s="91">
        <f t="shared" si="54"/>
        <v>0.31666666666666665</v>
      </c>
      <c r="J653" s="118">
        <v>29925</v>
      </c>
      <c r="K653" s="68">
        <f t="shared" si="50"/>
        <v>56156.517123287667</v>
      </c>
      <c r="L653" s="68">
        <f t="shared" si="51"/>
        <v>0</v>
      </c>
      <c r="M653" s="45">
        <v>0.05</v>
      </c>
      <c r="N653" s="68">
        <f t="shared" si="52"/>
        <v>1496.25</v>
      </c>
    </row>
    <row r="654" spans="2:14" x14ac:dyDescent="0.25">
      <c r="B654" s="46">
        <v>651</v>
      </c>
      <c r="C654" s="101" t="s">
        <v>1016</v>
      </c>
      <c r="D654" s="97">
        <v>42268</v>
      </c>
      <c r="E654" s="98">
        <v>44424</v>
      </c>
      <c r="F654" s="117">
        <f t="shared" si="53"/>
        <v>5.9068493150684933</v>
      </c>
      <c r="G654" s="46">
        <v>3</v>
      </c>
      <c r="H654" s="72">
        <v>0.05</v>
      </c>
      <c r="I654" s="91">
        <f t="shared" si="54"/>
        <v>0.31666666666666665</v>
      </c>
      <c r="J654" s="118">
        <v>30490</v>
      </c>
      <c r="K654" s="68">
        <f t="shared" si="50"/>
        <v>57031.614611872144</v>
      </c>
      <c r="L654" s="68">
        <f t="shared" si="51"/>
        <v>0</v>
      </c>
      <c r="M654" s="45">
        <v>0.05</v>
      </c>
      <c r="N654" s="68">
        <f t="shared" si="52"/>
        <v>1524.5</v>
      </c>
    </row>
    <row r="655" spans="2:14" x14ac:dyDescent="0.25">
      <c r="B655" s="46">
        <v>652</v>
      </c>
      <c r="C655" s="101" t="s">
        <v>952</v>
      </c>
      <c r="D655" s="97">
        <v>42268</v>
      </c>
      <c r="E655" s="98">
        <v>44424</v>
      </c>
      <c r="F655" s="117">
        <f t="shared" si="53"/>
        <v>5.9068493150684933</v>
      </c>
      <c r="G655" s="46">
        <v>8</v>
      </c>
      <c r="H655" s="72">
        <v>0.05</v>
      </c>
      <c r="I655" s="91">
        <f t="shared" si="54"/>
        <v>0.11874999999999999</v>
      </c>
      <c r="J655" s="118">
        <v>30800</v>
      </c>
      <c r="K655" s="68">
        <f t="shared" si="50"/>
        <v>21604.301369863013</v>
      </c>
      <c r="L655" s="68">
        <f t="shared" si="51"/>
        <v>9195.698630136987</v>
      </c>
      <c r="M655" s="45">
        <v>0.05</v>
      </c>
      <c r="N655" s="68">
        <f t="shared" si="52"/>
        <v>8735.9136986301364</v>
      </c>
    </row>
    <row r="656" spans="2:14" x14ac:dyDescent="0.25">
      <c r="B656" s="46">
        <v>653</v>
      </c>
      <c r="C656" s="101" t="s">
        <v>1010</v>
      </c>
      <c r="D656" s="97">
        <v>42284</v>
      </c>
      <c r="E656" s="98">
        <v>44424</v>
      </c>
      <c r="F656" s="117">
        <f t="shared" si="53"/>
        <v>5.8630136986301373</v>
      </c>
      <c r="G656" s="46">
        <v>8</v>
      </c>
      <c r="H656" s="72">
        <v>0.05</v>
      </c>
      <c r="I656" s="91">
        <f t="shared" si="54"/>
        <v>0.11874999999999999</v>
      </c>
      <c r="J656" s="118">
        <v>24400</v>
      </c>
      <c r="K656" s="68">
        <f t="shared" si="50"/>
        <v>16988.082191780824</v>
      </c>
      <c r="L656" s="68">
        <f t="shared" si="51"/>
        <v>7411.9178082191756</v>
      </c>
      <c r="M656" s="45">
        <v>0.05</v>
      </c>
      <c r="N656" s="68">
        <f t="shared" si="52"/>
        <v>7041.3219178082163</v>
      </c>
    </row>
    <row r="657" spans="2:14" x14ac:dyDescent="0.25">
      <c r="B657" s="46">
        <v>654</v>
      </c>
      <c r="C657" s="101" t="s">
        <v>1009</v>
      </c>
      <c r="D657" s="97">
        <v>42284</v>
      </c>
      <c r="E657" s="98">
        <v>44424</v>
      </c>
      <c r="F657" s="117">
        <f t="shared" si="53"/>
        <v>5.8630136986301373</v>
      </c>
      <c r="G657" s="46">
        <v>8</v>
      </c>
      <c r="H657" s="72">
        <v>0.05</v>
      </c>
      <c r="I657" s="91">
        <f t="shared" si="54"/>
        <v>0.11874999999999999</v>
      </c>
      <c r="J657" s="118">
        <v>16500</v>
      </c>
      <c r="K657" s="68">
        <f t="shared" si="50"/>
        <v>11487.842465753425</v>
      </c>
      <c r="L657" s="68">
        <f t="shared" si="51"/>
        <v>5012.1575342465749</v>
      </c>
      <c r="M657" s="45">
        <v>0.05</v>
      </c>
      <c r="N657" s="68">
        <f t="shared" si="52"/>
        <v>4761.5496575342459</v>
      </c>
    </row>
    <row r="658" spans="2:14" x14ac:dyDescent="0.25">
      <c r="B658" s="46">
        <v>655</v>
      </c>
      <c r="C658" s="101" t="s">
        <v>867</v>
      </c>
      <c r="D658" s="97">
        <v>42308</v>
      </c>
      <c r="E658" s="98">
        <v>44424</v>
      </c>
      <c r="F658" s="117">
        <f t="shared" si="53"/>
        <v>5.7972602739726025</v>
      </c>
      <c r="G658" s="46">
        <v>6</v>
      </c>
      <c r="H658" s="72">
        <v>0.05</v>
      </c>
      <c r="I658" s="91">
        <f t="shared" si="54"/>
        <v>0.15833333333333333</v>
      </c>
      <c r="J658" s="118">
        <v>33000</v>
      </c>
      <c r="K658" s="68">
        <f t="shared" si="50"/>
        <v>30290.684931506847</v>
      </c>
      <c r="L658" s="68">
        <f t="shared" si="51"/>
        <v>2709.3150684931534</v>
      </c>
      <c r="M658" s="45">
        <v>0.05</v>
      </c>
      <c r="N658" s="68">
        <f t="shared" si="52"/>
        <v>2573.8493150684958</v>
      </c>
    </row>
    <row r="659" spans="2:14" x14ac:dyDescent="0.25">
      <c r="B659" s="46">
        <v>656</v>
      </c>
      <c r="C659" s="101" t="s">
        <v>1017</v>
      </c>
      <c r="D659" s="97">
        <v>42308</v>
      </c>
      <c r="E659" s="98">
        <v>44424</v>
      </c>
      <c r="F659" s="117">
        <f t="shared" si="53"/>
        <v>5.7972602739726025</v>
      </c>
      <c r="G659" s="46">
        <v>5</v>
      </c>
      <c r="H659" s="72">
        <v>0.05</v>
      </c>
      <c r="I659" s="91">
        <f t="shared" si="54"/>
        <v>0.19</v>
      </c>
      <c r="J659" s="118">
        <v>31800</v>
      </c>
      <c r="K659" s="68">
        <f t="shared" si="50"/>
        <v>35027.046575342465</v>
      </c>
      <c r="L659" s="68">
        <f t="shared" si="51"/>
        <v>0</v>
      </c>
      <c r="M659" s="45">
        <v>0.05</v>
      </c>
      <c r="N659" s="68">
        <f t="shared" si="52"/>
        <v>1590</v>
      </c>
    </row>
    <row r="660" spans="2:14" x14ac:dyDescent="0.25">
      <c r="B660" s="46">
        <v>657</v>
      </c>
      <c r="C660" s="101" t="s">
        <v>1010</v>
      </c>
      <c r="D660" s="97">
        <v>42304</v>
      </c>
      <c r="E660" s="98">
        <v>44424</v>
      </c>
      <c r="F660" s="117">
        <f t="shared" si="53"/>
        <v>5.8082191780821919</v>
      </c>
      <c r="G660" s="46">
        <v>8</v>
      </c>
      <c r="H660" s="72">
        <v>0.05</v>
      </c>
      <c r="I660" s="91">
        <f t="shared" si="54"/>
        <v>0.11874999999999999</v>
      </c>
      <c r="J660" s="118">
        <v>18600</v>
      </c>
      <c r="K660" s="68">
        <f t="shared" si="50"/>
        <v>12828.904109589041</v>
      </c>
      <c r="L660" s="68">
        <f t="shared" si="51"/>
        <v>5771.0958904109593</v>
      </c>
      <c r="M660" s="45">
        <v>0.05</v>
      </c>
      <c r="N660" s="68">
        <f t="shared" si="52"/>
        <v>5482.5410958904113</v>
      </c>
    </row>
    <row r="661" spans="2:14" x14ac:dyDescent="0.25">
      <c r="B661" s="46">
        <v>658</v>
      </c>
      <c r="C661" s="101" t="s">
        <v>1009</v>
      </c>
      <c r="D661" s="97">
        <v>42304</v>
      </c>
      <c r="E661" s="98">
        <v>44424</v>
      </c>
      <c r="F661" s="117">
        <f t="shared" si="53"/>
        <v>5.8082191780821919</v>
      </c>
      <c r="G661" s="46">
        <v>8</v>
      </c>
      <c r="H661" s="72">
        <v>0.05</v>
      </c>
      <c r="I661" s="91">
        <f t="shared" si="54"/>
        <v>0.11874999999999999</v>
      </c>
      <c r="J661" s="118">
        <v>14800</v>
      </c>
      <c r="K661" s="68">
        <f t="shared" si="50"/>
        <v>10207.945205479453</v>
      </c>
      <c r="L661" s="68">
        <f t="shared" si="51"/>
        <v>4592.0547945205471</v>
      </c>
      <c r="M661" s="45">
        <v>0.05</v>
      </c>
      <c r="N661" s="68">
        <f t="shared" si="52"/>
        <v>4362.4520547945194</v>
      </c>
    </row>
    <row r="662" spans="2:14" x14ac:dyDescent="0.25">
      <c r="B662" s="46">
        <v>659</v>
      </c>
      <c r="C662" s="101" t="s">
        <v>1011</v>
      </c>
      <c r="D662" s="97">
        <v>42304</v>
      </c>
      <c r="E662" s="98">
        <v>44424</v>
      </c>
      <c r="F662" s="117">
        <f t="shared" si="53"/>
        <v>5.8082191780821919</v>
      </c>
      <c r="G662" s="46">
        <v>8</v>
      </c>
      <c r="H662" s="72">
        <v>0.05</v>
      </c>
      <c r="I662" s="91">
        <f t="shared" si="54"/>
        <v>0.11874999999999999</v>
      </c>
      <c r="J662" s="118">
        <v>25100</v>
      </c>
      <c r="K662" s="68">
        <f t="shared" si="50"/>
        <v>17312.123287671235</v>
      </c>
      <c r="L662" s="68">
        <f t="shared" si="51"/>
        <v>7787.8767123287653</v>
      </c>
      <c r="M662" s="45">
        <v>0.05</v>
      </c>
      <c r="N662" s="68">
        <f t="shared" si="52"/>
        <v>7398.4828767123263</v>
      </c>
    </row>
    <row r="663" spans="2:14" x14ac:dyDescent="0.25">
      <c r="B663" s="46">
        <v>660</v>
      </c>
      <c r="C663" s="101" t="s">
        <v>1018</v>
      </c>
      <c r="D663" s="97">
        <v>42296</v>
      </c>
      <c r="E663" s="98">
        <v>44424</v>
      </c>
      <c r="F663" s="117">
        <f t="shared" si="53"/>
        <v>5.8301369863013699</v>
      </c>
      <c r="G663" s="46">
        <v>5</v>
      </c>
      <c r="H663" s="72">
        <v>0.05</v>
      </c>
      <c r="I663" s="91">
        <f t="shared" si="54"/>
        <v>0.19</v>
      </c>
      <c r="J663" s="118">
        <v>8604.16</v>
      </c>
      <c r="K663" s="68">
        <f t="shared" si="50"/>
        <v>9531.051975890412</v>
      </c>
      <c r="L663" s="68">
        <f t="shared" si="51"/>
        <v>0</v>
      </c>
      <c r="M663" s="45">
        <v>0.05</v>
      </c>
      <c r="N663" s="68">
        <f t="shared" si="52"/>
        <v>430.20800000000003</v>
      </c>
    </row>
    <row r="664" spans="2:14" x14ac:dyDescent="0.25">
      <c r="B664" s="46">
        <v>661</v>
      </c>
      <c r="C664" s="101" t="s">
        <v>1019</v>
      </c>
      <c r="D664" s="97">
        <v>42296</v>
      </c>
      <c r="E664" s="98">
        <v>44424</v>
      </c>
      <c r="F664" s="117">
        <f t="shared" si="53"/>
        <v>5.8301369863013699</v>
      </c>
      <c r="G664" s="46">
        <v>5</v>
      </c>
      <c r="H664" s="72">
        <v>0.05</v>
      </c>
      <c r="I664" s="91">
        <f t="shared" si="54"/>
        <v>0.19</v>
      </c>
      <c r="J664" s="118">
        <v>9636.1</v>
      </c>
      <c r="K664" s="68">
        <f t="shared" si="50"/>
        <v>10674.158772602741</v>
      </c>
      <c r="L664" s="68">
        <f t="shared" si="51"/>
        <v>0</v>
      </c>
      <c r="M664" s="45">
        <v>0.05</v>
      </c>
      <c r="N664" s="68">
        <f t="shared" si="52"/>
        <v>481.80500000000006</v>
      </c>
    </row>
    <row r="665" spans="2:14" x14ac:dyDescent="0.25">
      <c r="B665" s="46">
        <v>662</v>
      </c>
      <c r="C665" s="101" t="s">
        <v>1020</v>
      </c>
      <c r="D665" s="97">
        <v>42296</v>
      </c>
      <c r="E665" s="98">
        <v>44424</v>
      </c>
      <c r="F665" s="117">
        <f t="shared" si="53"/>
        <v>5.8301369863013699</v>
      </c>
      <c r="G665" s="46">
        <v>5</v>
      </c>
      <c r="H665" s="72">
        <v>0.05</v>
      </c>
      <c r="I665" s="91">
        <f t="shared" si="54"/>
        <v>0.19</v>
      </c>
      <c r="J665" s="118">
        <v>7846.74</v>
      </c>
      <c r="K665" s="68">
        <f t="shared" si="50"/>
        <v>8692.0381282191775</v>
      </c>
      <c r="L665" s="68">
        <f t="shared" si="51"/>
        <v>0</v>
      </c>
      <c r="M665" s="45">
        <v>0.05</v>
      </c>
      <c r="N665" s="68">
        <f t="shared" si="52"/>
        <v>392.33699999999999</v>
      </c>
    </row>
    <row r="666" spans="2:14" x14ac:dyDescent="0.25">
      <c r="B666" s="46">
        <v>663</v>
      </c>
      <c r="C666" s="101" t="s">
        <v>1021</v>
      </c>
      <c r="D666" s="97">
        <v>42303</v>
      </c>
      <c r="E666" s="98">
        <v>44424</v>
      </c>
      <c r="F666" s="117">
        <f t="shared" si="53"/>
        <v>5.8109589041095893</v>
      </c>
      <c r="G666" s="46">
        <v>3</v>
      </c>
      <c r="H666" s="72">
        <v>0.05</v>
      </c>
      <c r="I666" s="91">
        <f t="shared" si="54"/>
        <v>0.31666666666666665</v>
      </c>
      <c r="J666" s="118">
        <v>13500</v>
      </c>
      <c r="K666" s="68">
        <f t="shared" si="50"/>
        <v>24841.849315068495</v>
      </c>
      <c r="L666" s="68">
        <f t="shared" si="51"/>
        <v>0</v>
      </c>
      <c r="M666" s="45">
        <v>0.05</v>
      </c>
      <c r="N666" s="68">
        <f t="shared" si="52"/>
        <v>675</v>
      </c>
    </row>
    <row r="667" spans="2:14" x14ac:dyDescent="0.25">
      <c r="B667" s="46">
        <v>664</v>
      </c>
      <c r="C667" s="101" t="s">
        <v>1022</v>
      </c>
      <c r="D667" s="97">
        <v>42303</v>
      </c>
      <c r="E667" s="98">
        <v>44424</v>
      </c>
      <c r="F667" s="117">
        <f t="shared" si="53"/>
        <v>5.8109589041095893</v>
      </c>
      <c r="G667" s="46">
        <v>3</v>
      </c>
      <c r="H667" s="72">
        <v>0.05</v>
      </c>
      <c r="I667" s="91">
        <f t="shared" si="54"/>
        <v>0.31666666666666665</v>
      </c>
      <c r="J667" s="118">
        <v>17325</v>
      </c>
      <c r="K667" s="68">
        <f t="shared" si="50"/>
        <v>31880.373287671235</v>
      </c>
      <c r="L667" s="68">
        <f t="shared" si="51"/>
        <v>0</v>
      </c>
      <c r="M667" s="45">
        <v>0.05</v>
      </c>
      <c r="N667" s="68">
        <f t="shared" si="52"/>
        <v>866.25</v>
      </c>
    </row>
    <row r="668" spans="2:14" x14ac:dyDescent="0.25">
      <c r="B668" s="46">
        <v>665</v>
      </c>
      <c r="C668" s="101" t="s">
        <v>1023</v>
      </c>
      <c r="D668" s="97">
        <v>42322</v>
      </c>
      <c r="E668" s="98">
        <v>44424</v>
      </c>
      <c r="F668" s="117">
        <f t="shared" si="53"/>
        <v>5.7589041095890412</v>
      </c>
      <c r="G668" s="46">
        <v>3</v>
      </c>
      <c r="H668" s="72">
        <v>0.05</v>
      </c>
      <c r="I668" s="91">
        <f t="shared" si="54"/>
        <v>0.31666666666666665</v>
      </c>
      <c r="J668" s="118">
        <v>24500</v>
      </c>
      <c r="K668" s="68">
        <f t="shared" si="50"/>
        <v>44679.497716894977</v>
      </c>
      <c r="L668" s="68">
        <f t="shared" si="51"/>
        <v>0</v>
      </c>
      <c r="M668" s="45">
        <v>0.05</v>
      </c>
      <c r="N668" s="68">
        <f t="shared" si="52"/>
        <v>1225</v>
      </c>
    </row>
    <row r="669" spans="2:14" x14ac:dyDescent="0.25">
      <c r="B669" s="46">
        <v>666</v>
      </c>
      <c r="C669" s="101" t="s">
        <v>1024</v>
      </c>
      <c r="D669" s="97">
        <v>42317</v>
      </c>
      <c r="E669" s="98">
        <v>44424</v>
      </c>
      <c r="F669" s="117">
        <f t="shared" si="53"/>
        <v>5.7726027397260271</v>
      </c>
      <c r="G669" s="46">
        <v>5</v>
      </c>
      <c r="H669" s="72">
        <v>0.05</v>
      </c>
      <c r="I669" s="91">
        <f t="shared" si="54"/>
        <v>0.19</v>
      </c>
      <c r="J669" s="118">
        <v>30700</v>
      </c>
      <c r="K669" s="68">
        <f t="shared" si="50"/>
        <v>33671.591780821916</v>
      </c>
      <c r="L669" s="68">
        <f t="shared" si="51"/>
        <v>0</v>
      </c>
      <c r="M669" s="45">
        <v>0.05</v>
      </c>
      <c r="N669" s="68">
        <f t="shared" si="52"/>
        <v>1535</v>
      </c>
    </row>
    <row r="670" spans="2:14" x14ac:dyDescent="0.25">
      <c r="B670" s="46">
        <v>667</v>
      </c>
      <c r="C670" s="101" t="s">
        <v>1002</v>
      </c>
      <c r="D670" s="97">
        <v>42317</v>
      </c>
      <c r="E670" s="98">
        <v>44424</v>
      </c>
      <c r="F670" s="117">
        <f t="shared" si="53"/>
        <v>5.7726027397260271</v>
      </c>
      <c r="G670" s="46">
        <v>3</v>
      </c>
      <c r="H670" s="72">
        <v>0.05</v>
      </c>
      <c r="I670" s="91">
        <f t="shared" si="54"/>
        <v>0.31666666666666665</v>
      </c>
      <c r="J670" s="118">
        <v>4300</v>
      </c>
      <c r="K670" s="68">
        <f t="shared" si="50"/>
        <v>7860.3607305936057</v>
      </c>
      <c r="L670" s="68">
        <f t="shared" si="51"/>
        <v>0</v>
      </c>
      <c r="M670" s="45">
        <v>0.05</v>
      </c>
      <c r="N670" s="68">
        <f t="shared" si="52"/>
        <v>215</v>
      </c>
    </row>
    <row r="671" spans="2:14" x14ac:dyDescent="0.25">
      <c r="B671" s="46">
        <v>668</v>
      </c>
      <c r="C671" s="101" t="s">
        <v>994</v>
      </c>
      <c r="D671" s="97">
        <v>42333</v>
      </c>
      <c r="E671" s="98">
        <v>44424</v>
      </c>
      <c r="F671" s="117">
        <f t="shared" si="53"/>
        <v>5.7287671232876711</v>
      </c>
      <c r="G671" s="46">
        <v>3</v>
      </c>
      <c r="H671" s="72">
        <v>0.05</v>
      </c>
      <c r="I671" s="91">
        <f t="shared" si="54"/>
        <v>0.31666666666666665</v>
      </c>
      <c r="J671" s="118">
        <v>46553.07</v>
      </c>
      <c r="K671" s="68">
        <f t="shared" si="50"/>
        <v>84452.370686301365</v>
      </c>
      <c r="L671" s="68">
        <f t="shared" si="51"/>
        <v>0</v>
      </c>
      <c r="M671" s="45">
        <v>0.05</v>
      </c>
      <c r="N671" s="68">
        <f t="shared" si="52"/>
        <v>2327.6534999999999</v>
      </c>
    </row>
    <row r="672" spans="2:14" x14ac:dyDescent="0.25">
      <c r="B672" s="46">
        <v>669</v>
      </c>
      <c r="C672" s="101" t="s">
        <v>1025</v>
      </c>
      <c r="D672" s="97">
        <v>42314</v>
      </c>
      <c r="E672" s="98">
        <v>44424</v>
      </c>
      <c r="F672" s="117">
        <f t="shared" si="53"/>
        <v>5.7808219178082192</v>
      </c>
      <c r="G672" s="46">
        <v>3</v>
      </c>
      <c r="H672" s="72">
        <v>0.05</v>
      </c>
      <c r="I672" s="91">
        <f t="shared" si="54"/>
        <v>0.31666666666666665</v>
      </c>
      <c r="J672" s="118">
        <v>9883.64</v>
      </c>
      <c r="K672" s="68">
        <f t="shared" si="50"/>
        <v>18092.92820091324</v>
      </c>
      <c r="L672" s="68">
        <f t="shared" si="51"/>
        <v>0</v>
      </c>
      <c r="M672" s="45">
        <v>0.05</v>
      </c>
      <c r="N672" s="68">
        <f t="shared" si="52"/>
        <v>494.18200000000002</v>
      </c>
    </row>
    <row r="673" spans="2:14" x14ac:dyDescent="0.25">
      <c r="B673" s="46">
        <v>670</v>
      </c>
      <c r="C673" s="101" t="s">
        <v>1026</v>
      </c>
      <c r="D673" s="97">
        <v>42314</v>
      </c>
      <c r="E673" s="98">
        <v>44424</v>
      </c>
      <c r="F673" s="117">
        <f t="shared" si="53"/>
        <v>5.7808219178082192</v>
      </c>
      <c r="G673" s="46">
        <v>3</v>
      </c>
      <c r="H673" s="72">
        <v>0.05</v>
      </c>
      <c r="I673" s="91">
        <f t="shared" si="54"/>
        <v>0.31666666666666665</v>
      </c>
      <c r="J673" s="118">
        <v>13181.24</v>
      </c>
      <c r="K673" s="68">
        <f t="shared" si="50"/>
        <v>24129.493680365293</v>
      </c>
      <c r="L673" s="68">
        <f t="shared" si="51"/>
        <v>0</v>
      </c>
      <c r="M673" s="45">
        <v>0.05</v>
      </c>
      <c r="N673" s="68">
        <f t="shared" si="52"/>
        <v>659.06200000000001</v>
      </c>
    </row>
    <row r="674" spans="2:14" x14ac:dyDescent="0.25">
      <c r="B674" s="46">
        <v>671</v>
      </c>
      <c r="C674" s="101" t="s">
        <v>1027</v>
      </c>
      <c r="D674" s="97">
        <v>42314</v>
      </c>
      <c r="E674" s="98">
        <v>44424</v>
      </c>
      <c r="F674" s="117">
        <f t="shared" si="53"/>
        <v>5.7808219178082192</v>
      </c>
      <c r="G674" s="46">
        <v>3</v>
      </c>
      <c r="H674" s="72">
        <v>0.05</v>
      </c>
      <c r="I674" s="91">
        <f t="shared" si="54"/>
        <v>0.31666666666666665</v>
      </c>
      <c r="J674" s="118">
        <v>59500</v>
      </c>
      <c r="K674" s="68">
        <f t="shared" si="50"/>
        <v>108920.31963470318</v>
      </c>
      <c r="L674" s="68">
        <f t="shared" si="51"/>
        <v>0</v>
      </c>
      <c r="M674" s="45">
        <v>0.05</v>
      </c>
      <c r="N674" s="68">
        <f t="shared" si="52"/>
        <v>2975</v>
      </c>
    </row>
    <row r="675" spans="2:14" x14ac:dyDescent="0.25">
      <c r="B675" s="46">
        <v>672</v>
      </c>
      <c r="C675" s="101" t="s">
        <v>1028</v>
      </c>
      <c r="D675" s="97">
        <v>42315</v>
      </c>
      <c r="E675" s="98">
        <v>44424</v>
      </c>
      <c r="F675" s="117">
        <f t="shared" si="53"/>
        <v>5.7780821917808218</v>
      </c>
      <c r="G675" s="46">
        <v>3</v>
      </c>
      <c r="H675" s="72">
        <v>0.05</v>
      </c>
      <c r="I675" s="91">
        <f t="shared" si="54"/>
        <v>0.31666666666666665</v>
      </c>
      <c r="J675" s="118">
        <v>64050</v>
      </c>
      <c r="K675" s="68">
        <f t="shared" si="50"/>
        <v>117193.95205479451</v>
      </c>
      <c r="L675" s="68">
        <f t="shared" si="51"/>
        <v>0</v>
      </c>
      <c r="M675" s="45">
        <v>0.05</v>
      </c>
      <c r="N675" s="68">
        <f t="shared" si="52"/>
        <v>3202.5</v>
      </c>
    </row>
    <row r="676" spans="2:14" x14ac:dyDescent="0.25">
      <c r="B676" s="46">
        <v>673</v>
      </c>
      <c r="C676" s="101" t="s">
        <v>1029</v>
      </c>
      <c r="D676" s="97">
        <v>42359</v>
      </c>
      <c r="E676" s="98">
        <v>44424</v>
      </c>
      <c r="F676" s="117">
        <f t="shared" si="53"/>
        <v>5.6575342465753424</v>
      </c>
      <c r="G676" s="46">
        <v>3</v>
      </c>
      <c r="H676" s="72">
        <v>0.05</v>
      </c>
      <c r="I676" s="91">
        <f t="shared" si="54"/>
        <v>0.31666666666666665</v>
      </c>
      <c r="J676" s="118">
        <v>27300</v>
      </c>
      <c r="K676" s="68">
        <f t="shared" si="50"/>
        <v>48909.383561643837</v>
      </c>
      <c r="L676" s="68">
        <f t="shared" si="51"/>
        <v>0</v>
      </c>
      <c r="M676" s="45">
        <v>0.05</v>
      </c>
      <c r="N676" s="68">
        <f t="shared" si="52"/>
        <v>1365</v>
      </c>
    </row>
    <row r="677" spans="2:14" x14ac:dyDescent="0.25">
      <c r="B677" s="46">
        <v>674</v>
      </c>
      <c r="C677" s="101" t="s">
        <v>1030</v>
      </c>
      <c r="D677" s="97">
        <v>42353</v>
      </c>
      <c r="E677" s="98">
        <v>44424</v>
      </c>
      <c r="F677" s="117">
        <f t="shared" si="53"/>
        <v>5.6739726027397257</v>
      </c>
      <c r="G677" s="46">
        <v>3</v>
      </c>
      <c r="H677" s="72">
        <v>0.05</v>
      </c>
      <c r="I677" s="91">
        <f t="shared" si="54"/>
        <v>0.31666666666666665</v>
      </c>
      <c r="J677" s="118">
        <v>22387.5</v>
      </c>
      <c r="K677" s="68">
        <f t="shared" si="50"/>
        <v>40224.919520547941</v>
      </c>
      <c r="L677" s="68">
        <f t="shared" si="51"/>
        <v>0</v>
      </c>
      <c r="M677" s="45">
        <v>0.05</v>
      </c>
      <c r="N677" s="68">
        <f t="shared" si="52"/>
        <v>1119.375</v>
      </c>
    </row>
    <row r="678" spans="2:14" x14ac:dyDescent="0.25">
      <c r="B678" s="46">
        <v>675</v>
      </c>
      <c r="C678" s="101" t="s">
        <v>1031</v>
      </c>
      <c r="D678" s="97">
        <v>42354</v>
      </c>
      <c r="E678" s="98">
        <v>44424</v>
      </c>
      <c r="F678" s="117">
        <f t="shared" si="53"/>
        <v>5.6712328767123283</v>
      </c>
      <c r="G678" s="46">
        <v>5</v>
      </c>
      <c r="H678" s="72">
        <v>0.05</v>
      </c>
      <c r="I678" s="91">
        <f t="shared" si="54"/>
        <v>0.19</v>
      </c>
      <c r="J678" s="118">
        <v>7319.9849999999997</v>
      </c>
      <c r="K678" s="68">
        <f t="shared" si="50"/>
        <v>7887.5345219178071</v>
      </c>
      <c r="L678" s="68">
        <f t="shared" si="51"/>
        <v>0</v>
      </c>
      <c r="M678" s="45">
        <v>0.05</v>
      </c>
      <c r="N678" s="68">
        <f t="shared" si="52"/>
        <v>365.99925000000002</v>
      </c>
    </row>
    <row r="679" spans="2:14" x14ac:dyDescent="0.25">
      <c r="B679" s="46">
        <v>676</v>
      </c>
      <c r="C679" s="101" t="s">
        <v>1032</v>
      </c>
      <c r="D679" s="97">
        <v>42347</v>
      </c>
      <c r="E679" s="98">
        <v>44424</v>
      </c>
      <c r="F679" s="117">
        <f t="shared" si="53"/>
        <v>5.6904109589041099</v>
      </c>
      <c r="G679" s="46">
        <v>5</v>
      </c>
      <c r="H679" s="72">
        <v>0.05</v>
      </c>
      <c r="I679" s="91">
        <f t="shared" si="54"/>
        <v>0.19</v>
      </c>
      <c r="J679" s="118">
        <v>16000.23</v>
      </c>
      <c r="K679" s="68">
        <f t="shared" si="50"/>
        <v>17299.097986027398</v>
      </c>
      <c r="L679" s="68">
        <f t="shared" si="51"/>
        <v>0</v>
      </c>
      <c r="M679" s="45">
        <v>0.05</v>
      </c>
      <c r="N679" s="68">
        <f t="shared" si="52"/>
        <v>800.01150000000007</v>
      </c>
    </row>
    <row r="680" spans="2:14" x14ac:dyDescent="0.25">
      <c r="B680" s="46">
        <v>677</v>
      </c>
      <c r="C680" s="101" t="s">
        <v>1033</v>
      </c>
      <c r="D680" s="97">
        <v>42361</v>
      </c>
      <c r="E680" s="98">
        <v>44424</v>
      </c>
      <c r="F680" s="117">
        <f t="shared" si="53"/>
        <v>5.6520547945205477</v>
      </c>
      <c r="G680" s="46">
        <v>5</v>
      </c>
      <c r="H680" s="72">
        <v>0.05</v>
      </c>
      <c r="I680" s="91">
        <f t="shared" si="54"/>
        <v>0.19</v>
      </c>
      <c r="J680" s="118">
        <v>495000</v>
      </c>
      <c r="K680" s="68">
        <f t="shared" si="50"/>
        <v>531575.75342465751</v>
      </c>
      <c r="L680" s="68">
        <f t="shared" si="51"/>
        <v>0</v>
      </c>
      <c r="M680" s="45">
        <v>0.05</v>
      </c>
      <c r="N680" s="68">
        <f t="shared" si="52"/>
        <v>24750</v>
      </c>
    </row>
    <row r="681" spans="2:14" x14ac:dyDescent="0.25">
      <c r="B681" s="46">
        <v>678</v>
      </c>
      <c r="C681" s="101" t="s">
        <v>1034</v>
      </c>
      <c r="D681" s="97">
        <v>42398</v>
      </c>
      <c r="E681" s="98">
        <v>44424</v>
      </c>
      <c r="F681" s="117">
        <f t="shared" si="53"/>
        <v>5.5506849315068489</v>
      </c>
      <c r="G681" s="46">
        <v>3</v>
      </c>
      <c r="H681" s="72">
        <v>0.05</v>
      </c>
      <c r="I681" s="91">
        <f t="shared" si="54"/>
        <v>0.31666666666666665</v>
      </c>
      <c r="J681" s="118">
        <v>33500</v>
      </c>
      <c r="K681" s="68">
        <f t="shared" si="50"/>
        <v>58883.515981735152</v>
      </c>
      <c r="L681" s="68">
        <f t="shared" si="51"/>
        <v>0</v>
      </c>
      <c r="M681" s="45">
        <v>0.05</v>
      </c>
      <c r="N681" s="68">
        <f t="shared" si="52"/>
        <v>1675</v>
      </c>
    </row>
    <row r="682" spans="2:14" x14ac:dyDescent="0.25">
      <c r="B682" s="46">
        <v>679</v>
      </c>
      <c r="C682" s="101" t="s">
        <v>1035</v>
      </c>
      <c r="D682" s="97">
        <v>42398</v>
      </c>
      <c r="E682" s="98">
        <v>44424</v>
      </c>
      <c r="F682" s="117">
        <f t="shared" si="53"/>
        <v>5.5506849315068489</v>
      </c>
      <c r="G682" s="46">
        <v>3</v>
      </c>
      <c r="H682" s="72">
        <v>0.05</v>
      </c>
      <c r="I682" s="91">
        <f t="shared" si="54"/>
        <v>0.31666666666666665</v>
      </c>
      <c r="J682" s="118">
        <v>43100</v>
      </c>
      <c r="K682" s="68">
        <f t="shared" si="50"/>
        <v>75757.598173515973</v>
      </c>
      <c r="L682" s="68">
        <f t="shared" si="51"/>
        <v>0</v>
      </c>
      <c r="M682" s="45">
        <v>0.05</v>
      </c>
      <c r="N682" s="68">
        <f t="shared" si="52"/>
        <v>2155</v>
      </c>
    </row>
    <row r="683" spans="2:14" x14ac:dyDescent="0.25">
      <c r="B683" s="46">
        <v>680</v>
      </c>
      <c r="C683" s="101" t="s">
        <v>1036</v>
      </c>
      <c r="D683" s="97">
        <v>42383</v>
      </c>
      <c r="E683" s="98">
        <v>44424</v>
      </c>
      <c r="F683" s="117">
        <f t="shared" si="53"/>
        <v>5.5917808219178085</v>
      </c>
      <c r="G683" s="46">
        <v>5</v>
      </c>
      <c r="H683" s="72">
        <v>0.05</v>
      </c>
      <c r="I683" s="91">
        <f t="shared" si="54"/>
        <v>0.19</v>
      </c>
      <c r="J683" s="118">
        <v>35374.775000000001</v>
      </c>
      <c r="K683" s="68">
        <f t="shared" si="50"/>
        <v>37583.517800684938</v>
      </c>
      <c r="L683" s="68">
        <f t="shared" si="51"/>
        <v>0</v>
      </c>
      <c r="M683" s="45">
        <v>0.05</v>
      </c>
      <c r="N683" s="68">
        <f t="shared" si="52"/>
        <v>1768.7387500000002</v>
      </c>
    </row>
    <row r="684" spans="2:14" x14ac:dyDescent="0.25">
      <c r="B684" s="46">
        <v>681</v>
      </c>
      <c r="C684" s="101" t="s">
        <v>1037</v>
      </c>
      <c r="D684" s="97">
        <v>42389</v>
      </c>
      <c r="E684" s="98">
        <v>44424</v>
      </c>
      <c r="F684" s="117">
        <f t="shared" si="53"/>
        <v>5.5753424657534243</v>
      </c>
      <c r="G684" s="46">
        <v>3</v>
      </c>
      <c r="H684" s="72">
        <v>0.05</v>
      </c>
      <c r="I684" s="91">
        <f t="shared" si="54"/>
        <v>0.31666666666666665</v>
      </c>
      <c r="J684" s="118">
        <v>1799</v>
      </c>
      <c r="K684" s="68">
        <f t="shared" si="50"/>
        <v>3176.1796803652965</v>
      </c>
      <c r="L684" s="68">
        <f t="shared" si="51"/>
        <v>0</v>
      </c>
      <c r="M684" s="45">
        <v>0.05</v>
      </c>
      <c r="N684" s="68">
        <f t="shared" si="52"/>
        <v>89.95</v>
      </c>
    </row>
    <row r="685" spans="2:14" x14ac:dyDescent="0.25">
      <c r="B685" s="46">
        <v>682</v>
      </c>
      <c r="C685" s="101" t="s">
        <v>1038</v>
      </c>
      <c r="D685" s="97">
        <v>42390</v>
      </c>
      <c r="E685" s="98">
        <v>44424</v>
      </c>
      <c r="F685" s="117">
        <f t="shared" si="53"/>
        <v>5.5726027397260278</v>
      </c>
      <c r="G685" s="46">
        <v>3</v>
      </c>
      <c r="H685" s="72">
        <v>0.05</v>
      </c>
      <c r="I685" s="91">
        <f t="shared" si="54"/>
        <v>0.31666666666666665</v>
      </c>
      <c r="J685" s="118">
        <v>14240.5</v>
      </c>
      <c r="K685" s="68">
        <f t="shared" si="50"/>
        <v>25129.605616438359</v>
      </c>
      <c r="L685" s="68">
        <f t="shared" si="51"/>
        <v>0</v>
      </c>
      <c r="M685" s="45">
        <v>0.05</v>
      </c>
      <c r="N685" s="68">
        <f t="shared" si="52"/>
        <v>712.02500000000009</v>
      </c>
    </row>
    <row r="686" spans="2:14" x14ac:dyDescent="0.25">
      <c r="B686" s="46">
        <v>683</v>
      </c>
      <c r="C686" s="101" t="s">
        <v>994</v>
      </c>
      <c r="D686" s="97">
        <v>42392</v>
      </c>
      <c r="E686" s="98">
        <v>44424</v>
      </c>
      <c r="F686" s="117">
        <f t="shared" si="53"/>
        <v>5.5671232876712331</v>
      </c>
      <c r="G686" s="46">
        <v>3</v>
      </c>
      <c r="H686" s="72">
        <v>0.05</v>
      </c>
      <c r="I686" s="91">
        <f t="shared" si="54"/>
        <v>0.31666666666666665</v>
      </c>
      <c r="J686" s="118">
        <v>31035.38</v>
      </c>
      <c r="K686" s="68">
        <f t="shared" si="50"/>
        <v>54712.96580091324</v>
      </c>
      <c r="L686" s="68">
        <f t="shared" si="51"/>
        <v>0</v>
      </c>
      <c r="M686" s="45">
        <v>0.05</v>
      </c>
      <c r="N686" s="68">
        <f t="shared" si="52"/>
        <v>1551.7690000000002</v>
      </c>
    </row>
    <row r="687" spans="2:14" x14ac:dyDescent="0.25">
      <c r="B687" s="46">
        <v>684</v>
      </c>
      <c r="C687" s="101" t="s">
        <v>782</v>
      </c>
      <c r="D687" s="97">
        <v>42391</v>
      </c>
      <c r="E687" s="98">
        <v>44424</v>
      </c>
      <c r="F687" s="117">
        <f t="shared" si="53"/>
        <v>5.5698630136986305</v>
      </c>
      <c r="G687" s="46">
        <v>6</v>
      </c>
      <c r="H687" s="72">
        <v>0.05</v>
      </c>
      <c r="I687" s="91">
        <f t="shared" si="54"/>
        <v>0.15833333333333333</v>
      </c>
      <c r="J687" s="118">
        <v>111000</v>
      </c>
      <c r="K687" s="68">
        <f t="shared" si="50"/>
        <v>97890.342465753434</v>
      </c>
      <c r="L687" s="68">
        <f t="shared" si="51"/>
        <v>13109.657534246566</v>
      </c>
      <c r="M687" s="45">
        <v>0.05</v>
      </c>
      <c r="N687" s="68">
        <f t="shared" si="52"/>
        <v>12454.174657534237</v>
      </c>
    </row>
    <row r="688" spans="2:14" x14ac:dyDescent="0.25">
      <c r="B688" s="46">
        <v>685</v>
      </c>
      <c r="C688" s="101" t="s">
        <v>993</v>
      </c>
      <c r="D688" s="97">
        <v>42411</v>
      </c>
      <c r="E688" s="98">
        <v>44424</v>
      </c>
      <c r="F688" s="117">
        <f t="shared" si="53"/>
        <v>5.515068493150685</v>
      </c>
      <c r="G688" s="46">
        <v>3</v>
      </c>
      <c r="H688" s="72">
        <v>0.05</v>
      </c>
      <c r="I688" s="91">
        <f t="shared" si="54"/>
        <v>0.31666666666666665</v>
      </c>
      <c r="J688" s="118">
        <v>973</v>
      </c>
      <c r="K688" s="68">
        <f t="shared" si="50"/>
        <v>1699.2845205479452</v>
      </c>
      <c r="L688" s="68">
        <f t="shared" si="51"/>
        <v>0</v>
      </c>
      <c r="M688" s="45">
        <v>0.05</v>
      </c>
      <c r="N688" s="68">
        <f t="shared" si="52"/>
        <v>48.650000000000006</v>
      </c>
    </row>
    <row r="689" spans="2:14" x14ac:dyDescent="0.25">
      <c r="B689" s="46">
        <v>686</v>
      </c>
      <c r="C689" s="101" t="s">
        <v>1010</v>
      </c>
      <c r="D689" s="97">
        <v>42406</v>
      </c>
      <c r="E689" s="98">
        <v>44424</v>
      </c>
      <c r="F689" s="117">
        <f t="shared" si="53"/>
        <v>5.5287671232876709</v>
      </c>
      <c r="G689" s="46">
        <v>8</v>
      </c>
      <c r="H689" s="72">
        <v>0.05</v>
      </c>
      <c r="I689" s="91">
        <f t="shared" si="54"/>
        <v>0.11874999999999999</v>
      </c>
      <c r="J689" s="118">
        <v>65100</v>
      </c>
      <c r="K689" s="68">
        <f t="shared" si="50"/>
        <v>42740.825342465752</v>
      </c>
      <c r="L689" s="68">
        <f t="shared" si="51"/>
        <v>22359.174657534248</v>
      </c>
      <c r="M689" s="45">
        <v>0.05</v>
      </c>
      <c r="N689" s="68">
        <f t="shared" si="52"/>
        <v>21241.215924657536</v>
      </c>
    </row>
    <row r="690" spans="2:14" x14ac:dyDescent="0.25">
      <c r="B690" s="46">
        <v>687</v>
      </c>
      <c r="C690" s="101" t="s">
        <v>865</v>
      </c>
      <c r="D690" s="97">
        <v>42408</v>
      </c>
      <c r="E690" s="98">
        <v>44424</v>
      </c>
      <c r="F690" s="117">
        <f t="shared" si="53"/>
        <v>5.5232876712328771</v>
      </c>
      <c r="G690" s="46">
        <v>3</v>
      </c>
      <c r="H690" s="72">
        <v>0.05</v>
      </c>
      <c r="I690" s="91">
        <f t="shared" si="54"/>
        <v>0.31666666666666665</v>
      </c>
      <c r="J690" s="118">
        <v>70285</v>
      </c>
      <c r="K690" s="68">
        <f t="shared" si="50"/>
        <v>122931.35342465753</v>
      </c>
      <c r="L690" s="68">
        <f t="shared" si="51"/>
        <v>0</v>
      </c>
      <c r="M690" s="45">
        <v>0.05</v>
      </c>
      <c r="N690" s="68">
        <f t="shared" si="52"/>
        <v>3514.25</v>
      </c>
    </row>
    <row r="691" spans="2:14" x14ac:dyDescent="0.25">
      <c r="B691" s="46">
        <v>688</v>
      </c>
      <c r="C691" s="101" t="s">
        <v>1039</v>
      </c>
      <c r="D691" s="97">
        <v>42418</v>
      </c>
      <c r="E691" s="98">
        <v>44424</v>
      </c>
      <c r="F691" s="117">
        <f t="shared" si="53"/>
        <v>5.4958904109589044</v>
      </c>
      <c r="G691" s="46">
        <v>3</v>
      </c>
      <c r="H691" s="72">
        <v>0.05</v>
      </c>
      <c r="I691" s="91">
        <f t="shared" si="54"/>
        <v>0.31666666666666665</v>
      </c>
      <c r="J691" s="118">
        <v>56873.62</v>
      </c>
      <c r="K691" s="68">
        <f t="shared" si="50"/>
        <v>98980.874551598172</v>
      </c>
      <c r="L691" s="68">
        <f t="shared" si="51"/>
        <v>0</v>
      </c>
      <c r="M691" s="45">
        <v>0.05</v>
      </c>
      <c r="N691" s="68">
        <f t="shared" si="52"/>
        <v>2843.6810000000005</v>
      </c>
    </row>
    <row r="692" spans="2:14" x14ac:dyDescent="0.25">
      <c r="B692" s="46">
        <v>689</v>
      </c>
      <c r="C692" s="101" t="s">
        <v>1040</v>
      </c>
      <c r="D692" s="97">
        <v>42418</v>
      </c>
      <c r="E692" s="98">
        <v>44424</v>
      </c>
      <c r="F692" s="117">
        <f t="shared" si="53"/>
        <v>5.4958904109589044</v>
      </c>
      <c r="G692" s="46">
        <v>3</v>
      </c>
      <c r="H692" s="72">
        <v>0.05</v>
      </c>
      <c r="I692" s="91">
        <f t="shared" si="54"/>
        <v>0.31666666666666665</v>
      </c>
      <c r="J692" s="118">
        <v>35753.379999999997</v>
      </c>
      <c r="K692" s="68">
        <f t="shared" si="50"/>
        <v>62223.941795433784</v>
      </c>
      <c r="L692" s="68">
        <f t="shared" si="51"/>
        <v>0</v>
      </c>
      <c r="M692" s="45">
        <v>0.05</v>
      </c>
      <c r="N692" s="68">
        <f t="shared" si="52"/>
        <v>1787.6689999999999</v>
      </c>
    </row>
    <row r="693" spans="2:14" x14ac:dyDescent="0.25">
      <c r="B693" s="46">
        <v>690</v>
      </c>
      <c r="C693" s="101" t="s">
        <v>1041</v>
      </c>
      <c r="D693" s="97">
        <v>42415</v>
      </c>
      <c r="E693" s="98">
        <v>44424</v>
      </c>
      <c r="F693" s="117">
        <f t="shared" si="53"/>
        <v>5.5041095890410956</v>
      </c>
      <c r="G693" s="46">
        <v>3</v>
      </c>
      <c r="H693" s="72">
        <v>0.05</v>
      </c>
      <c r="I693" s="91">
        <f t="shared" si="54"/>
        <v>0.31666666666666665</v>
      </c>
      <c r="J693" s="118">
        <v>17000</v>
      </c>
      <c r="K693" s="68">
        <f t="shared" si="50"/>
        <v>29630.456621004563</v>
      </c>
      <c r="L693" s="68">
        <f t="shared" si="51"/>
        <v>0</v>
      </c>
      <c r="M693" s="45">
        <v>0.05</v>
      </c>
      <c r="N693" s="68">
        <f t="shared" si="52"/>
        <v>850</v>
      </c>
    </row>
    <row r="694" spans="2:14" x14ac:dyDescent="0.25">
      <c r="B694" s="46">
        <v>691</v>
      </c>
      <c r="C694" s="101" t="s">
        <v>1042</v>
      </c>
      <c r="D694" s="97">
        <v>42445</v>
      </c>
      <c r="E694" s="98">
        <v>44424</v>
      </c>
      <c r="F694" s="117">
        <f t="shared" si="53"/>
        <v>5.4219178082191783</v>
      </c>
      <c r="G694" s="46">
        <v>3</v>
      </c>
      <c r="H694" s="72">
        <v>0.05</v>
      </c>
      <c r="I694" s="91">
        <f t="shared" si="54"/>
        <v>0.31666666666666665</v>
      </c>
      <c r="J694" s="118">
        <v>26059</v>
      </c>
      <c r="K694" s="68">
        <f t="shared" si="50"/>
        <v>44741.75611872146</v>
      </c>
      <c r="L694" s="68">
        <f t="shared" si="51"/>
        <v>0</v>
      </c>
      <c r="M694" s="45">
        <v>0.05</v>
      </c>
      <c r="N694" s="68">
        <f t="shared" si="52"/>
        <v>1302.95</v>
      </c>
    </row>
    <row r="695" spans="2:14" x14ac:dyDescent="0.25">
      <c r="B695" s="46">
        <v>692</v>
      </c>
      <c r="C695" s="101" t="s">
        <v>1043</v>
      </c>
      <c r="D695" s="97">
        <v>42460</v>
      </c>
      <c r="E695" s="98">
        <v>44424</v>
      </c>
      <c r="F695" s="117">
        <f t="shared" si="53"/>
        <v>5.3808219178082188</v>
      </c>
      <c r="G695" s="46">
        <v>3</v>
      </c>
      <c r="H695" s="72">
        <v>0.05</v>
      </c>
      <c r="I695" s="91">
        <f t="shared" si="54"/>
        <v>0.31666666666666665</v>
      </c>
      <c r="J695" s="118">
        <v>847850</v>
      </c>
      <c r="K695" s="68">
        <f t="shared" si="50"/>
        <v>1444674.4566210043</v>
      </c>
      <c r="L695" s="68">
        <f t="shared" si="51"/>
        <v>0</v>
      </c>
      <c r="M695" s="45">
        <v>0.05</v>
      </c>
      <c r="N695" s="68">
        <f t="shared" si="52"/>
        <v>42392.5</v>
      </c>
    </row>
    <row r="696" spans="2:14" x14ac:dyDescent="0.25">
      <c r="B696" s="46">
        <v>693</v>
      </c>
      <c r="C696" s="101" t="s">
        <v>1044</v>
      </c>
      <c r="D696" s="97">
        <v>42458</v>
      </c>
      <c r="E696" s="98">
        <v>44424</v>
      </c>
      <c r="F696" s="117">
        <f t="shared" si="53"/>
        <v>5.3863013698630136</v>
      </c>
      <c r="G696" s="46">
        <v>3</v>
      </c>
      <c r="H696" s="72">
        <v>0.05</v>
      </c>
      <c r="I696" s="91">
        <f t="shared" si="54"/>
        <v>0.31666666666666665</v>
      </c>
      <c r="J696" s="118">
        <v>35923</v>
      </c>
      <c r="K696" s="68">
        <f t="shared" si="50"/>
        <v>61272.499634703192</v>
      </c>
      <c r="L696" s="68">
        <f t="shared" si="51"/>
        <v>0</v>
      </c>
      <c r="M696" s="45">
        <v>0.05</v>
      </c>
      <c r="N696" s="68">
        <f t="shared" si="52"/>
        <v>1796.15</v>
      </c>
    </row>
    <row r="697" spans="2:14" x14ac:dyDescent="0.25">
      <c r="B697" s="46">
        <v>694</v>
      </c>
      <c r="C697" s="101" t="s">
        <v>1045</v>
      </c>
      <c r="D697" s="97">
        <v>42457</v>
      </c>
      <c r="E697" s="98">
        <v>44424</v>
      </c>
      <c r="F697" s="117">
        <f t="shared" si="53"/>
        <v>5.3890410958904109</v>
      </c>
      <c r="G697" s="46">
        <v>3</v>
      </c>
      <c r="H697" s="72">
        <v>0.05</v>
      </c>
      <c r="I697" s="91">
        <f t="shared" si="54"/>
        <v>0.31666666666666665</v>
      </c>
      <c r="J697" s="118">
        <v>22500</v>
      </c>
      <c r="K697" s="68">
        <f t="shared" si="50"/>
        <v>38396.917808219179</v>
      </c>
      <c r="L697" s="68">
        <f t="shared" si="51"/>
        <v>0</v>
      </c>
      <c r="M697" s="45">
        <v>0.05</v>
      </c>
      <c r="N697" s="68">
        <f t="shared" si="52"/>
        <v>1125</v>
      </c>
    </row>
    <row r="698" spans="2:14" x14ac:dyDescent="0.25">
      <c r="B698" s="46">
        <v>695</v>
      </c>
      <c r="C698" s="101" t="s">
        <v>1046</v>
      </c>
      <c r="D698" s="97">
        <v>42459</v>
      </c>
      <c r="E698" s="98">
        <v>44424</v>
      </c>
      <c r="F698" s="117">
        <f t="shared" si="53"/>
        <v>5.3835616438356162</v>
      </c>
      <c r="G698" s="46">
        <v>3</v>
      </c>
      <c r="H698" s="72">
        <v>0.05</v>
      </c>
      <c r="I698" s="91">
        <f t="shared" si="54"/>
        <v>0.31666666666666665</v>
      </c>
      <c r="J698" s="118">
        <v>55000</v>
      </c>
      <c r="K698" s="68">
        <f t="shared" si="50"/>
        <v>93763.698630136976</v>
      </c>
      <c r="L698" s="68">
        <f t="shared" si="51"/>
        <v>0</v>
      </c>
      <c r="M698" s="45">
        <v>0.05</v>
      </c>
      <c r="N698" s="68">
        <f t="shared" si="52"/>
        <v>2750</v>
      </c>
    </row>
    <row r="699" spans="2:14" x14ac:dyDescent="0.25">
      <c r="B699" s="46">
        <v>696</v>
      </c>
      <c r="C699" s="101" t="s">
        <v>1047</v>
      </c>
      <c r="D699" s="97">
        <v>42460</v>
      </c>
      <c r="E699" s="98">
        <v>44424</v>
      </c>
      <c r="F699" s="117">
        <f t="shared" si="53"/>
        <v>5.3808219178082188</v>
      </c>
      <c r="G699" s="46">
        <v>5</v>
      </c>
      <c r="H699" s="72">
        <v>0.05</v>
      </c>
      <c r="I699" s="91">
        <f t="shared" si="54"/>
        <v>0.19</v>
      </c>
      <c r="J699" s="118">
        <v>521620</v>
      </c>
      <c r="K699" s="68">
        <f t="shared" si="50"/>
        <v>533281.42246575339</v>
      </c>
      <c r="L699" s="68">
        <f t="shared" si="51"/>
        <v>0</v>
      </c>
      <c r="M699" s="45">
        <v>0.05</v>
      </c>
      <c r="N699" s="68">
        <f t="shared" si="52"/>
        <v>26081</v>
      </c>
    </row>
    <row r="700" spans="2:14" x14ac:dyDescent="0.25">
      <c r="B700" s="46">
        <v>697</v>
      </c>
      <c r="C700" s="101" t="s">
        <v>1048</v>
      </c>
      <c r="D700" s="97">
        <v>42460</v>
      </c>
      <c r="E700" s="98">
        <v>44424</v>
      </c>
      <c r="F700" s="117">
        <f t="shared" si="53"/>
        <v>5.3808219178082188</v>
      </c>
      <c r="G700" s="46">
        <v>3</v>
      </c>
      <c r="H700" s="72">
        <v>0.05</v>
      </c>
      <c r="I700" s="91">
        <f t="shared" si="54"/>
        <v>0.31666666666666665</v>
      </c>
      <c r="J700" s="118">
        <v>17408</v>
      </c>
      <c r="K700" s="68">
        <f t="shared" si="50"/>
        <v>29661.960182648396</v>
      </c>
      <c r="L700" s="68">
        <f t="shared" si="51"/>
        <v>0</v>
      </c>
      <c r="M700" s="45">
        <v>0.05</v>
      </c>
      <c r="N700" s="68">
        <f t="shared" si="52"/>
        <v>870.40000000000009</v>
      </c>
    </row>
    <row r="701" spans="2:14" x14ac:dyDescent="0.25">
      <c r="B701" s="46">
        <v>698</v>
      </c>
      <c r="C701" s="101" t="s">
        <v>1049</v>
      </c>
      <c r="D701" s="97">
        <v>42460</v>
      </c>
      <c r="E701" s="98">
        <v>44424</v>
      </c>
      <c r="F701" s="117">
        <f t="shared" si="53"/>
        <v>5.3808219178082188</v>
      </c>
      <c r="G701" s="46">
        <v>5</v>
      </c>
      <c r="H701" s="72">
        <v>0.05</v>
      </c>
      <c r="I701" s="91">
        <f t="shared" si="54"/>
        <v>0.19</v>
      </c>
      <c r="J701" s="118">
        <v>100099</v>
      </c>
      <c r="K701" s="68">
        <f t="shared" si="50"/>
        <v>102336.82969863014</v>
      </c>
      <c r="L701" s="68">
        <f t="shared" si="51"/>
        <v>0</v>
      </c>
      <c r="M701" s="45">
        <v>0.05</v>
      </c>
      <c r="N701" s="68">
        <f t="shared" si="52"/>
        <v>5004.9500000000007</v>
      </c>
    </row>
    <row r="702" spans="2:14" x14ac:dyDescent="0.25">
      <c r="B702" s="46">
        <v>699</v>
      </c>
      <c r="C702" s="101" t="s">
        <v>1050</v>
      </c>
      <c r="D702" s="97">
        <v>42276</v>
      </c>
      <c r="E702" s="98">
        <v>44424</v>
      </c>
      <c r="F702" s="117">
        <f t="shared" si="53"/>
        <v>5.8849315068493153</v>
      </c>
      <c r="G702" s="46">
        <v>3</v>
      </c>
      <c r="H702" s="72">
        <v>0.05</v>
      </c>
      <c r="I702" s="91">
        <f t="shared" si="54"/>
        <v>0.31666666666666665</v>
      </c>
      <c r="J702" s="118">
        <v>28802</v>
      </c>
      <c r="K702" s="68">
        <f t="shared" si="50"/>
        <v>53674.302465753426</v>
      </c>
      <c r="L702" s="68">
        <f t="shared" si="51"/>
        <v>0</v>
      </c>
      <c r="M702" s="45">
        <v>0.05</v>
      </c>
      <c r="N702" s="68">
        <f t="shared" si="52"/>
        <v>1440.1000000000001</v>
      </c>
    </row>
    <row r="703" spans="2:14" x14ac:dyDescent="0.25">
      <c r="B703" s="46">
        <v>700</v>
      </c>
      <c r="C703" s="101" t="s">
        <v>1051</v>
      </c>
      <c r="D703" s="97">
        <v>42460</v>
      </c>
      <c r="E703" s="98">
        <v>44424</v>
      </c>
      <c r="F703" s="117">
        <f t="shared" si="53"/>
        <v>5.3808219178082188</v>
      </c>
      <c r="G703" s="46">
        <v>3</v>
      </c>
      <c r="H703" s="72">
        <v>0.05</v>
      </c>
      <c r="I703" s="91">
        <f t="shared" si="54"/>
        <v>0.31666666666666665</v>
      </c>
      <c r="J703" s="118">
        <v>12750</v>
      </c>
      <c r="K703" s="68">
        <f t="shared" si="50"/>
        <v>21725.068493150684</v>
      </c>
      <c r="L703" s="68">
        <f t="shared" si="51"/>
        <v>0</v>
      </c>
      <c r="M703" s="45">
        <v>0.05</v>
      </c>
      <c r="N703" s="68">
        <f t="shared" si="52"/>
        <v>637.5</v>
      </c>
    </row>
    <row r="704" spans="2:14" x14ac:dyDescent="0.25">
      <c r="B704" s="46">
        <v>701</v>
      </c>
      <c r="C704" s="101" t="s">
        <v>780</v>
      </c>
      <c r="D704" s="97">
        <v>42460</v>
      </c>
      <c r="E704" s="98">
        <v>44424</v>
      </c>
      <c r="F704" s="117">
        <f t="shared" si="53"/>
        <v>5.3808219178082188</v>
      </c>
      <c r="G704" s="46">
        <v>3</v>
      </c>
      <c r="H704" s="72">
        <v>0.05</v>
      </c>
      <c r="I704" s="91">
        <f t="shared" si="54"/>
        <v>0.31666666666666665</v>
      </c>
      <c r="J704" s="118">
        <v>41220</v>
      </c>
      <c r="K704" s="68">
        <f t="shared" si="50"/>
        <v>70235.868493150687</v>
      </c>
      <c r="L704" s="68">
        <f t="shared" si="51"/>
        <v>0</v>
      </c>
      <c r="M704" s="45">
        <v>0.05</v>
      </c>
      <c r="N704" s="68">
        <f t="shared" si="52"/>
        <v>2061</v>
      </c>
    </row>
    <row r="705" spans="2:14" x14ac:dyDescent="0.25">
      <c r="B705" s="46">
        <v>702</v>
      </c>
      <c r="C705" s="101" t="s">
        <v>996</v>
      </c>
      <c r="D705" s="97">
        <v>42460</v>
      </c>
      <c r="E705" s="98">
        <v>44424</v>
      </c>
      <c r="F705" s="117">
        <f t="shared" si="53"/>
        <v>5.3808219178082188</v>
      </c>
      <c r="G705" s="46">
        <v>3</v>
      </c>
      <c r="H705" s="72">
        <v>0.05</v>
      </c>
      <c r="I705" s="91">
        <f t="shared" si="54"/>
        <v>0.31666666666666665</v>
      </c>
      <c r="J705" s="118">
        <v>24570</v>
      </c>
      <c r="K705" s="68">
        <f t="shared" si="50"/>
        <v>41865.48493150685</v>
      </c>
      <c r="L705" s="68">
        <f t="shared" si="51"/>
        <v>0</v>
      </c>
      <c r="M705" s="45">
        <v>0.05</v>
      </c>
      <c r="N705" s="68">
        <f t="shared" si="52"/>
        <v>1228.5</v>
      </c>
    </row>
    <row r="706" spans="2:14" x14ac:dyDescent="0.25">
      <c r="B706" s="46">
        <v>703</v>
      </c>
      <c r="C706" s="101" t="s">
        <v>996</v>
      </c>
      <c r="D706" s="97">
        <v>42460</v>
      </c>
      <c r="E706" s="98">
        <v>44424</v>
      </c>
      <c r="F706" s="117">
        <f t="shared" si="53"/>
        <v>5.3808219178082188</v>
      </c>
      <c r="G706" s="46">
        <v>3</v>
      </c>
      <c r="H706" s="72">
        <v>0.05</v>
      </c>
      <c r="I706" s="91">
        <f t="shared" si="54"/>
        <v>0.31666666666666665</v>
      </c>
      <c r="J706" s="118">
        <v>36992</v>
      </c>
      <c r="K706" s="68">
        <f t="shared" si="50"/>
        <v>63031.665388127847</v>
      </c>
      <c r="L706" s="68">
        <f t="shared" si="51"/>
        <v>0</v>
      </c>
      <c r="M706" s="45">
        <v>0.05</v>
      </c>
      <c r="N706" s="68">
        <f t="shared" si="52"/>
        <v>1849.6000000000001</v>
      </c>
    </row>
    <row r="707" spans="2:14" x14ac:dyDescent="0.25">
      <c r="B707" s="46">
        <v>704</v>
      </c>
      <c r="C707" s="101" t="s">
        <v>867</v>
      </c>
      <c r="D707" s="97">
        <v>42460</v>
      </c>
      <c r="E707" s="98">
        <v>44424</v>
      </c>
      <c r="F707" s="117">
        <f t="shared" si="53"/>
        <v>5.3808219178082188</v>
      </c>
      <c r="G707" s="46">
        <v>6</v>
      </c>
      <c r="H707" s="72">
        <v>0.05</v>
      </c>
      <c r="I707" s="91">
        <f t="shared" si="54"/>
        <v>0.15833333333333333</v>
      </c>
      <c r="J707" s="118">
        <v>1584000</v>
      </c>
      <c r="K707" s="68">
        <f t="shared" si="50"/>
        <v>1349510.1369863013</v>
      </c>
      <c r="L707" s="68">
        <f t="shared" si="51"/>
        <v>234489.86301369872</v>
      </c>
      <c r="M707" s="45">
        <v>0.05</v>
      </c>
      <c r="N707" s="68">
        <f t="shared" si="52"/>
        <v>222765.36986301377</v>
      </c>
    </row>
    <row r="708" spans="2:14" x14ac:dyDescent="0.25">
      <c r="B708" s="46">
        <v>705</v>
      </c>
      <c r="C708" s="101" t="s">
        <v>993</v>
      </c>
      <c r="D708" s="97">
        <v>42460</v>
      </c>
      <c r="E708" s="98">
        <v>44424</v>
      </c>
      <c r="F708" s="117">
        <f t="shared" si="53"/>
        <v>5.3808219178082188</v>
      </c>
      <c r="G708" s="46">
        <v>3</v>
      </c>
      <c r="H708" s="72">
        <v>0.05</v>
      </c>
      <c r="I708" s="91">
        <f t="shared" si="54"/>
        <v>0.31666666666666665</v>
      </c>
      <c r="J708" s="118">
        <v>24110.880000000001</v>
      </c>
      <c r="K708" s="68">
        <f t="shared" ref="K708:K771" si="55">J708*I708*F708</f>
        <v>41083.177994520549</v>
      </c>
      <c r="L708" s="68">
        <f t="shared" ref="L708:L771" si="56">MAX(J708-K708,0)</f>
        <v>0</v>
      </c>
      <c r="M708" s="45">
        <v>0.05</v>
      </c>
      <c r="N708" s="68">
        <f t="shared" ref="N708:N771" si="57">IF(J708&lt;=0,0,IF(L708&lt;=H708*J708,H708*J708,L708*(1-M708)))</f>
        <v>1205.5440000000001</v>
      </c>
    </row>
    <row r="709" spans="2:14" x14ac:dyDescent="0.25">
      <c r="B709" s="46">
        <v>706</v>
      </c>
      <c r="C709" s="101" t="s">
        <v>1052</v>
      </c>
      <c r="D709" s="97">
        <v>42460</v>
      </c>
      <c r="E709" s="98">
        <v>44424</v>
      </c>
      <c r="F709" s="117">
        <f t="shared" ref="F709:F772" si="58">(E709-D709)/365</f>
        <v>5.3808219178082188</v>
      </c>
      <c r="G709" s="46">
        <v>3</v>
      </c>
      <c r="H709" s="72">
        <v>0.05</v>
      </c>
      <c r="I709" s="91">
        <f t="shared" ref="I709:I772" si="59">(1-H709)/G709</f>
        <v>0.31666666666666665</v>
      </c>
      <c r="J709" s="118">
        <v>72141</v>
      </c>
      <c r="K709" s="68">
        <f t="shared" si="55"/>
        <v>122922.99342465751</v>
      </c>
      <c r="L709" s="68">
        <f t="shared" si="56"/>
        <v>0</v>
      </c>
      <c r="M709" s="45">
        <v>0.05</v>
      </c>
      <c r="N709" s="68">
        <f t="shared" si="57"/>
        <v>3607.05</v>
      </c>
    </row>
    <row r="710" spans="2:14" x14ac:dyDescent="0.25">
      <c r="B710" s="46">
        <v>707</v>
      </c>
      <c r="C710" s="101" t="s">
        <v>1053</v>
      </c>
      <c r="D710" s="97">
        <v>42460</v>
      </c>
      <c r="E710" s="98">
        <v>44424</v>
      </c>
      <c r="F710" s="117">
        <f t="shared" si="58"/>
        <v>5.3808219178082188</v>
      </c>
      <c r="G710" s="46">
        <v>3</v>
      </c>
      <c r="H710" s="72">
        <v>0.05</v>
      </c>
      <c r="I710" s="91">
        <f t="shared" si="59"/>
        <v>0.31666666666666665</v>
      </c>
      <c r="J710" s="118">
        <v>42495.5</v>
      </c>
      <c r="K710" s="68">
        <f t="shared" si="55"/>
        <v>72409.22730593606</v>
      </c>
      <c r="L710" s="68">
        <f t="shared" si="56"/>
        <v>0</v>
      </c>
      <c r="M710" s="45">
        <v>0.05</v>
      </c>
      <c r="N710" s="68">
        <f t="shared" si="57"/>
        <v>2124.7750000000001</v>
      </c>
    </row>
    <row r="711" spans="2:14" x14ac:dyDescent="0.25">
      <c r="B711" s="46">
        <v>708</v>
      </c>
      <c r="C711" s="101" t="s">
        <v>908</v>
      </c>
      <c r="D711" s="97">
        <v>42460</v>
      </c>
      <c r="E711" s="98">
        <v>44424</v>
      </c>
      <c r="F711" s="117">
        <f t="shared" si="58"/>
        <v>5.3808219178082188</v>
      </c>
      <c r="G711" s="46">
        <v>3</v>
      </c>
      <c r="H711" s="72">
        <v>0.05</v>
      </c>
      <c r="I711" s="91">
        <f t="shared" si="59"/>
        <v>0.31666666666666665</v>
      </c>
      <c r="J711" s="118">
        <v>6000</v>
      </c>
      <c r="K711" s="68">
        <f t="shared" si="55"/>
        <v>10223.561643835616</v>
      </c>
      <c r="L711" s="68">
        <f t="shared" si="56"/>
        <v>0</v>
      </c>
      <c r="M711" s="45">
        <v>0.05</v>
      </c>
      <c r="N711" s="68">
        <f t="shared" si="57"/>
        <v>300</v>
      </c>
    </row>
    <row r="712" spans="2:14" x14ac:dyDescent="0.25">
      <c r="B712" s="46">
        <v>709</v>
      </c>
      <c r="C712" s="101" t="s">
        <v>1054</v>
      </c>
      <c r="D712" s="97">
        <v>42460</v>
      </c>
      <c r="E712" s="98">
        <v>44424</v>
      </c>
      <c r="F712" s="117">
        <f t="shared" si="58"/>
        <v>5.3808219178082188</v>
      </c>
      <c r="G712" s="46">
        <v>3</v>
      </c>
      <c r="H712" s="72">
        <v>0.05</v>
      </c>
      <c r="I712" s="91">
        <f t="shared" si="59"/>
        <v>0.31666666666666665</v>
      </c>
      <c r="J712" s="118">
        <v>1490</v>
      </c>
      <c r="K712" s="68">
        <f t="shared" si="55"/>
        <v>2538.8511415525113</v>
      </c>
      <c r="L712" s="68">
        <f t="shared" si="56"/>
        <v>0</v>
      </c>
      <c r="M712" s="45">
        <v>0.05</v>
      </c>
      <c r="N712" s="68">
        <f t="shared" si="57"/>
        <v>74.5</v>
      </c>
    </row>
    <row r="713" spans="2:14" x14ac:dyDescent="0.25">
      <c r="B713" s="46">
        <v>710</v>
      </c>
      <c r="C713" s="101" t="s">
        <v>856</v>
      </c>
      <c r="D713" s="97">
        <v>42460</v>
      </c>
      <c r="E713" s="98">
        <v>44424</v>
      </c>
      <c r="F713" s="117">
        <f t="shared" si="58"/>
        <v>5.3808219178082188</v>
      </c>
      <c r="G713" s="46">
        <v>5</v>
      </c>
      <c r="H713" s="72">
        <v>0.05</v>
      </c>
      <c r="I713" s="91">
        <f t="shared" si="59"/>
        <v>0.19</v>
      </c>
      <c r="J713" s="118">
        <v>3500</v>
      </c>
      <c r="K713" s="68">
        <f t="shared" si="55"/>
        <v>3578.2465753424653</v>
      </c>
      <c r="L713" s="68">
        <f t="shared" si="56"/>
        <v>0</v>
      </c>
      <c r="M713" s="45">
        <v>0.05</v>
      </c>
      <c r="N713" s="68">
        <f t="shared" si="57"/>
        <v>175</v>
      </c>
    </row>
    <row r="714" spans="2:14" x14ac:dyDescent="0.25">
      <c r="B714" s="46">
        <v>711</v>
      </c>
      <c r="C714" s="101" t="s">
        <v>1055</v>
      </c>
      <c r="D714" s="97">
        <v>42458</v>
      </c>
      <c r="E714" s="98">
        <v>44424</v>
      </c>
      <c r="F714" s="117">
        <f t="shared" si="58"/>
        <v>5.3863013698630136</v>
      </c>
      <c r="G714" s="46">
        <v>3</v>
      </c>
      <c r="H714" s="72">
        <v>0.05</v>
      </c>
      <c r="I714" s="91">
        <f t="shared" si="59"/>
        <v>0.31666666666666665</v>
      </c>
      <c r="J714" s="118">
        <v>99990</v>
      </c>
      <c r="K714" s="68">
        <f t="shared" si="55"/>
        <v>170549.15342465753</v>
      </c>
      <c r="L714" s="68">
        <f t="shared" si="56"/>
        <v>0</v>
      </c>
      <c r="M714" s="45">
        <v>0.05</v>
      </c>
      <c r="N714" s="68">
        <f t="shared" si="57"/>
        <v>4999.5</v>
      </c>
    </row>
    <row r="715" spans="2:14" x14ac:dyDescent="0.25">
      <c r="B715" s="46">
        <v>712</v>
      </c>
      <c r="C715" s="101" t="s">
        <v>871</v>
      </c>
      <c r="D715" s="97">
        <v>42460</v>
      </c>
      <c r="E715" s="98">
        <v>44424</v>
      </c>
      <c r="F715" s="117">
        <f t="shared" si="58"/>
        <v>5.3808219178082188</v>
      </c>
      <c r="G715" s="46">
        <v>3</v>
      </c>
      <c r="H715" s="72">
        <v>0.05</v>
      </c>
      <c r="I715" s="91">
        <f t="shared" si="59"/>
        <v>0.31666666666666665</v>
      </c>
      <c r="J715" s="118">
        <v>12299.59</v>
      </c>
      <c r="K715" s="68">
        <f t="shared" si="55"/>
        <v>20957.60275981735</v>
      </c>
      <c r="L715" s="68">
        <f t="shared" si="56"/>
        <v>0</v>
      </c>
      <c r="M715" s="45">
        <v>0.05</v>
      </c>
      <c r="N715" s="68">
        <f t="shared" si="57"/>
        <v>614.97950000000003</v>
      </c>
    </row>
    <row r="716" spans="2:14" x14ac:dyDescent="0.25">
      <c r="B716" s="46">
        <v>713</v>
      </c>
      <c r="C716" s="101" t="s">
        <v>1056</v>
      </c>
      <c r="D716" s="97">
        <v>42339</v>
      </c>
      <c r="E716" s="98">
        <v>44424</v>
      </c>
      <c r="F716" s="117">
        <f t="shared" si="58"/>
        <v>5.7123287671232879</v>
      </c>
      <c r="G716" s="46">
        <v>8</v>
      </c>
      <c r="H716" s="72">
        <v>0.05</v>
      </c>
      <c r="I716" s="91">
        <f t="shared" si="59"/>
        <v>0.11874999999999999</v>
      </c>
      <c r="J716" s="118">
        <v>30871</v>
      </c>
      <c r="K716" s="68">
        <f t="shared" si="55"/>
        <v>20941.004537671233</v>
      </c>
      <c r="L716" s="68">
        <f t="shared" si="56"/>
        <v>9929.9954623287667</v>
      </c>
      <c r="M716" s="45">
        <v>0.05</v>
      </c>
      <c r="N716" s="68">
        <f t="shared" si="57"/>
        <v>9433.4956892123282</v>
      </c>
    </row>
    <row r="717" spans="2:14" x14ac:dyDescent="0.25">
      <c r="B717" s="46">
        <v>714</v>
      </c>
      <c r="C717" s="101" t="s">
        <v>1057</v>
      </c>
      <c r="D717" s="97">
        <v>42339</v>
      </c>
      <c r="E717" s="98">
        <v>44424</v>
      </c>
      <c r="F717" s="117">
        <f t="shared" si="58"/>
        <v>5.7123287671232879</v>
      </c>
      <c r="G717" s="46">
        <v>3</v>
      </c>
      <c r="H717" s="72">
        <v>0.05</v>
      </c>
      <c r="I717" s="91">
        <f t="shared" si="59"/>
        <v>0.31666666666666665</v>
      </c>
      <c r="J717" s="118">
        <v>33862</v>
      </c>
      <c r="K717" s="68">
        <f t="shared" si="55"/>
        <v>61253.110958904101</v>
      </c>
      <c r="L717" s="68">
        <f t="shared" si="56"/>
        <v>0</v>
      </c>
      <c r="M717" s="45">
        <v>0.05</v>
      </c>
      <c r="N717" s="68">
        <f t="shared" si="57"/>
        <v>1693.1000000000001</v>
      </c>
    </row>
    <row r="718" spans="2:14" x14ac:dyDescent="0.25">
      <c r="B718" s="46">
        <v>715</v>
      </c>
      <c r="C718" s="101" t="s">
        <v>1058</v>
      </c>
      <c r="D718" s="97">
        <v>42339</v>
      </c>
      <c r="E718" s="98">
        <v>44424</v>
      </c>
      <c r="F718" s="117">
        <f t="shared" si="58"/>
        <v>5.7123287671232879</v>
      </c>
      <c r="G718" s="46">
        <v>3</v>
      </c>
      <c r="H718" s="72">
        <v>0.05</v>
      </c>
      <c r="I718" s="91">
        <f t="shared" si="59"/>
        <v>0.31666666666666665</v>
      </c>
      <c r="J718" s="118">
        <v>29000</v>
      </c>
      <c r="K718" s="68">
        <f t="shared" si="55"/>
        <v>52458.219178082189</v>
      </c>
      <c r="L718" s="68">
        <f t="shared" si="56"/>
        <v>0</v>
      </c>
      <c r="M718" s="45">
        <v>0.05</v>
      </c>
      <c r="N718" s="68">
        <f t="shared" si="57"/>
        <v>1450</v>
      </c>
    </row>
    <row r="719" spans="2:14" x14ac:dyDescent="0.25">
      <c r="B719" s="46">
        <v>716</v>
      </c>
      <c r="C719" s="101" t="s">
        <v>1059</v>
      </c>
      <c r="D719" s="97">
        <v>42339</v>
      </c>
      <c r="E719" s="98">
        <v>44424</v>
      </c>
      <c r="F719" s="117">
        <f t="shared" si="58"/>
        <v>5.7123287671232879</v>
      </c>
      <c r="G719" s="46">
        <v>8</v>
      </c>
      <c r="H719" s="72">
        <v>0.05</v>
      </c>
      <c r="I719" s="91">
        <f t="shared" si="59"/>
        <v>0.11874999999999999</v>
      </c>
      <c r="J719" s="118">
        <v>40000</v>
      </c>
      <c r="K719" s="68">
        <f t="shared" si="55"/>
        <v>27133.561643835616</v>
      </c>
      <c r="L719" s="68">
        <f t="shared" si="56"/>
        <v>12866.438356164384</v>
      </c>
      <c r="M719" s="45">
        <v>0.05</v>
      </c>
      <c r="N719" s="68">
        <f t="shared" si="57"/>
        <v>12223.116438356165</v>
      </c>
    </row>
    <row r="720" spans="2:14" x14ac:dyDescent="0.25">
      <c r="B720" s="46">
        <v>717</v>
      </c>
      <c r="C720" s="101" t="s">
        <v>1060</v>
      </c>
      <c r="D720" s="97">
        <v>42339</v>
      </c>
      <c r="E720" s="98">
        <v>44424</v>
      </c>
      <c r="F720" s="117">
        <f t="shared" si="58"/>
        <v>5.7123287671232879</v>
      </c>
      <c r="G720" s="46">
        <v>3</v>
      </c>
      <c r="H720" s="72">
        <v>0.05</v>
      </c>
      <c r="I720" s="91">
        <f t="shared" si="59"/>
        <v>0.31666666666666665</v>
      </c>
      <c r="J720" s="118">
        <v>381294</v>
      </c>
      <c r="K720" s="68">
        <f t="shared" si="55"/>
        <v>689724.2835616438</v>
      </c>
      <c r="L720" s="68">
        <f t="shared" si="56"/>
        <v>0</v>
      </c>
      <c r="M720" s="45">
        <v>0.05</v>
      </c>
      <c r="N720" s="68">
        <f t="shared" si="57"/>
        <v>19064.7</v>
      </c>
    </row>
    <row r="721" spans="2:14" x14ac:dyDescent="0.25">
      <c r="B721" s="46">
        <v>718</v>
      </c>
      <c r="C721" s="101" t="s">
        <v>1061</v>
      </c>
      <c r="D721" s="97">
        <v>42339</v>
      </c>
      <c r="E721" s="98">
        <v>44424</v>
      </c>
      <c r="F721" s="117">
        <f t="shared" si="58"/>
        <v>5.7123287671232879</v>
      </c>
      <c r="G721" s="46">
        <v>5</v>
      </c>
      <c r="H721" s="72">
        <v>0.05</v>
      </c>
      <c r="I721" s="91">
        <f t="shared" si="59"/>
        <v>0.19</v>
      </c>
      <c r="J721" s="118">
        <v>899266</v>
      </c>
      <c r="K721" s="68">
        <f t="shared" si="55"/>
        <v>976011.57780821924</v>
      </c>
      <c r="L721" s="68">
        <f t="shared" si="56"/>
        <v>0</v>
      </c>
      <c r="M721" s="45">
        <v>0.05</v>
      </c>
      <c r="N721" s="68">
        <f t="shared" si="57"/>
        <v>44963.3</v>
      </c>
    </row>
    <row r="722" spans="2:14" x14ac:dyDescent="0.25">
      <c r="B722" s="46">
        <v>719</v>
      </c>
      <c r="C722" s="101" t="s">
        <v>1062</v>
      </c>
      <c r="D722" s="97">
        <v>42370</v>
      </c>
      <c r="E722" s="98">
        <v>44424</v>
      </c>
      <c r="F722" s="117">
        <f t="shared" si="58"/>
        <v>5.6273972602739724</v>
      </c>
      <c r="G722" s="46">
        <v>3</v>
      </c>
      <c r="H722" s="72">
        <v>0.05</v>
      </c>
      <c r="I722" s="91">
        <f t="shared" si="59"/>
        <v>0.31666666666666665</v>
      </c>
      <c r="J722" s="118">
        <v>58400</v>
      </c>
      <c r="K722" s="68">
        <f t="shared" si="55"/>
        <v>104069.33333333333</v>
      </c>
      <c r="L722" s="68">
        <f t="shared" si="56"/>
        <v>0</v>
      </c>
      <c r="M722" s="45">
        <v>0.05</v>
      </c>
      <c r="N722" s="68">
        <f t="shared" si="57"/>
        <v>2920</v>
      </c>
    </row>
    <row r="723" spans="2:14" x14ac:dyDescent="0.25">
      <c r="B723" s="46">
        <v>720</v>
      </c>
      <c r="C723" s="101" t="s">
        <v>1063</v>
      </c>
      <c r="D723" s="97">
        <v>42460</v>
      </c>
      <c r="E723" s="98">
        <v>44424</v>
      </c>
      <c r="F723" s="117">
        <f t="shared" si="58"/>
        <v>5.3808219178082188</v>
      </c>
      <c r="G723" s="46">
        <v>3</v>
      </c>
      <c r="H723" s="72">
        <v>0.05</v>
      </c>
      <c r="I723" s="91">
        <f t="shared" si="59"/>
        <v>0.31666666666666665</v>
      </c>
      <c r="J723" s="118">
        <v>14500</v>
      </c>
      <c r="K723" s="68">
        <f t="shared" si="55"/>
        <v>24706.9406392694</v>
      </c>
      <c r="L723" s="68">
        <f t="shared" si="56"/>
        <v>0</v>
      </c>
      <c r="M723" s="45">
        <v>0.05</v>
      </c>
      <c r="N723" s="68">
        <f t="shared" si="57"/>
        <v>725</v>
      </c>
    </row>
    <row r="724" spans="2:14" x14ac:dyDescent="0.25">
      <c r="B724" s="46">
        <v>721</v>
      </c>
      <c r="C724" s="101" t="s">
        <v>1064</v>
      </c>
      <c r="D724" s="97">
        <v>42170</v>
      </c>
      <c r="E724" s="98">
        <v>44424</v>
      </c>
      <c r="F724" s="117">
        <f t="shared" si="58"/>
        <v>6.1753424657534248</v>
      </c>
      <c r="G724" s="46">
        <v>5</v>
      </c>
      <c r="H724" s="72">
        <v>0.05</v>
      </c>
      <c r="I724" s="91">
        <f t="shared" si="59"/>
        <v>0.19</v>
      </c>
      <c r="J724" s="118">
        <v>918000</v>
      </c>
      <c r="K724" s="68">
        <f t="shared" si="55"/>
        <v>1077103.2328767125</v>
      </c>
      <c r="L724" s="68">
        <f t="shared" si="56"/>
        <v>0</v>
      </c>
      <c r="M724" s="45">
        <v>0.05</v>
      </c>
      <c r="N724" s="68">
        <f t="shared" si="57"/>
        <v>45900</v>
      </c>
    </row>
    <row r="725" spans="2:14" x14ac:dyDescent="0.25">
      <c r="B725" s="46">
        <v>722</v>
      </c>
      <c r="C725" s="101" t="s">
        <v>1065</v>
      </c>
      <c r="D725" s="97">
        <v>42177</v>
      </c>
      <c r="E725" s="98">
        <v>44424</v>
      </c>
      <c r="F725" s="117">
        <f t="shared" si="58"/>
        <v>6.1561643835616442</v>
      </c>
      <c r="G725" s="46">
        <v>6</v>
      </c>
      <c r="H725" s="72">
        <v>0.05</v>
      </c>
      <c r="I725" s="91">
        <f t="shared" si="59"/>
        <v>0.15833333333333333</v>
      </c>
      <c r="J725" s="118">
        <v>920000</v>
      </c>
      <c r="K725" s="68">
        <f t="shared" si="55"/>
        <v>896747.94520547939</v>
      </c>
      <c r="L725" s="68">
        <f t="shared" si="56"/>
        <v>23252.054794520605</v>
      </c>
      <c r="M725" s="45">
        <v>0.05</v>
      </c>
      <c r="N725" s="68">
        <f t="shared" si="57"/>
        <v>46000</v>
      </c>
    </row>
    <row r="726" spans="2:14" x14ac:dyDescent="0.25">
      <c r="B726" s="46">
        <v>723</v>
      </c>
      <c r="C726" s="101" t="s">
        <v>1065</v>
      </c>
      <c r="D726" s="97">
        <v>42200</v>
      </c>
      <c r="E726" s="98">
        <v>44424</v>
      </c>
      <c r="F726" s="117">
        <f t="shared" si="58"/>
        <v>6.0931506849315067</v>
      </c>
      <c r="G726" s="46">
        <v>6</v>
      </c>
      <c r="H726" s="72">
        <v>0.05</v>
      </c>
      <c r="I726" s="91">
        <f t="shared" si="59"/>
        <v>0.15833333333333333</v>
      </c>
      <c r="J726" s="118">
        <v>794054</v>
      </c>
      <c r="K726" s="68">
        <f t="shared" si="55"/>
        <v>766062.69004566199</v>
      </c>
      <c r="L726" s="68">
        <f t="shared" si="56"/>
        <v>27991.309954338009</v>
      </c>
      <c r="M726" s="45">
        <v>0.05</v>
      </c>
      <c r="N726" s="68">
        <f t="shared" si="57"/>
        <v>39702.700000000004</v>
      </c>
    </row>
    <row r="727" spans="2:14" x14ac:dyDescent="0.25">
      <c r="B727" s="46">
        <v>724</v>
      </c>
      <c r="C727" s="101" t="s">
        <v>1065</v>
      </c>
      <c r="D727" s="97">
        <v>42216</v>
      </c>
      <c r="E727" s="98">
        <v>44424</v>
      </c>
      <c r="F727" s="117">
        <f t="shared" si="58"/>
        <v>6.0493150684931507</v>
      </c>
      <c r="G727" s="46">
        <v>6</v>
      </c>
      <c r="H727" s="72">
        <v>0.05</v>
      </c>
      <c r="I727" s="91">
        <f t="shared" si="59"/>
        <v>0.15833333333333333</v>
      </c>
      <c r="J727" s="118">
        <v>690000</v>
      </c>
      <c r="K727" s="68">
        <f t="shared" si="55"/>
        <v>660887.67123287672</v>
      </c>
      <c r="L727" s="68">
        <f t="shared" si="56"/>
        <v>29112.328767123283</v>
      </c>
      <c r="M727" s="45">
        <v>0.05</v>
      </c>
      <c r="N727" s="68">
        <f t="shared" si="57"/>
        <v>34500</v>
      </c>
    </row>
    <row r="728" spans="2:14" x14ac:dyDescent="0.25">
      <c r="B728" s="46">
        <v>725</v>
      </c>
      <c r="C728" s="101" t="s">
        <v>996</v>
      </c>
      <c r="D728" s="97">
        <v>42460</v>
      </c>
      <c r="E728" s="98">
        <v>44424</v>
      </c>
      <c r="F728" s="117">
        <f t="shared" si="58"/>
        <v>5.3808219178082188</v>
      </c>
      <c r="G728" s="46">
        <v>3</v>
      </c>
      <c r="H728" s="72">
        <v>0.05</v>
      </c>
      <c r="I728" s="91">
        <f t="shared" si="59"/>
        <v>0.31666666666666665</v>
      </c>
      <c r="J728" s="118">
        <v>14070</v>
      </c>
      <c r="K728" s="68">
        <f t="shared" si="55"/>
        <v>23974.252054794521</v>
      </c>
      <c r="L728" s="68">
        <f t="shared" si="56"/>
        <v>0</v>
      </c>
      <c r="M728" s="45">
        <v>0.05</v>
      </c>
      <c r="N728" s="68">
        <f t="shared" si="57"/>
        <v>703.5</v>
      </c>
    </row>
    <row r="729" spans="2:14" x14ac:dyDescent="0.25">
      <c r="B729" s="46">
        <v>726</v>
      </c>
      <c r="C729" s="101" t="s">
        <v>996</v>
      </c>
      <c r="D729" s="97">
        <v>42460</v>
      </c>
      <c r="E729" s="98">
        <v>44424</v>
      </c>
      <c r="F729" s="117">
        <f t="shared" si="58"/>
        <v>5.3808219178082188</v>
      </c>
      <c r="G729" s="46">
        <v>3</v>
      </c>
      <c r="H729" s="72">
        <v>0.05</v>
      </c>
      <c r="I729" s="91">
        <f t="shared" si="59"/>
        <v>0.31666666666666665</v>
      </c>
      <c r="J729" s="118">
        <v>21206</v>
      </c>
      <c r="K729" s="68">
        <f t="shared" si="55"/>
        <v>36133.474703196342</v>
      </c>
      <c r="L729" s="68">
        <f t="shared" si="56"/>
        <v>0</v>
      </c>
      <c r="M729" s="45">
        <v>0.05</v>
      </c>
      <c r="N729" s="68">
        <f t="shared" si="57"/>
        <v>1060.3</v>
      </c>
    </row>
    <row r="730" spans="2:14" x14ac:dyDescent="0.25">
      <c r="B730" s="46">
        <v>727</v>
      </c>
      <c r="C730" s="101" t="s">
        <v>1066</v>
      </c>
      <c r="D730" s="97">
        <v>42471</v>
      </c>
      <c r="E730" s="98">
        <v>44424</v>
      </c>
      <c r="F730" s="117">
        <f t="shared" si="58"/>
        <v>5.3506849315068497</v>
      </c>
      <c r="G730" s="46">
        <v>3</v>
      </c>
      <c r="H730" s="72">
        <v>0.05</v>
      </c>
      <c r="I730" s="91">
        <f t="shared" si="59"/>
        <v>0.31666666666666665</v>
      </c>
      <c r="J730" s="118">
        <v>42152</v>
      </c>
      <c r="K730" s="68">
        <f t="shared" si="55"/>
        <v>71421.65589041097</v>
      </c>
      <c r="L730" s="68">
        <f t="shared" si="56"/>
        <v>0</v>
      </c>
      <c r="M730" s="45">
        <v>0.05</v>
      </c>
      <c r="N730" s="68">
        <f t="shared" si="57"/>
        <v>2107.6</v>
      </c>
    </row>
    <row r="731" spans="2:14" x14ac:dyDescent="0.25">
      <c r="B731" s="46">
        <v>728</v>
      </c>
      <c r="C731" s="101" t="s">
        <v>1067</v>
      </c>
      <c r="D731" s="97">
        <v>42496</v>
      </c>
      <c r="E731" s="98">
        <v>44424</v>
      </c>
      <c r="F731" s="117">
        <f t="shared" si="58"/>
        <v>5.2821917808219174</v>
      </c>
      <c r="G731" s="46">
        <v>3</v>
      </c>
      <c r="H731" s="72">
        <v>0.05</v>
      </c>
      <c r="I731" s="91">
        <f t="shared" si="59"/>
        <v>0.31666666666666665</v>
      </c>
      <c r="J731" s="118">
        <v>620656</v>
      </c>
      <c r="K731" s="68">
        <f t="shared" si="55"/>
        <v>1038167.6069406391</v>
      </c>
      <c r="L731" s="68">
        <f t="shared" si="56"/>
        <v>0</v>
      </c>
      <c r="M731" s="45">
        <v>0.05</v>
      </c>
      <c r="N731" s="68">
        <f t="shared" si="57"/>
        <v>31032.800000000003</v>
      </c>
    </row>
    <row r="732" spans="2:14" x14ac:dyDescent="0.25">
      <c r="B732" s="46">
        <v>729</v>
      </c>
      <c r="C732" s="101" t="s">
        <v>1068</v>
      </c>
      <c r="D732" s="97">
        <v>42508</v>
      </c>
      <c r="E732" s="98">
        <v>44424</v>
      </c>
      <c r="F732" s="117">
        <f t="shared" si="58"/>
        <v>5.2493150684931509</v>
      </c>
      <c r="G732" s="46">
        <v>5</v>
      </c>
      <c r="H732" s="72">
        <v>0.05</v>
      </c>
      <c r="I732" s="91">
        <f t="shared" si="59"/>
        <v>0.19</v>
      </c>
      <c r="J732" s="118">
        <v>4600</v>
      </c>
      <c r="K732" s="68">
        <f t="shared" si="55"/>
        <v>4587.9013698630142</v>
      </c>
      <c r="L732" s="68">
        <f t="shared" si="56"/>
        <v>12.098630136985776</v>
      </c>
      <c r="M732" s="45">
        <v>0.05</v>
      </c>
      <c r="N732" s="68">
        <f t="shared" si="57"/>
        <v>230</v>
      </c>
    </row>
    <row r="733" spans="2:14" x14ac:dyDescent="0.25">
      <c r="B733" s="46">
        <v>730</v>
      </c>
      <c r="C733" s="101" t="s">
        <v>867</v>
      </c>
      <c r="D733" s="97">
        <v>42499</v>
      </c>
      <c r="E733" s="98">
        <v>44424</v>
      </c>
      <c r="F733" s="117">
        <f t="shared" si="58"/>
        <v>5.2739726027397262</v>
      </c>
      <c r="G733" s="46">
        <v>6</v>
      </c>
      <c r="H733" s="72">
        <v>0.05</v>
      </c>
      <c r="I733" s="91">
        <f t="shared" si="59"/>
        <v>0.15833333333333333</v>
      </c>
      <c r="J733" s="118">
        <v>47699.7</v>
      </c>
      <c r="K733" s="68">
        <f t="shared" si="55"/>
        <v>39831.427568493149</v>
      </c>
      <c r="L733" s="68">
        <f t="shared" si="56"/>
        <v>7868.2724315068481</v>
      </c>
      <c r="M733" s="45">
        <v>0.05</v>
      </c>
      <c r="N733" s="68">
        <f t="shared" si="57"/>
        <v>7474.8588099315057</v>
      </c>
    </row>
    <row r="734" spans="2:14" x14ac:dyDescent="0.25">
      <c r="B734" s="46">
        <v>731</v>
      </c>
      <c r="C734" s="101" t="s">
        <v>1069</v>
      </c>
      <c r="D734" s="97">
        <v>42502</v>
      </c>
      <c r="E734" s="98">
        <v>44424</v>
      </c>
      <c r="F734" s="117">
        <f t="shared" si="58"/>
        <v>5.2657534246575342</v>
      </c>
      <c r="G734" s="46">
        <v>10</v>
      </c>
      <c r="H734" s="72">
        <v>0.05</v>
      </c>
      <c r="I734" s="91">
        <f t="shared" si="59"/>
        <v>9.5000000000000001E-2</v>
      </c>
      <c r="J734" s="118">
        <v>1549999.67</v>
      </c>
      <c r="K734" s="68">
        <f t="shared" si="55"/>
        <v>775382.02669945196</v>
      </c>
      <c r="L734" s="68">
        <f t="shared" si="56"/>
        <v>774617.64330054796</v>
      </c>
      <c r="M734" s="45">
        <v>0.05</v>
      </c>
      <c r="N734" s="68">
        <f t="shared" si="57"/>
        <v>735886.76113552053</v>
      </c>
    </row>
    <row r="735" spans="2:14" x14ac:dyDescent="0.25">
      <c r="B735" s="46">
        <v>732</v>
      </c>
      <c r="C735" s="101" t="s">
        <v>1070</v>
      </c>
      <c r="D735" s="97">
        <v>42510</v>
      </c>
      <c r="E735" s="98">
        <v>44424</v>
      </c>
      <c r="F735" s="117">
        <f t="shared" si="58"/>
        <v>5.2438356164383562</v>
      </c>
      <c r="G735" s="46">
        <v>3</v>
      </c>
      <c r="H735" s="72">
        <v>0.05</v>
      </c>
      <c r="I735" s="91">
        <f t="shared" si="59"/>
        <v>0.31666666666666665</v>
      </c>
      <c r="J735" s="118">
        <v>50861</v>
      </c>
      <c r="K735" s="68">
        <f t="shared" si="55"/>
        <v>84457.129041095875</v>
      </c>
      <c r="L735" s="68">
        <f t="shared" si="56"/>
        <v>0</v>
      </c>
      <c r="M735" s="45">
        <v>0.05</v>
      </c>
      <c r="N735" s="68">
        <f t="shared" si="57"/>
        <v>2543.0500000000002</v>
      </c>
    </row>
    <row r="736" spans="2:14" x14ac:dyDescent="0.25">
      <c r="B736" s="46">
        <v>733</v>
      </c>
      <c r="C736" s="101" t="s">
        <v>828</v>
      </c>
      <c r="D736" s="97">
        <v>42517</v>
      </c>
      <c r="E736" s="98">
        <v>44424</v>
      </c>
      <c r="F736" s="117">
        <f t="shared" si="58"/>
        <v>5.2246575342465755</v>
      </c>
      <c r="G736" s="46">
        <v>3</v>
      </c>
      <c r="H736" s="72">
        <v>0.05</v>
      </c>
      <c r="I736" s="91">
        <f t="shared" si="59"/>
        <v>0.31666666666666665</v>
      </c>
      <c r="J736" s="118">
        <v>23000</v>
      </c>
      <c r="K736" s="68">
        <f t="shared" si="55"/>
        <v>38052.922374429225</v>
      </c>
      <c r="L736" s="68">
        <f t="shared" si="56"/>
        <v>0</v>
      </c>
      <c r="M736" s="45">
        <v>0.05</v>
      </c>
      <c r="N736" s="68">
        <f t="shared" si="57"/>
        <v>1150</v>
      </c>
    </row>
    <row r="737" spans="2:14" x14ac:dyDescent="0.25">
      <c r="B737" s="46">
        <v>734</v>
      </c>
      <c r="C737" s="101" t="s">
        <v>1011</v>
      </c>
      <c r="D737" s="97">
        <v>42520</v>
      </c>
      <c r="E737" s="98">
        <v>44424</v>
      </c>
      <c r="F737" s="117">
        <f t="shared" si="58"/>
        <v>5.2164383561643834</v>
      </c>
      <c r="G737" s="46">
        <v>8</v>
      </c>
      <c r="H737" s="72">
        <v>0.05</v>
      </c>
      <c r="I737" s="91">
        <f t="shared" si="59"/>
        <v>0.11874999999999999</v>
      </c>
      <c r="J737" s="118">
        <v>31399.599999999999</v>
      </c>
      <c r="K737" s="68">
        <f t="shared" si="55"/>
        <v>19450.546739726025</v>
      </c>
      <c r="L737" s="68">
        <f t="shared" si="56"/>
        <v>11949.053260273973</v>
      </c>
      <c r="M737" s="45">
        <v>0.05</v>
      </c>
      <c r="N737" s="68">
        <f t="shared" si="57"/>
        <v>11351.600597260274</v>
      </c>
    </row>
    <row r="738" spans="2:14" x14ac:dyDescent="0.25">
      <c r="B738" s="46">
        <v>735</v>
      </c>
      <c r="C738" s="101" t="s">
        <v>1071</v>
      </c>
      <c r="D738" s="97">
        <v>42524</v>
      </c>
      <c r="E738" s="98">
        <v>44424</v>
      </c>
      <c r="F738" s="117">
        <f t="shared" si="58"/>
        <v>5.2054794520547949</v>
      </c>
      <c r="G738" s="46">
        <v>5</v>
      </c>
      <c r="H738" s="72">
        <v>0.05</v>
      </c>
      <c r="I738" s="91">
        <f t="shared" si="59"/>
        <v>0.19</v>
      </c>
      <c r="J738" s="118">
        <v>5250</v>
      </c>
      <c r="K738" s="68">
        <f t="shared" si="55"/>
        <v>5192.465753424658</v>
      </c>
      <c r="L738" s="68">
        <f t="shared" si="56"/>
        <v>57.534246575341967</v>
      </c>
      <c r="M738" s="45">
        <v>0.05</v>
      </c>
      <c r="N738" s="68">
        <f t="shared" si="57"/>
        <v>262.5</v>
      </c>
    </row>
    <row r="739" spans="2:14" x14ac:dyDescent="0.25">
      <c r="B739" s="46">
        <v>736</v>
      </c>
      <c r="C739" s="101" t="s">
        <v>1022</v>
      </c>
      <c r="D739" s="97">
        <v>42542</v>
      </c>
      <c r="E739" s="98">
        <v>44424</v>
      </c>
      <c r="F739" s="117">
        <f t="shared" si="58"/>
        <v>5.1561643835616442</v>
      </c>
      <c r="G739" s="46">
        <v>3</v>
      </c>
      <c r="H739" s="72">
        <v>0.05</v>
      </c>
      <c r="I739" s="91">
        <f t="shared" si="59"/>
        <v>0.31666666666666665</v>
      </c>
      <c r="J739" s="118">
        <v>15086.5</v>
      </c>
      <c r="K739" s="68">
        <f t="shared" si="55"/>
        <v>24633.016757990867</v>
      </c>
      <c r="L739" s="68">
        <f t="shared" si="56"/>
        <v>0</v>
      </c>
      <c r="M739" s="45">
        <v>0.05</v>
      </c>
      <c r="N739" s="68">
        <f t="shared" si="57"/>
        <v>754.32500000000005</v>
      </c>
    </row>
    <row r="740" spans="2:14" x14ac:dyDescent="0.25">
      <c r="B740" s="46">
        <v>737</v>
      </c>
      <c r="C740" s="101" t="s">
        <v>1022</v>
      </c>
      <c r="D740" s="97">
        <v>42542</v>
      </c>
      <c r="E740" s="98">
        <v>44424</v>
      </c>
      <c r="F740" s="117">
        <f t="shared" si="58"/>
        <v>5.1561643835616442</v>
      </c>
      <c r="G740" s="46">
        <v>3</v>
      </c>
      <c r="H740" s="72">
        <v>0.05</v>
      </c>
      <c r="I740" s="91">
        <f t="shared" si="59"/>
        <v>0.31666666666666665</v>
      </c>
      <c r="J740" s="118">
        <v>3000.35</v>
      </c>
      <c r="K740" s="68">
        <f t="shared" si="55"/>
        <v>4898.9276392694064</v>
      </c>
      <c r="L740" s="68">
        <f t="shared" si="56"/>
        <v>0</v>
      </c>
      <c r="M740" s="45">
        <v>0.05</v>
      </c>
      <c r="N740" s="68">
        <f t="shared" si="57"/>
        <v>150.01750000000001</v>
      </c>
    </row>
    <row r="741" spans="2:14" x14ac:dyDescent="0.25">
      <c r="B741" s="46">
        <v>738</v>
      </c>
      <c r="C741" s="101" t="s">
        <v>1072</v>
      </c>
      <c r="D741" s="97">
        <v>42531</v>
      </c>
      <c r="E741" s="98">
        <v>44424</v>
      </c>
      <c r="F741" s="117">
        <f t="shared" si="58"/>
        <v>5.1863013698630134</v>
      </c>
      <c r="G741" s="46">
        <v>3</v>
      </c>
      <c r="H741" s="72">
        <v>0.05</v>
      </c>
      <c r="I741" s="91">
        <f t="shared" si="59"/>
        <v>0.31666666666666665</v>
      </c>
      <c r="J741" s="118">
        <v>90000</v>
      </c>
      <c r="K741" s="68">
        <f t="shared" si="55"/>
        <v>147809.58904109587</v>
      </c>
      <c r="L741" s="68">
        <f t="shared" si="56"/>
        <v>0</v>
      </c>
      <c r="M741" s="45">
        <v>0.05</v>
      </c>
      <c r="N741" s="68">
        <f t="shared" si="57"/>
        <v>4500</v>
      </c>
    </row>
    <row r="742" spans="2:14" x14ac:dyDescent="0.25">
      <c r="B742" s="46">
        <v>739</v>
      </c>
      <c r="C742" s="101" t="s">
        <v>1073</v>
      </c>
      <c r="D742" s="97">
        <v>42531</v>
      </c>
      <c r="E742" s="98">
        <v>44424</v>
      </c>
      <c r="F742" s="117">
        <f t="shared" si="58"/>
        <v>5.1863013698630134</v>
      </c>
      <c r="G742" s="46">
        <v>3</v>
      </c>
      <c r="H742" s="72">
        <v>0.05</v>
      </c>
      <c r="I742" s="91">
        <f t="shared" si="59"/>
        <v>0.31666666666666665</v>
      </c>
      <c r="J742" s="118">
        <v>8100</v>
      </c>
      <c r="K742" s="68">
        <f t="shared" si="55"/>
        <v>13302.863013698628</v>
      </c>
      <c r="L742" s="68">
        <f t="shared" si="56"/>
        <v>0</v>
      </c>
      <c r="M742" s="45">
        <v>0.05</v>
      </c>
      <c r="N742" s="68">
        <f t="shared" si="57"/>
        <v>405</v>
      </c>
    </row>
    <row r="743" spans="2:14" x14ac:dyDescent="0.25">
      <c r="B743" s="46">
        <v>740</v>
      </c>
      <c r="C743" s="101" t="s">
        <v>1074</v>
      </c>
      <c r="D743" s="97">
        <v>42538</v>
      </c>
      <c r="E743" s="98">
        <v>44424</v>
      </c>
      <c r="F743" s="117">
        <f t="shared" si="58"/>
        <v>5.1671232876712327</v>
      </c>
      <c r="G743" s="46">
        <v>3</v>
      </c>
      <c r="H743" s="72">
        <v>0.05</v>
      </c>
      <c r="I743" s="91">
        <f t="shared" si="59"/>
        <v>0.31666666666666665</v>
      </c>
      <c r="J743" s="118">
        <v>53000</v>
      </c>
      <c r="K743" s="68">
        <f t="shared" si="55"/>
        <v>86721.552511415517</v>
      </c>
      <c r="L743" s="68">
        <f t="shared" si="56"/>
        <v>0</v>
      </c>
      <c r="M743" s="45">
        <v>0.05</v>
      </c>
      <c r="N743" s="68">
        <f t="shared" si="57"/>
        <v>2650</v>
      </c>
    </row>
    <row r="744" spans="2:14" x14ac:dyDescent="0.25">
      <c r="B744" s="46">
        <v>741</v>
      </c>
      <c r="C744" s="101" t="s">
        <v>1075</v>
      </c>
      <c r="D744" s="97">
        <v>42534</v>
      </c>
      <c r="E744" s="98">
        <v>44424</v>
      </c>
      <c r="F744" s="117">
        <f t="shared" si="58"/>
        <v>5.1780821917808222</v>
      </c>
      <c r="G744" s="46">
        <v>5</v>
      </c>
      <c r="H744" s="72">
        <v>0.05</v>
      </c>
      <c r="I744" s="91">
        <f t="shared" si="59"/>
        <v>0.19</v>
      </c>
      <c r="J744" s="118">
        <v>5897</v>
      </c>
      <c r="K744" s="68">
        <f t="shared" si="55"/>
        <v>5801.6786301369866</v>
      </c>
      <c r="L744" s="68">
        <f t="shared" si="56"/>
        <v>95.321369863013388</v>
      </c>
      <c r="M744" s="45">
        <v>0.05</v>
      </c>
      <c r="N744" s="68">
        <f t="shared" si="57"/>
        <v>294.85000000000002</v>
      </c>
    </row>
    <row r="745" spans="2:14" x14ac:dyDescent="0.25">
      <c r="B745" s="46">
        <v>742</v>
      </c>
      <c r="C745" s="101" t="s">
        <v>1076</v>
      </c>
      <c r="D745" s="97">
        <v>42536</v>
      </c>
      <c r="E745" s="98">
        <v>44424</v>
      </c>
      <c r="F745" s="117">
        <f t="shared" si="58"/>
        <v>5.1726027397260275</v>
      </c>
      <c r="G745" s="46">
        <v>3</v>
      </c>
      <c r="H745" s="72">
        <v>0.05</v>
      </c>
      <c r="I745" s="91">
        <f t="shared" si="59"/>
        <v>0.31666666666666665</v>
      </c>
      <c r="J745" s="118">
        <v>10850</v>
      </c>
      <c r="K745" s="68">
        <f t="shared" si="55"/>
        <v>17772.200913242006</v>
      </c>
      <c r="L745" s="68">
        <f t="shared" si="56"/>
        <v>0</v>
      </c>
      <c r="M745" s="45">
        <v>0.05</v>
      </c>
      <c r="N745" s="68">
        <f t="shared" si="57"/>
        <v>542.5</v>
      </c>
    </row>
    <row r="746" spans="2:14" x14ac:dyDescent="0.25">
      <c r="B746" s="46">
        <v>743</v>
      </c>
      <c r="C746" s="101" t="s">
        <v>1077</v>
      </c>
      <c r="D746" s="97">
        <v>42537</v>
      </c>
      <c r="E746" s="98">
        <v>44424</v>
      </c>
      <c r="F746" s="117">
        <f t="shared" si="58"/>
        <v>5.1698630136986301</v>
      </c>
      <c r="G746" s="46">
        <v>4</v>
      </c>
      <c r="H746" s="72">
        <v>0.05</v>
      </c>
      <c r="I746" s="91">
        <f t="shared" si="59"/>
        <v>0.23749999999999999</v>
      </c>
      <c r="J746" s="118">
        <v>6389.1</v>
      </c>
      <c r="K746" s="68">
        <f t="shared" si="55"/>
        <v>7844.8082979452056</v>
      </c>
      <c r="L746" s="68">
        <f t="shared" si="56"/>
        <v>0</v>
      </c>
      <c r="M746" s="45">
        <v>0.05</v>
      </c>
      <c r="N746" s="68">
        <f t="shared" si="57"/>
        <v>319.45500000000004</v>
      </c>
    </row>
    <row r="747" spans="2:14" x14ac:dyDescent="0.25">
      <c r="B747" s="46">
        <v>744</v>
      </c>
      <c r="C747" s="101" t="s">
        <v>1019</v>
      </c>
      <c r="D747" s="97">
        <v>42537</v>
      </c>
      <c r="E747" s="98">
        <v>44424</v>
      </c>
      <c r="F747" s="117">
        <f t="shared" si="58"/>
        <v>5.1698630136986301</v>
      </c>
      <c r="G747" s="46">
        <v>5</v>
      </c>
      <c r="H747" s="72">
        <v>0.05</v>
      </c>
      <c r="I747" s="91">
        <f t="shared" si="59"/>
        <v>0.19</v>
      </c>
      <c r="J747" s="118">
        <v>9938.6</v>
      </c>
      <c r="K747" s="68">
        <f t="shared" si="55"/>
        <v>9762.4281041095892</v>
      </c>
      <c r="L747" s="68">
        <f t="shared" si="56"/>
        <v>176.17189589041118</v>
      </c>
      <c r="M747" s="45">
        <v>0.05</v>
      </c>
      <c r="N747" s="68">
        <f t="shared" si="57"/>
        <v>496.93000000000006</v>
      </c>
    </row>
    <row r="748" spans="2:14" x14ac:dyDescent="0.25">
      <c r="B748" s="46">
        <v>745</v>
      </c>
      <c r="C748" s="101" t="s">
        <v>1018</v>
      </c>
      <c r="D748" s="97">
        <v>42537</v>
      </c>
      <c r="E748" s="98">
        <v>44424</v>
      </c>
      <c r="F748" s="117">
        <f t="shared" si="58"/>
        <v>5.1698630136986301</v>
      </c>
      <c r="G748" s="46">
        <v>5</v>
      </c>
      <c r="H748" s="72">
        <v>0.05</v>
      </c>
      <c r="I748" s="91">
        <f t="shared" si="59"/>
        <v>0.19</v>
      </c>
      <c r="J748" s="118">
        <v>8953.9</v>
      </c>
      <c r="K748" s="68">
        <f t="shared" si="55"/>
        <v>8795.1829232876717</v>
      </c>
      <c r="L748" s="68">
        <f t="shared" si="56"/>
        <v>158.71707671232798</v>
      </c>
      <c r="M748" s="45">
        <v>0.05</v>
      </c>
      <c r="N748" s="68">
        <f t="shared" si="57"/>
        <v>447.69499999999999</v>
      </c>
    </row>
    <row r="749" spans="2:14" x14ac:dyDescent="0.25">
      <c r="B749" s="46">
        <v>746</v>
      </c>
      <c r="C749" s="101" t="s">
        <v>1078</v>
      </c>
      <c r="D749" s="97">
        <v>42541</v>
      </c>
      <c r="E749" s="98">
        <v>44424</v>
      </c>
      <c r="F749" s="117">
        <f t="shared" si="58"/>
        <v>5.1589041095890407</v>
      </c>
      <c r="G749" s="46">
        <v>5</v>
      </c>
      <c r="H749" s="72">
        <v>0.05</v>
      </c>
      <c r="I749" s="91">
        <f t="shared" si="59"/>
        <v>0.19</v>
      </c>
      <c r="J749" s="118">
        <v>11999.6</v>
      </c>
      <c r="K749" s="68">
        <f t="shared" si="55"/>
        <v>11761.909293150684</v>
      </c>
      <c r="L749" s="68">
        <f t="shared" si="56"/>
        <v>237.69070684931648</v>
      </c>
      <c r="M749" s="45">
        <v>0.05</v>
      </c>
      <c r="N749" s="68">
        <f t="shared" si="57"/>
        <v>599.98</v>
      </c>
    </row>
    <row r="750" spans="2:14" x14ac:dyDescent="0.25">
      <c r="B750" s="46">
        <v>747</v>
      </c>
      <c r="C750" s="101" t="s">
        <v>867</v>
      </c>
      <c r="D750" s="97">
        <v>42542</v>
      </c>
      <c r="E750" s="98">
        <v>44424</v>
      </c>
      <c r="F750" s="117">
        <f t="shared" si="58"/>
        <v>5.1561643835616442</v>
      </c>
      <c r="G750" s="46">
        <v>6</v>
      </c>
      <c r="H750" s="72">
        <v>0.05</v>
      </c>
      <c r="I750" s="91">
        <f t="shared" si="59"/>
        <v>0.15833333333333333</v>
      </c>
      <c r="J750" s="118">
        <v>106950</v>
      </c>
      <c r="K750" s="68">
        <f t="shared" si="55"/>
        <v>87313.198630136991</v>
      </c>
      <c r="L750" s="68">
        <f t="shared" si="56"/>
        <v>19636.801369863009</v>
      </c>
      <c r="M750" s="45">
        <v>0.05</v>
      </c>
      <c r="N750" s="68">
        <f t="shared" si="57"/>
        <v>18654.961301369858</v>
      </c>
    </row>
    <row r="751" spans="2:14" x14ac:dyDescent="0.25">
      <c r="B751" s="46">
        <v>748</v>
      </c>
      <c r="C751" s="101" t="s">
        <v>1023</v>
      </c>
      <c r="D751" s="97">
        <v>42549</v>
      </c>
      <c r="E751" s="98">
        <v>44424</v>
      </c>
      <c r="F751" s="117">
        <f t="shared" si="58"/>
        <v>5.1369863013698627</v>
      </c>
      <c r="G751" s="46">
        <v>3</v>
      </c>
      <c r="H751" s="72">
        <v>0.05</v>
      </c>
      <c r="I751" s="91">
        <f t="shared" si="59"/>
        <v>0.31666666666666665</v>
      </c>
      <c r="J751" s="118">
        <v>37600</v>
      </c>
      <c r="K751" s="68">
        <f t="shared" si="55"/>
        <v>61164.38356164383</v>
      </c>
      <c r="L751" s="68">
        <f t="shared" si="56"/>
        <v>0</v>
      </c>
      <c r="M751" s="45">
        <v>0.05</v>
      </c>
      <c r="N751" s="68">
        <f t="shared" si="57"/>
        <v>1880</v>
      </c>
    </row>
    <row r="752" spans="2:14" x14ac:dyDescent="0.25">
      <c r="B752" s="46">
        <v>749</v>
      </c>
      <c r="C752" s="101" t="s">
        <v>1079</v>
      </c>
      <c r="D752" s="97">
        <v>42549</v>
      </c>
      <c r="E752" s="98">
        <v>44424</v>
      </c>
      <c r="F752" s="117">
        <f t="shared" si="58"/>
        <v>5.1369863013698627</v>
      </c>
      <c r="G752" s="46">
        <v>3</v>
      </c>
      <c r="H752" s="72">
        <v>0.05</v>
      </c>
      <c r="I752" s="91">
        <f t="shared" si="59"/>
        <v>0.31666666666666665</v>
      </c>
      <c r="J752" s="118">
        <v>175276.125</v>
      </c>
      <c r="K752" s="68">
        <f t="shared" si="55"/>
        <v>285123.83347602736</v>
      </c>
      <c r="L752" s="68">
        <f t="shared" si="56"/>
        <v>0</v>
      </c>
      <c r="M752" s="45">
        <v>0.05</v>
      </c>
      <c r="N752" s="68">
        <f t="shared" si="57"/>
        <v>8763.8062499999996</v>
      </c>
    </row>
    <row r="753" spans="2:14" x14ac:dyDescent="0.25">
      <c r="B753" s="46">
        <v>750</v>
      </c>
      <c r="C753" s="101" t="s">
        <v>1080</v>
      </c>
      <c r="D753" s="97">
        <v>42550</v>
      </c>
      <c r="E753" s="98">
        <v>44424</v>
      </c>
      <c r="F753" s="117">
        <f t="shared" si="58"/>
        <v>5.1342465753424653</v>
      </c>
      <c r="G753" s="46">
        <v>3</v>
      </c>
      <c r="H753" s="72">
        <v>0.05</v>
      </c>
      <c r="I753" s="91">
        <f t="shared" si="59"/>
        <v>0.31666666666666665</v>
      </c>
      <c r="J753" s="118">
        <v>9950</v>
      </c>
      <c r="K753" s="68">
        <f t="shared" si="55"/>
        <v>16177.15525114155</v>
      </c>
      <c r="L753" s="68">
        <f t="shared" si="56"/>
        <v>0</v>
      </c>
      <c r="M753" s="45">
        <v>0.05</v>
      </c>
      <c r="N753" s="68">
        <f t="shared" si="57"/>
        <v>497.5</v>
      </c>
    </row>
    <row r="754" spans="2:14" x14ac:dyDescent="0.25">
      <c r="B754" s="46">
        <v>751</v>
      </c>
      <c r="C754" s="101" t="s">
        <v>1067</v>
      </c>
      <c r="D754" s="97">
        <v>42581</v>
      </c>
      <c r="E754" s="98">
        <v>44424</v>
      </c>
      <c r="F754" s="117">
        <f t="shared" si="58"/>
        <v>5.0493150684931507</v>
      </c>
      <c r="G754" s="46">
        <v>3</v>
      </c>
      <c r="H754" s="72">
        <v>0.05</v>
      </c>
      <c r="I754" s="91">
        <f t="shared" si="59"/>
        <v>0.31666666666666665</v>
      </c>
      <c r="J754" s="118">
        <v>34155</v>
      </c>
      <c r="K754" s="68">
        <f t="shared" si="55"/>
        <v>54612.129452054796</v>
      </c>
      <c r="L754" s="68">
        <f t="shared" si="56"/>
        <v>0</v>
      </c>
      <c r="M754" s="45">
        <v>0.05</v>
      </c>
      <c r="N754" s="68">
        <f t="shared" si="57"/>
        <v>1707.75</v>
      </c>
    </row>
    <row r="755" spans="2:14" x14ac:dyDescent="0.25">
      <c r="B755" s="46">
        <v>752</v>
      </c>
      <c r="C755" s="101" t="s">
        <v>867</v>
      </c>
      <c r="D755" s="97">
        <v>42560</v>
      </c>
      <c r="E755" s="98">
        <v>44424</v>
      </c>
      <c r="F755" s="117">
        <f t="shared" si="58"/>
        <v>5.1068493150684935</v>
      </c>
      <c r="G755" s="46">
        <v>6</v>
      </c>
      <c r="H755" s="72">
        <v>0.05</v>
      </c>
      <c r="I755" s="91">
        <f t="shared" si="59"/>
        <v>0.15833333333333333</v>
      </c>
      <c r="J755" s="118">
        <v>427800</v>
      </c>
      <c r="K755" s="68">
        <f t="shared" si="55"/>
        <v>345912.43835616444</v>
      </c>
      <c r="L755" s="68">
        <f t="shared" si="56"/>
        <v>81887.561643835565</v>
      </c>
      <c r="M755" s="45">
        <v>0.05</v>
      </c>
      <c r="N755" s="68">
        <f t="shared" si="57"/>
        <v>77793.183561643789</v>
      </c>
    </row>
    <row r="756" spans="2:14" x14ac:dyDescent="0.25">
      <c r="B756" s="46">
        <v>753</v>
      </c>
      <c r="C756" s="101" t="s">
        <v>1081</v>
      </c>
      <c r="D756" s="97">
        <v>42577</v>
      </c>
      <c r="E756" s="98">
        <v>44424</v>
      </c>
      <c r="F756" s="117">
        <f t="shared" si="58"/>
        <v>5.0602739726027401</v>
      </c>
      <c r="G756" s="46">
        <v>3</v>
      </c>
      <c r="H756" s="72">
        <v>0.05</v>
      </c>
      <c r="I756" s="91">
        <f t="shared" si="59"/>
        <v>0.31666666666666665</v>
      </c>
      <c r="J756" s="118">
        <v>80547</v>
      </c>
      <c r="K756" s="68">
        <f t="shared" si="55"/>
        <v>129070.13109589042</v>
      </c>
      <c r="L756" s="68">
        <f t="shared" si="56"/>
        <v>0</v>
      </c>
      <c r="M756" s="45">
        <v>0.05</v>
      </c>
      <c r="N756" s="68">
        <f t="shared" si="57"/>
        <v>4027.3500000000004</v>
      </c>
    </row>
    <row r="757" spans="2:14" x14ac:dyDescent="0.25">
      <c r="B757" s="46">
        <v>754</v>
      </c>
      <c r="C757" s="101" t="s">
        <v>1081</v>
      </c>
      <c r="D757" s="97">
        <v>42577</v>
      </c>
      <c r="E757" s="98">
        <v>44424</v>
      </c>
      <c r="F757" s="117">
        <f t="shared" si="58"/>
        <v>5.0602739726027401</v>
      </c>
      <c r="G757" s="46">
        <v>3</v>
      </c>
      <c r="H757" s="72">
        <v>0.05</v>
      </c>
      <c r="I757" s="91">
        <f t="shared" si="59"/>
        <v>0.31666666666666665</v>
      </c>
      <c r="J757" s="118">
        <v>113096</v>
      </c>
      <c r="K757" s="68">
        <f t="shared" si="55"/>
        <v>181227.30264840182</v>
      </c>
      <c r="L757" s="68">
        <f t="shared" si="56"/>
        <v>0</v>
      </c>
      <c r="M757" s="45">
        <v>0.05</v>
      </c>
      <c r="N757" s="68">
        <f t="shared" si="57"/>
        <v>5654.8</v>
      </c>
    </row>
    <row r="758" spans="2:14" x14ac:dyDescent="0.25">
      <c r="B758" s="46">
        <v>755</v>
      </c>
      <c r="C758" s="101" t="s">
        <v>1082</v>
      </c>
      <c r="D758" s="97">
        <v>42593</v>
      </c>
      <c r="E758" s="98">
        <v>44424</v>
      </c>
      <c r="F758" s="117">
        <f t="shared" si="58"/>
        <v>5.0164383561643833</v>
      </c>
      <c r="G758" s="46">
        <v>3</v>
      </c>
      <c r="H758" s="72">
        <v>0.05</v>
      </c>
      <c r="I758" s="91">
        <f t="shared" si="59"/>
        <v>0.31666666666666665</v>
      </c>
      <c r="J758" s="118">
        <v>97550.45</v>
      </c>
      <c r="K758" s="68">
        <f t="shared" si="55"/>
        <v>154962.67602968035</v>
      </c>
      <c r="L758" s="68">
        <f t="shared" si="56"/>
        <v>0</v>
      </c>
      <c r="M758" s="45">
        <v>0.05</v>
      </c>
      <c r="N758" s="68">
        <f t="shared" si="57"/>
        <v>4877.5225</v>
      </c>
    </row>
    <row r="759" spans="2:14" x14ac:dyDescent="0.25">
      <c r="B759" s="46">
        <v>756</v>
      </c>
      <c r="C759" s="101" t="s">
        <v>1083</v>
      </c>
      <c r="D759" s="97">
        <v>42595</v>
      </c>
      <c r="E759" s="98">
        <v>44424</v>
      </c>
      <c r="F759" s="117">
        <f t="shared" si="58"/>
        <v>5.0109589041095894</v>
      </c>
      <c r="G759" s="46">
        <v>3</v>
      </c>
      <c r="H759" s="72">
        <v>0.05</v>
      </c>
      <c r="I759" s="91">
        <f t="shared" si="59"/>
        <v>0.31666666666666665</v>
      </c>
      <c r="J759" s="118">
        <v>4300</v>
      </c>
      <c r="K759" s="68">
        <f t="shared" si="55"/>
        <v>6823.255707762557</v>
      </c>
      <c r="L759" s="68">
        <f t="shared" si="56"/>
        <v>0</v>
      </c>
      <c r="M759" s="45">
        <v>0.05</v>
      </c>
      <c r="N759" s="68">
        <f t="shared" si="57"/>
        <v>215</v>
      </c>
    </row>
    <row r="760" spans="2:14" x14ac:dyDescent="0.25">
      <c r="B760" s="46">
        <v>757</v>
      </c>
      <c r="C760" s="101" t="s">
        <v>1084</v>
      </c>
      <c r="D760" s="97">
        <v>42600</v>
      </c>
      <c r="E760" s="98">
        <v>44424</v>
      </c>
      <c r="F760" s="117">
        <f t="shared" si="58"/>
        <v>4.9972602739726026</v>
      </c>
      <c r="G760" s="46">
        <v>3</v>
      </c>
      <c r="H760" s="72">
        <v>0.05</v>
      </c>
      <c r="I760" s="91">
        <f t="shared" si="59"/>
        <v>0.31666666666666665</v>
      </c>
      <c r="J760" s="118">
        <v>216840.375</v>
      </c>
      <c r="K760" s="68">
        <f t="shared" si="55"/>
        <v>343142.46739726025</v>
      </c>
      <c r="L760" s="68">
        <f t="shared" si="56"/>
        <v>0</v>
      </c>
      <c r="M760" s="45">
        <v>0.05</v>
      </c>
      <c r="N760" s="68">
        <f t="shared" si="57"/>
        <v>10842.018750000001</v>
      </c>
    </row>
    <row r="761" spans="2:14" x14ac:dyDescent="0.25">
      <c r="B761" s="46">
        <v>758</v>
      </c>
      <c r="C761" s="101" t="s">
        <v>1083</v>
      </c>
      <c r="D761" s="97">
        <v>42602</v>
      </c>
      <c r="E761" s="98">
        <v>44424</v>
      </c>
      <c r="F761" s="117">
        <f t="shared" si="58"/>
        <v>4.9917808219178079</v>
      </c>
      <c r="G761" s="46">
        <v>3</v>
      </c>
      <c r="H761" s="72">
        <v>0.05</v>
      </c>
      <c r="I761" s="91">
        <f t="shared" si="59"/>
        <v>0.31666666666666665</v>
      </c>
      <c r="J761" s="118">
        <v>4300</v>
      </c>
      <c r="K761" s="68">
        <f t="shared" si="55"/>
        <v>6797.1415525114144</v>
      </c>
      <c r="L761" s="68">
        <f t="shared" si="56"/>
        <v>0</v>
      </c>
      <c r="M761" s="45">
        <v>0.05</v>
      </c>
      <c r="N761" s="68">
        <f t="shared" si="57"/>
        <v>215</v>
      </c>
    </row>
    <row r="762" spans="2:14" x14ac:dyDescent="0.25">
      <c r="B762" s="46">
        <v>759</v>
      </c>
      <c r="C762" s="101" t="s">
        <v>867</v>
      </c>
      <c r="D762" s="97">
        <v>42612</v>
      </c>
      <c r="E762" s="98">
        <v>44424</v>
      </c>
      <c r="F762" s="117">
        <f t="shared" si="58"/>
        <v>4.9643835616438352</v>
      </c>
      <c r="G762" s="46">
        <v>6</v>
      </c>
      <c r="H762" s="72">
        <v>0.05</v>
      </c>
      <c r="I762" s="91">
        <f t="shared" si="59"/>
        <v>0.15833333333333333</v>
      </c>
      <c r="J762" s="118">
        <v>104880</v>
      </c>
      <c r="K762" s="68">
        <f t="shared" si="55"/>
        <v>82438.553424657526</v>
      </c>
      <c r="L762" s="68">
        <f t="shared" si="56"/>
        <v>22441.446575342474</v>
      </c>
      <c r="M762" s="45">
        <v>0.05</v>
      </c>
      <c r="N762" s="68">
        <f t="shared" si="57"/>
        <v>21319.374246575349</v>
      </c>
    </row>
    <row r="763" spans="2:14" x14ac:dyDescent="0.25">
      <c r="B763" s="46">
        <v>760</v>
      </c>
      <c r="C763" s="101" t="s">
        <v>1065</v>
      </c>
      <c r="D763" s="97">
        <v>42612</v>
      </c>
      <c r="E763" s="98">
        <v>44424</v>
      </c>
      <c r="F763" s="117">
        <f t="shared" si="58"/>
        <v>4.9643835616438352</v>
      </c>
      <c r="G763" s="46">
        <v>6</v>
      </c>
      <c r="H763" s="72">
        <v>0.05</v>
      </c>
      <c r="I763" s="91">
        <f t="shared" si="59"/>
        <v>0.15833333333333333</v>
      </c>
      <c r="J763" s="118">
        <v>178020</v>
      </c>
      <c r="K763" s="68">
        <f t="shared" si="55"/>
        <v>139928.59726027396</v>
      </c>
      <c r="L763" s="68">
        <f t="shared" si="56"/>
        <v>38091.402739726036</v>
      </c>
      <c r="M763" s="45">
        <v>0.05</v>
      </c>
      <c r="N763" s="68">
        <f t="shared" si="57"/>
        <v>36186.832602739734</v>
      </c>
    </row>
    <row r="764" spans="2:14" x14ac:dyDescent="0.25">
      <c r="B764" s="46">
        <v>761</v>
      </c>
      <c r="C764" s="101" t="s">
        <v>1065</v>
      </c>
      <c r="D764" s="97">
        <v>42612</v>
      </c>
      <c r="E764" s="98">
        <v>44424</v>
      </c>
      <c r="F764" s="117">
        <f t="shared" si="58"/>
        <v>4.9643835616438352</v>
      </c>
      <c r="G764" s="46">
        <v>6</v>
      </c>
      <c r="H764" s="72">
        <v>0.05</v>
      </c>
      <c r="I764" s="91">
        <f t="shared" si="59"/>
        <v>0.15833333333333333</v>
      </c>
      <c r="J764" s="118">
        <v>44505</v>
      </c>
      <c r="K764" s="68">
        <f t="shared" si="55"/>
        <v>34982.149315068491</v>
      </c>
      <c r="L764" s="68">
        <f t="shared" si="56"/>
        <v>9522.850684931509</v>
      </c>
      <c r="M764" s="45">
        <v>0.05</v>
      </c>
      <c r="N764" s="68">
        <f t="shared" si="57"/>
        <v>9046.7081506849336</v>
      </c>
    </row>
    <row r="765" spans="2:14" x14ac:dyDescent="0.25">
      <c r="B765" s="46">
        <v>762</v>
      </c>
      <c r="C765" s="101" t="s">
        <v>856</v>
      </c>
      <c r="D765" s="97">
        <v>42615</v>
      </c>
      <c r="E765" s="98">
        <v>44424</v>
      </c>
      <c r="F765" s="117">
        <f t="shared" si="58"/>
        <v>4.956164383561644</v>
      </c>
      <c r="G765" s="46">
        <v>5</v>
      </c>
      <c r="H765" s="72">
        <v>0.05</v>
      </c>
      <c r="I765" s="91">
        <f t="shared" si="59"/>
        <v>0.19</v>
      </c>
      <c r="J765" s="118">
        <v>10500</v>
      </c>
      <c r="K765" s="68">
        <f t="shared" si="55"/>
        <v>9887.5479452054806</v>
      </c>
      <c r="L765" s="68">
        <f t="shared" si="56"/>
        <v>612.45205479451943</v>
      </c>
      <c r="M765" s="45">
        <v>0.05</v>
      </c>
      <c r="N765" s="68">
        <f t="shared" si="57"/>
        <v>581.82945205479348</v>
      </c>
    </row>
    <row r="766" spans="2:14" x14ac:dyDescent="0.25">
      <c r="B766" s="46">
        <v>763</v>
      </c>
      <c r="C766" s="101" t="s">
        <v>1010</v>
      </c>
      <c r="D766" s="97">
        <v>42620</v>
      </c>
      <c r="E766" s="98">
        <v>44424</v>
      </c>
      <c r="F766" s="117">
        <f t="shared" si="58"/>
        <v>4.9424657534246572</v>
      </c>
      <c r="G766" s="46">
        <v>8</v>
      </c>
      <c r="H766" s="72">
        <v>0.05</v>
      </c>
      <c r="I766" s="91">
        <f t="shared" si="59"/>
        <v>0.11874999999999999</v>
      </c>
      <c r="J766" s="118">
        <v>19300</v>
      </c>
      <c r="K766" s="68">
        <f t="shared" si="55"/>
        <v>11327.513698630137</v>
      </c>
      <c r="L766" s="68">
        <f t="shared" si="56"/>
        <v>7972.4863013698632</v>
      </c>
      <c r="M766" s="45">
        <v>0.05</v>
      </c>
      <c r="N766" s="68">
        <f t="shared" si="57"/>
        <v>7573.8619863013701</v>
      </c>
    </row>
    <row r="767" spans="2:14" x14ac:dyDescent="0.25">
      <c r="B767" s="46">
        <v>764</v>
      </c>
      <c r="C767" s="101" t="s">
        <v>1085</v>
      </c>
      <c r="D767" s="97">
        <v>42621</v>
      </c>
      <c r="E767" s="98">
        <v>44424</v>
      </c>
      <c r="F767" s="117">
        <f t="shared" si="58"/>
        <v>4.9397260273972599</v>
      </c>
      <c r="G767" s="46">
        <v>5</v>
      </c>
      <c r="H767" s="72">
        <v>0.05</v>
      </c>
      <c r="I767" s="91">
        <f t="shared" si="59"/>
        <v>0.19</v>
      </c>
      <c r="J767" s="118">
        <v>35600</v>
      </c>
      <c r="K767" s="68">
        <f t="shared" si="55"/>
        <v>33412.306849315064</v>
      </c>
      <c r="L767" s="68">
        <f t="shared" si="56"/>
        <v>2187.693150684936</v>
      </c>
      <c r="M767" s="45">
        <v>0.05</v>
      </c>
      <c r="N767" s="68">
        <f t="shared" si="57"/>
        <v>2078.3084931506892</v>
      </c>
    </row>
    <row r="768" spans="2:14" x14ac:dyDescent="0.25">
      <c r="B768" s="46">
        <v>765</v>
      </c>
      <c r="C768" s="101" t="s">
        <v>1020</v>
      </c>
      <c r="D768" s="97">
        <v>42625</v>
      </c>
      <c r="E768" s="98">
        <v>44424</v>
      </c>
      <c r="F768" s="117">
        <f t="shared" si="58"/>
        <v>4.9287671232876713</v>
      </c>
      <c r="G768" s="46">
        <v>5</v>
      </c>
      <c r="H768" s="72">
        <v>0.05</v>
      </c>
      <c r="I768" s="91">
        <f t="shared" si="59"/>
        <v>0.19</v>
      </c>
      <c r="J768" s="118">
        <v>3800</v>
      </c>
      <c r="K768" s="68">
        <f t="shared" si="55"/>
        <v>3558.5698630136985</v>
      </c>
      <c r="L768" s="68">
        <f t="shared" si="56"/>
        <v>241.43013698630148</v>
      </c>
      <c r="M768" s="45">
        <v>0.05</v>
      </c>
      <c r="N768" s="68">
        <f t="shared" si="57"/>
        <v>229.35863013698639</v>
      </c>
    </row>
    <row r="769" spans="2:14" x14ac:dyDescent="0.25">
      <c r="B769" s="46">
        <v>766</v>
      </c>
      <c r="C769" s="101" t="s">
        <v>1077</v>
      </c>
      <c r="D769" s="97">
        <v>42627</v>
      </c>
      <c r="E769" s="98">
        <v>44424</v>
      </c>
      <c r="F769" s="117">
        <f t="shared" si="58"/>
        <v>4.9232876712328766</v>
      </c>
      <c r="G769" s="46">
        <v>4</v>
      </c>
      <c r="H769" s="72">
        <v>0.05</v>
      </c>
      <c r="I769" s="91">
        <f t="shared" si="59"/>
        <v>0.23749999999999999</v>
      </c>
      <c r="J769" s="118">
        <v>2702</v>
      </c>
      <c r="K769" s="68">
        <f t="shared" si="55"/>
        <v>3159.3967808219177</v>
      </c>
      <c r="L769" s="68">
        <f t="shared" si="56"/>
        <v>0</v>
      </c>
      <c r="M769" s="45">
        <v>0.05</v>
      </c>
      <c r="N769" s="68">
        <f t="shared" si="57"/>
        <v>135.1</v>
      </c>
    </row>
    <row r="770" spans="2:14" x14ac:dyDescent="0.25">
      <c r="B770" s="46">
        <v>767</v>
      </c>
      <c r="C770" s="101" t="s">
        <v>1023</v>
      </c>
      <c r="D770" s="97">
        <v>42630</v>
      </c>
      <c r="E770" s="98">
        <v>44424</v>
      </c>
      <c r="F770" s="117">
        <f t="shared" si="58"/>
        <v>4.9150684931506845</v>
      </c>
      <c r="G770" s="46">
        <v>3</v>
      </c>
      <c r="H770" s="72">
        <v>0.05</v>
      </c>
      <c r="I770" s="91">
        <f t="shared" si="59"/>
        <v>0.31666666666666665</v>
      </c>
      <c r="J770" s="118">
        <v>18800</v>
      </c>
      <c r="K770" s="68">
        <f t="shared" si="55"/>
        <v>29261.041095890407</v>
      </c>
      <c r="L770" s="68">
        <f t="shared" si="56"/>
        <v>0</v>
      </c>
      <c r="M770" s="45">
        <v>0.05</v>
      </c>
      <c r="N770" s="68">
        <f t="shared" si="57"/>
        <v>940</v>
      </c>
    </row>
    <row r="771" spans="2:14" x14ac:dyDescent="0.25">
      <c r="B771" s="46">
        <v>768</v>
      </c>
      <c r="C771" s="101" t="s">
        <v>1074</v>
      </c>
      <c r="D771" s="97">
        <v>42634</v>
      </c>
      <c r="E771" s="98">
        <v>44424</v>
      </c>
      <c r="F771" s="117">
        <f t="shared" si="58"/>
        <v>4.904109589041096</v>
      </c>
      <c r="G771" s="46">
        <v>3</v>
      </c>
      <c r="H771" s="72">
        <v>0.05</v>
      </c>
      <c r="I771" s="91">
        <f t="shared" si="59"/>
        <v>0.31666666666666665</v>
      </c>
      <c r="J771" s="118">
        <v>50900</v>
      </c>
      <c r="K771" s="68">
        <f t="shared" si="55"/>
        <v>79046.07305936073</v>
      </c>
      <c r="L771" s="68">
        <f t="shared" si="56"/>
        <v>0</v>
      </c>
      <c r="M771" s="45">
        <v>0.05</v>
      </c>
      <c r="N771" s="68">
        <f t="shared" si="57"/>
        <v>2545</v>
      </c>
    </row>
    <row r="772" spans="2:14" x14ac:dyDescent="0.25">
      <c r="B772" s="46">
        <v>769</v>
      </c>
      <c r="C772" s="101" t="s">
        <v>1086</v>
      </c>
      <c r="D772" s="97">
        <v>42637</v>
      </c>
      <c r="E772" s="98">
        <v>44424</v>
      </c>
      <c r="F772" s="117">
        <f t="shared" si="58"/>
        <v>4.8958904109589039</v>
      </c>
      <c r="G772" s="46">
        <v>3</v>
      </c>
      <c r="H772" s="72">
        <v>0.05</v>
      </c>
      <c r="I772" s="91">
        <f t="shared" si="59"/>
        <v>0.31666666666666665</v>
      </c>
      <c r="J772" s="118">
        <v>160000</v>
      </c>
      <c r="K772" s="68">
        <f t="shared" ref="K772:K835" si="60">J772*I772*F772</f>
        <v>248058.44748858444</v>
      </c>
      <c r="L772" s="68">
        <f t="shared" ref="L772:L835" si="61">MAX(J772-K772,0)</f>
        <v>0</v>
      </c>
      <c r="M772" s="45">
        <v>0.05</v>
      </c>
      <c r="N772" s="68">
        <f t="shared" ref="N772:N835" si="62">IF(J772&lt;=0,0,IF(L772&lt;=H772*J772,H772*J772,L772*(1-M772)))</f>
        <v>8000</v>
      </c>
    </row>
    <row r="773" spans="2:14" x14ac:dyDescent="0.25">
      <c r="B773" s="46">
        <v>770</v>
      </c>
      <c r="C773" s="101" t="s">
        <v>1087</v>
      </c>
      <c r="D773" s="97">
        <v>42649</v>
      </c>
      <c r="E773" s="98">
        <v>44424</v>
      </c>
      <c r="F773" s="117">
        <f t="shared" ref="F773:F836" si="63">(E773-D773)/365</f>
        <v>4.8630136986301373</v>
      </c>
      <c r="G773" s="46">
        <v>3</v>
      </c>
      <c r="H773" s="72">
        <v>0.05</v>
      </c>
      <c r="I773" s="91">
        <f t="shared" ref="I773:I836" si="64">(1-H773)/G773</f>
        <v>0.31666666666666665</v>
      </c>
      <c r="J773" s="118">
        <v>470595</v>
      </c>
      <c r="K773" s="68">
        <f t="shared" si="60"/>
        <v>724694.81164383562</v>
      </c>
      <c r="L773" s="68">
        <f t="shared" si="61"/>
        <v>0</v>
      </c>
      <c r="M773" s="45">
        <v>0.05</v>
      </c>
      <c r="N773" s="68">
        <f t="shared" si="62"/>
        <v>23529.75</v>
      </c>
    </row>
    <row r="774" spans="2:14" x14ac:dyDescent="0.25">
      <c r="B774" s="46">
        <v>771</v>
      </c>
      <c r="C774" s="101" t="s">
        <v>1088</v>
      </c>
      <c r="D774" s="97">
        <v>42649</v>
      </c>
      <c r="E774" s="98">
        <v>44424</v>
      </c>
      <c r="F774" s="117">
        <f t="shared" si="63"/>
        <v>4.8630136986301373</v>
      </c>
      <c r="G774" s="46">
        <v>3</v>
      </c>
      <c r="H774" s="72">
        <v>0.05</v>
      </c>
      <c r="I774" s="91">
        <f t="shared" si="64"/>
        <v>0.31666666666666665</v>
      </c>
      <c r="J774" s="118">
        <v>120225</v>
      </c>
      <c r="K774" s="68">
        <f t="shared" si="60"/>
        <v>185141.01027397261</v>
      </c>
      <c r="L774" s="68">
        <f t="shared" si="61"/>
        <v>0</v>
      </c>
      <c r="M774" s="45">
        <v>0.05</v>
      </c>
      <c r="N774" s="68">
        <f t="shared" si="62"/>
        <v>6011.25</v>
      </c>
    </row>
    <row r="775" spans="2:14" x14ac:dyDescent="0.25">
      <c r="B775" s="46">
        <v>772</v>
      </c>
      <c r="C775" s="101" t="s">
        <v>1089</v>
      </c>
      <c r="D775" s="97">
        <v>42649</v>
      </c>
      <c r="E775" s="98">
        <v>44424</v>
      </c>
      <c r="F775" s="117">
        <f t="shared" si="63"/>
        <v>4.8630136986301373</v>
      </c>
      <c r="G775" s="46">
        <v>3</v>
      </c>
      <c r="H775" s="72">
        <v>0.05</v>
      </c>
      <c r="I775" s="91">
        <f t="shared" si="64"/>
        <v>0.31666666666666665</v>
      </c>
      <c r="J775" s="118">
        <v>50380</v>
      </c>
      <c r="K775" s="68">
        <f t="shared" si="60"/>
        <v>77582.899543378997</v>
      </c>
      <c r="L775" s="68">
        <f t="shared" si="61"/>
        <v>0</v>
      </c>
      <c r="M775" s="45">
        <v>0.05</v>
      </c>
      <c r="N775" s="68">
        <f t="shared" si="62"/>
        <v>2519</v>
      </c>
    </row>
    <row r="776" spans="2:14" x14ac:dyDescent="0.25">
      <c r="B776" s="46">
        <v>773</v>
      </c>
      <c r="C776" s="101" t="s">
        <v>1090</v>
      </c>
      <c r="D776" s="97">
        <v>42649</v>
      </c>
      <c r="E776" s="98">
        <v>44424</v>
      </c>
      <c r="F776" s="117">
        <f t="shared" si="63"/>
        <v>4.8630136986301373</v>
      </c>
      <c r="G776" s="46">
        <v>3</v>
      </c>
      <c r="H776" s="72">
        <v>0.05</v>
      </c>
      <c r="I776" s="91">
        <f t="shared" si="64"/>
        <v>0.31666666666666665</v>
      </c>
      <c r="J776" s="118">
        <v>37347</v>
      </c>
      <c r="K776" s="68">
        <f t="shared" si="60"/>
        <v>57512.674657534248</v>
      </c>
      <c r="L776" s="68">
        <f t="shared" si="61"/>
        <v>0</v>
      </c>
      <c r="M776" s="45">
        <v>0.05</v>
      </c>
      <c r="N776" s="68">
        <f t="shared" si="62"/>
        <v>1867.3500000000001</v>
      </c>
    </row>
    <row r="777" spans="2:14" x14ac:dyDescent="0.25">
      <c r="B777" s="46">
        <v>774</v>
      </c>
      <c r="C777" s="101" t="s">
        <v>1091</v>
      </c>
      <c r="D777" s="97">
        <v>42649</v>
      </c>
      <c r="E777" s="98">
        <v>44424</v>
      </c>
      <c r="F777" s="117">
        <f t="shared" si="63"/>
        <v>4.8630136986301373</v>
      </c>
      <c r="G777" s="46">
        <v>3</v>
      </c>
      <c r="H777" s="72">
        <v>0.05</v>
      </c>
      <c r="I777" s="91">
        <f t="shared" si="64"/>
        <v>0.31666666666666665</v>
      </c>
      <c r="J777" s="118">
        <v>5697</v>
      </c>
      <c r="K777" s="68">
        <f t="shared" si="60"/>
        <v>8773.1198630136987</v>
      </c>
      <c r="L777" s="68">
        <f t="shared" si="61"/>
        <v>0</v>
      </c>
      <c r="M777" s="45">
        <v>0.05</v>
      </c>
      <c r="N777" s="68">
        <f t="shared" si="62"/>
        <v>284.85000000000002</v>
      </c>
    </row>
    <row r="778" spans="2:14" x14ac:dyDescent="0.25">
      <c r="B778" s="46">
        <v>775</v>
      </c>
      <c r="C778" s="101" t="s">
        <v>993</v>
      </c>
      <c r="D778" s="97">
        <v>42649</v>
      </c>
      <c r="E778" s="98">
        <v>44424</v>
      </c>
      <c r="F778" s="117">
        <f t="shared" si="63"/>
        <v>4.8630136986301373</v>
      </c>
      <c r="G778" s="46">
        <v>3</v>
      </c>
      <c r="H778" s="72">
        <v>0.05</v>
      </c>
      <c r="I778" s="91">
        <f t="shared" si="64"/>
        <v>0.31666666666666665</v>
      </c>
      <c r="J778" s="118">
        <v>34018.474999999999</v>
      </c>
      <c r="K778" s="68">
        <f t="shared" si="60"/>
        <v>52386.898144977167</v>
      </c>
      <c r="L778" s="68">
        <f t="shared" si="61"/>
        <v>0</v>
      </c>
      <c r="M778" s="45">
        <v>0.05</v>
      </c>
      <c r="N778" s="68">
        <f t="shared" si="62"/>
        <v>1700.9237499999999</v>
      </c>
    </row>
    <row r="779" spans="2:14" x14ac:dyDescent="0.25">
      <c r="B779" s="46">
        <v>776</v>
      </c>
      <c r="C779" s="101" t="s">
        <v>1092</v>
      </c>
      <c r="D779" s="97">
        <v>42649</v>
      </c>
      <c r="E779" s="98">
        <v>44424</v>
      </c>
      <c r="F779" s="117">
        <f t="shared" si="63"/>
        <v>4.8630136986301373</v>
      </c>
      <c r="G779" s="46">
        <v>3</v>
      </c>
      <c r="H779" s="72">
        <v>0.05</v>
      </c>
      <c r="I779" s="91">
        <f t="shared" si="64"/>
        <v>0.31666666666666665</v>
      </c>
      <c r="J779" s="118">
        <v>21000</v>
      </c>
      <c r="K779" s="68">
        <f t="shared" si="60"/>
        <v>32339.041095890414</v>
      </c>
      <c r="L779" s="68">
        <f t="shared" si="61"/>
        <v>0</v>
      </c>
      <c r="M779" s="45">
        <v>0.05</v>
      </c>
      <c r="N779" s="68">
        <f t="shared" si="62"/>
        <v>1050</v>
      </c>
    </row>
    <row r="780" spans="2:14" x14ac:dyDescent="0.25">
      <c r="B780" s="46">
        <v>777</v>
      </c>
      <c r="C780" s="101" t="s">
        <v>1092</v>
      </c>
      <c r="D780" s="97">
        <v>42649</v>
      </c>
      <c r="E780" s="98">
        <v>44424</v>
      </c>
      <c r="F780" s="117">
        <f t="shared" si="63"/>
        <v>4.8630136986301373</v>
      </c>
      <c r="G780" s="46">
        <v>3</v>
      </c>
      <c r="H780" s="72">
        <v>0.05</v>
      </c>
      <c r="I780" s="91">
        <f t="shared" si="64"/>
        <v>0.31666666666666665</v>
      </c>
      <c r="J780" s="118">
        <v>3045</v>
      </c>
      <c r="K780" s="68">
        <f t="shared" si="60"/>
        <v>4689.16095890411</v>
      </c>
      <c r="L780" s="68">
        <f t="shared" si="61"/>
        <v>0</v>
      </c>
      <c r="M780" s="45">
        <v>0.05</v>
      </c>
      <c r="N780" s="68">
        <f t="shared" si="62"/>
        <v>152.25</v>
      </c>
    </row>
    <row r="781" spans="2:14" x14ac:dyDescent="0.25">
      <c r="B781" s="46">
        <v>778</v>
      </c>
      <c r="C781" s="101" t="s">
        <v>867</v>
      </c>
      <c r="D781" s="97">
        <v>42650</v>
      </c>
      <c r="E781" s="98">
        <v>44424</v>
      </c>
      <c r="F781" s="117">
        <f t="shared" si="63"/>
        <v>4.86027397260274</v>
      </c>
      <c r="G781" s="46">
        <v>6</v>
      </c>
      <c r="H781" s="72">
        <v>0.05</v>
      </c>
      <c r="I781" s="91">
        <f t="shared" si="64"/>
        <v>0.15833333333333333</v>
      </c>
      <c r="J781" s="118">
        <v>204000</v>
      </c>
      <c r="K781" s="68">
        <f t="shared" si="60"/>
        <v>156986.84931506851</v>
      </c>
      <c r="L781" s="68">
        <f t="shared" si="61"/>
        <v>47013.15068493149</v>
      </c>
      <c r="M781" s="45">
        <v>0.05</v>
      </c>
      <c r="N781" s="68">
        <f t="shared" si="62"/>
        <v>44662.493150684917</v>
      </c>
    </row>
    <row r="782" spans="2:14" x14ac:dyDescent="0.25">
      <c r="B782" s="46">
        <v>779</v>
      </c>
      <c r="C782" s="101" t="s">
        <v>1093</v>
      </c>
      <c r="D782" s="97">
        <v>42667</v>
      </c>
      <c r="E782" s="98">
        <v>44424</v>
      </c>
      <c r="F782" s="117">
        <f t="shared" si="63"/>
        <v>4.8136986301369866</v>
      </c>
      <c r="G782" s="46">
        <v>3</v>
      </c>
      <c r="H782" s="72">
        <v>0.05</v>
      </c>
      <c r="I782" s="91">
        <f t="shared" si="64"/>
        <v>0.31666666666666665</v>
      </c>
      <c r="J782" s="118">
        <v>140000</v>
      </c>
      <c r="K782" s="68">
        <f t="shared" si="60"/>
        <v>213407.30593607304</v>
      </c>
      <c r="L782" s="68">
        <f t="shared" si="61"/>
        <v>0</v>
      </c>
      <c r="M782" s="45">
        <v>0.05</v>
      </c>
      <c r="N782" s="68">
        <f t="shared" si="62"/>
        <v>7000</v>
      </c>
    </row>
    <row r="783" spans="2:14" x14ac:dyDescent="0.25">
      <c r="B783" s="46">
        <v>780</v>
      </c>
      <c r="C783" s="101" t="s">
        <v>705</v>
      </c>
      <c r="D783" s="97">
        <v>42667</v>
      </c>
      <c r="E783" s="98">
        <v>44424</v>
      </c>
      <c r="F783" s="117">
        <f t="shared" si="63"/>
        <v>4.8136986301369866</v>
      </c>
      <c r="G783" s="46">
        <v>3</v>
      </c>
      <c r="H783" s="72">
        <v>0.05</v>
      </c>
      <c r="I783" s="91">
        <f t="shared" si="64"/>
        <v>0.31666666666666665</v>
      </c>
      <c r="J783" s="118">
        <v>38640</v>
      </c>
      <c r="K783" s="68">
        <f t="shared" si="60"/>
        <v>58900.416438356166</v>
      </c>
      <c r="L783" s="68">
        <f t="shared" si="61"/>
        <v>0</v>
      </c>
      <c r="M783" s="45">
        <v>0.05</v>
      </c>
      <c r="N783" s="68">
        <f t="shared" si="62"/>
        <v>1932</v>
      </c>
    </row>
    <row r="784" spans="2:14" x14ac:dyDescent="0.25">
      <c r="B784" s="46">
        <v>781</v>
      </c>
      <c r="C784" s="101" t="s">
        <v>1094</v>
      </c>
      <c r="D784" s="97">
        <v>42672</v>
      </c>
      <c r="E784" s="98">
        <v>44424</v>
      </c>
      <c r="F784" s="117">
        <f t="shared" si="63"/>
        <v>4.8</v>
      </c>
      <c r="G784" s="46">
        <v>8</v>
      </c>
      <c r="H784" s="72">
        <v>0.05</v>
      </c>
      <c r="I784" s="91">
        <f t="shared" si="64"/>
        <v>0.11874999999999999</v>
      </c>
      <c r="J784" s="118">
        <v>130000</v>
      </c>
      <c r="K784" s="68">
        <f t="shared" si="60"/>
        <v>74100</v>
      </c>
      <c r="L784" s="68">
        <f t="shared" si="61"/>
        <v>55900</v>
      </c>
      <c r="M784" s="45">
        <v>0.05</v>
      </c>
      <c r="N784" s="68">
        <f t="shared" si="62"/>
        <v>53105</v>
      </c>
    </row>
    <row r="785" spans="2:14" x14ac:dyDescent="0.25">
      <c r="B785" s="46">
        <v>782</v>
      </c>
      <c r="C785" s="101" t="s">
        <v>1095</v>
      </c>
      <c r="D785" s="97">
        <v>42690</v>
      </c>
      <c r="E785" s="98">
        <v>44424</v>
      </c>
      <c r="F785" s="117">
        <f t="shared" si="63"/>
        <v>4.7506849315068491</v>
      </c>
      <c r="G785" s="46">
        <v>3</v>
      </c>
      <c r="H785" s="72">
        <v>0.05</v>
      </c>
      <c r="I785" s="91">
        <f t="shared" si="64"/>
        <v>0.31666666666666665</v>
      </c>
      <c r="J785" s="118">
        <v>70000.2</v>
      </c>
      <c r="K785" s="68">
        <f t="shared" si="60"/>
        <v>105307.15019178082</v>
      </c>
      <c r="L785" s="68">
        <f t="shared" si="61"/>
        <v>0</v>
      </c>
      <c r="M785" s="45">
        <v>0.05</v>
      </c>
      <c r="N785" s="68">
        <f t="shared" si="62"/>
        <v>3500.01</v>
      </c>
    </row>
    <row r="786" spans="2:14" x14ac:dyDescent="0.25">
      <c r="B786" s="46">
        <v>783</v>
      </c>
      <c r="C786" s="101" t="s">
        <v>994</v>
      </c>
      <c r="D786" s="97">
        <v>42691</v>
      </c>
      <c r="E786" s="98">
        <v>44424</v>
      </c>
      <c r="F786" s="117">
        <f t="shared" si="63"/>
        <v>4.7479452054794518</v>
      </c>
      <c r="G786" s="46">
        <v>3</v>
      </c>
      <c r="H786" s="72">
        <v>0.05</v>
      </c>
      <c r="I786" s="91">
        <f t="shared" si="64"/>
        <v>0.31666666666666665</v>
      </c>
      <c r="J786" s="118">
        <v>22155</v>
      </c>
      <c r="K786" s="68">
        <f t="shared" si="60"/>
        <v>33310.396575342464</v>
      </c>
      <c r="L786" s="68">
        <f t="shared" si="61"/>
        <v>0</v>
      </c>
      <c r="M786" s="45">
        <v>0.05</v>
      </c>
      <c r="N786" s="68">
        <f t="shared" si="62"/>
        <v>1107.75</v>
      </c>
    </row>
    <row r="787" spans="2:14" x14ac:dyDescent="0.25">
      <c r="B787" s="46">
        <v>784</v>
      </c>
      <c r="C787" s="101" t="s">
        <v>1096</v>
      </c>
      <c r="D787" s="97">
        <v>42704</v>
      </c>
      <c r="E787" s="98">
        <v>44424</v>
      </c>
      <c r="F787" s="117">
        <f t="shared" si="63"/>
        <v>4.7123287671232879</v>
      </c>
      <c r="G787" s="46">
        <v>3</v>
      </c>
      <c r="H787" s="72">
        <v>0.05</v>
      </c>
      <c r="I787" s="91">
        <f t="shared" si="64"/>
        <v>0.31666666666666665</v>
      </c>
      <c r="J787" s="118">
        <v>7400</v>
      </c>
      <c r="K787" s="68">
        <f t="shared" si="60"/>
        <v>11042.55707762557</v>
      </c>
      <c r="L787" s="68">
        <f t="shared" si="61"/>
        <v>0</v>
      </c>
      <c r="M787" s="45">
        <v>0.05</v>
      </c>
      <c r="N787" s="68">
        <f t="shared" si="62"/>
        <v>370</v>
      </c>
    </row>
    <row r="788" spans="2:14" x14ac:dyDescent="0.25">
      <c r="B788" s="46">
        <v>785</v>
      </c>
      <c r="C788" s="101" t="s">
        <v>1097</v>
      </c>
      <c r="D788" s="97">
        <v>42727</v>
      </c>
      <c r="E788" s="98">
        <v>44424</v>
      </c>
      <c r="F788" s="117">
        <f t="shared" si="63"/>
        <v>4.6493150684931503</v>
      </c>
      <c r="G788" s="46">
        <v>3</v>
      </c>
      <c r="H788" s="72">
        <v>0.05</v>
      </c>
      <c r="I788" s="91">
        <f t="shared" si="64"/>
        <v>0.31666666666666665</v>
      </c>
      <c r="J788" s="118">
        <v>38930</v>
      </c>
      <c r="K788" s="68">
        <f t="shared" si="60"/>
        <v>57315.981278538806</v>
      </c>
      <c r="L788" s="68">
        <f t="shared" si="61"/>
        <v>0</v>
      </c>
      <c r="M788" s="45">
        <v>0.05</v>
      </c>
      <c r="N788" s="68">
        <f t="shared" si="62"/>
        <v>1946.5</v>
      </c>
    </row>
    <row r="789" spans="2:14" x14ac:dyDescent="0.25">
      <c r="B789" s="46">
        <v>786</v>
      </c>
      <c r="C789" s="101" t="s">
        <v>1098</v>
      </c>
      <c r="D789" s="97">
        <v>42735</v>
      </c>
      <c r="E789" s="98">
        <v>44424</v>
      </c>
      <c r="F789" s="117">
        <f t="shared" si="63"/>
        <v>4.6273972602739724</v>
      </c>
      <c r="G789" s="46">
        <v>3</v>
      </c>
      <c r="H789" s="72">
        <v>0.05</v>
      </c>
      <c r="I789" s="91">
        <f t="shared" si="64"/>
        <v>0.31666666666666665</v>
      </c>
      <c r="J789" s="118">
        <v>4600</v>
      </c>
      <c r="K789" s="68">
        <f t="shared" si="60"/>
        <v>6740.5753424657523</v>
      </c>
      <c r="L789" s="68">
        <f t="shared" si="61"/>
        <v>0</v>
      </c>
      <c r="M789" s="45">
        <v>0.05</v>
      </c>
      <c r="N789" s="68">
        <f t="shared" si="62"/>
        <v>230</v>
      </c>
    </row>
    <row r="790" spans="2:14" x14ac:dyDescent="0.25">
      <c r="B790" s="46">
        <v>787</v>
      </c>
      <c r="C790" s="101" t="s">
        <v>1099</v>
      </c>
      <c r="D790" s="97">
        <v>42752</v>
      </c>
      <c r="E790" s="98">
        <v>44424</v>
      </c>
      <c r="F790" s="117">
        <f t="shared" si="63"/>
        <v>4.580821917808219</v>
      </c>
      <c r="G790" s="46">
        <v>5</v>
      </c>
      <c r="H790" s="72">
        <v>0.05</v>
      </c>
      <c r="I790" s="91">
        <f t="shared" si="64"/>
        <v>0.19</v>
      </c>
      <c r="J790" s="118">
        <v>77494</v>
      </c>
      <c r="K790" s="68">
        <f t="shared" si="60"/>
        <v>67447.380602739722</v>
      </c>
      <c r="L790" s="68">
        <f t="shared" si="61"/>
        <v>10046.619397260278</v>
      </c>
      <c r="M790" s="45">
        <v>0.05</v>
      </c>
      <c r="N790" s="68">
        <f t="shared" si="62"/>
        <v>9544.2884273972631</v>
      </c>
    </row>
    <row r="791" spans="2:14" x14ac:dyDescent="0.25">
      <c r="B791" s="46">
        <v>788</v>
      </c>
      <c r="C791" s="101" t="s">
        <v>1093</v>
      </c>
      <c r="D791" s="97">
        <v>42752</v>
      </c>
      <c r="E791" s="98">
        <v>44424</v>
      </c>
      <c r="F791" s="117">
        <f t="shared" si="63"/>
        <v>4.580821917808219</v>
      </c>
      <c r="G791" s="46">
        <v>3</v>
      </c>
      <c r="H791" s="72">
        <v>0.05</v>
      </c>
      <c r="I791" s="91">
        <f t="shared" si="64"/>
        <v>0.31666666666666665</v>
      </c>
      <c r="J791" s="118">
        <v>69000</v>
      </c>
      <c r="K791" s="68">
        <f t="shared" si="60"/>
        <v>100090.95890410959</v>
      </c>
      <c r="L791" s="68">
        <f t="shared" si="61"/>
        <v>0</v>
      </c>
      <c r="M791" s="45">
        <v>0.05</v>
      </c>
      <c r="N791" s="68">
        <f t="shared" si="62"/>
        <v>3450</v>
      </c>
    </row>
    <row r="792" spans="2:14" x14ac:dyDescent="0.25">
      <c r="B792" s="46">
        <v>789</v>
      </c>
      <c r="C792" s="101" t="s">
        <v>865</v>
      </c>
      <c r="D792" s="97">
        <v>42756</v>
      </c>
      <c r="E792" s="98">
        <v>44424</v>
      </c>
      <c r="F792" s="117">
        <f t="shared" si="63"/>
        <v>4.5698630136986305</v>
      </c>
      <c r="G792" s="46">
        <v>3</v>
      </c>
      <c r="H792" s="72">
        <v>0.05</v>
      </c>
      <c r="I792" s="91">
        <f t="shared" si="64"/>
        <v>0.31666666666666665</v>
      </c>
      <c r="J792" s="118">
        <v>51975</v>
      </c>
      <c r="K792" s="68">
        <f t="shared" si="60"/>
        <v>75214.23287671234</v>
      </c>
      <c r="L792" s="68">
        <f t="shared" si="61"/>
        <v>0</v>
      </c>
      <c r="M792" s="45">
        <v>0.05</v>
      </c>
      <c r="N792" s="68">
        <f t="shared" si="62"/>
        <v>2598.75</v>
      </c>
    </row>
    <row r="793" spans="2:14" x14ac:dyDescent="0.25">
      <c r="B793" s="46">
        <v>790</v>
      </c>
      <c r="C793" s="101" t="s">
        <v>1100</v>
      </c>
      <c r="D793" s="97">
        <v>42760</v>
      </c>
      <c r="E793" s="98">
        <v>44424</v>
      </c>
      <c r="F793" s="117">
        <f t="shared" si="63"/>
        <v>4.558904109589041</v>
      </c>
      <c r="G793" s="46">
        <v>3</v>
      </c>
      <c r="H793" s="72">
        <v>0.05</v>
      </c>
      <c r="I793" s="91">
        <f t="shared" si="64"/>
        <v>0.31666666666666665</v>
      </c>
      <c r="J793" s="118">
        <v>5700</v>
      </c>
      <c r="K793" s="68">
        <f t="shared" si="60"/>
        <v>8228.82191780822</v>
      </c>
      <c r="L793" s="68">
        <f t="shared" si="61"/>
        <v>0</v>
      </c>
      <c r="M793" s="45">
        <v>0.05</v>
      </c>
      <c r="N793" s="68">
        <f t="shared" si="62"/>
        <v>285</v>
      </c>
    </row>
    <row r="794" spans="2:14" x14ac:dyDescent="0.25">
      <c r="B794" s="46">
        <v>791</v>
      </c>
      <c r="C794" s="101" t="s">
        <v>1101</v>
      </c>
      <c r="D794" s="97">
        <v>42770</v>
      </c>
      <c r="E794" s="98">
        <v>44424</v>
      </c>
      <c r="F794" s="117">
        <f t="shared" si="63"/>
        <v>4.5315068493150683</v>
      </c>
      <c r="G794" s="46">
        <v>3</v>
      </c>
      <c r="H794" s="72">
        <v>0.05</v>
      </c>
      <c r="I794" s="91">
        <f t="shared" si="64"/>
        <v>0.31666666666666665</v>
      </c>
      <c r="J794" s="118">
        <v>10000</v>
      </c>
      <c r="K794" s="68">
        <f t="shared" si="60"/>
        <v>14349.771689497715</v>
      </c>
      <c r="L794" s="68">
        <f t="shared" si="61"/>
        <v>0</v>
      </c>
      <c r="M794" s="45">
        <v>0.05</v>
      </c>
      <c r="N794" s="68">
        <f t="shared" si="62"/>
        <v>500</v>
      </c>
    </row>
    <row r="795" spans="2:14" x14ac:dyDescent="0.25">
      <c r="B795" s="46">
        <v>792</v>
      </c>
      <c r="C795" s="101" t="s">
        <v>1102</v>
      </c>
      <c r="D795" s="97">
        <v>42819</v>
      </c>
      <c r="E795" s="98">
        <v>44424</v>
      </c>
      <c r="F795" s="117">
        <f t="shared" si="63"/>
        <v>4.397260273972603</v>
      </c>
      <c r="G795" s="46">
        <v>3</v>
      </c>
      <c r="H795" s="72">
        <v>0.05</v>
      </c>
      <c r="I795" s="91">
        <f t="shared" si="64"/>
        <v>0.31666666666666665</v>
      </c>
      <c r="J795" s="118">
        <v>67500</v>
      </c>
      <c r="K795" s="68">
        <f t="shared" si="60"/>
        <v>93991.438356164392</v>
      </c>
      <c r="L795" s="68">
        <f t="shared" si="61"/>
        <v>0</v>
      </c>
      <c r="M795" s="45">
        <v>0.05</v>
      </c>
      <c r="N795" s="68">
        <f t="shared" si="62"/>
        <v>3375</v>
      </c>
    </row>
    <row r="796" spans="2:14" x14ac:dyDescent="0.25">
      <c r="B796" s="46">
        <v>793</v>
      </c>
      <c r="C796" s="101" t="s">
        <v>1102</v>
      </c>
      <c r="D796" s="97">
        <v>42819</v>
      </c>
      <c r="E796" s="98">
        <v>44424</v>
      </c>
      <c r="F796" s="117">
        <f t="shared" si="63"/>
        <v>4.397260273972603</v>
      </c>
      <c r="G796" s="46">
        <v>3</v>
      </c>
      <c r="H796" s="72">
        <v>0.05</v>
      </c>
      <c r="I796" s="91">
        <f t="shared" si="64"/>
        <v>0.31666666666666665</v>
      </c>
      <c r="J796" s="118">
        <v>12259</v>
      </c>
      <c r="K796" s="68">
        <f t="shared" si="60"/>
        <v>17070.237671232877</v>
      </c>
      <c r="L796" s="68">
        <f t="shared" si="61"/>
        <v>0</v>
      </c>
      <c r="M796" s="45">
        <v>0.05</v>
      </c>
      <c r="N796" s="68">
        <f t="shared" si="62"/>
        <v>612.95000000000005</v>
      </c>
    </row>
    <row r="797" spans="2:14" x14ac:dyDescent="0.25">
      <c r="B797" s="46">
        <v>794</v>
      </c>
      <c r="C797" s="101" t="s">
        <v>1103</v>
      </c>
      <c r="D797" s="97">
        <v>42798</v>
      </c>
      <c r="E797" s="98">
        <v>44424</v>
      </c>
      <c r="F797" s="117">
        <f t="shared" si="63"/>
        <v>4.4547945205479449</v>
      </c>
      <c r="G797" s="46">
        <v>3</v>
      </c>
      <c r="H797" s="72">
        <v>0.05</v>
      </c>
      <c r="I797" s="91">
        <f t="shared" si="64"/>
        <v>0.31666666666666665</v>
      </c>
      <c r="J797" s="118">
        <v>147705</v>
      </c>
      <c r="K797" s="68">
        <f t="shared" si="60"/>
        <v>208365.21780821917</v>
      </c>
      <c r="L797" s="68">
        <f t="shared" si="61"/>
        <v>0</v>
      </c>
      <c r="M797" s="45">
        <v>0.05</v>
      </c>
      <c r="N797" s="68">
        <f t="shared" si="62"/>
        <v>7385.25</v>
      </c>
    </row>
    <row r="798" spans="2:14" x14ac:dyDescent="0.25">
      <c r="B798" s="46">
        <v>795</v>
      </c>
      <c r="C798" s="101" t="s">
        <v>1010</v>
      </c>
      <c r="D798" s="97">
        <v>42808</v>
      </c>
      <c r="E798" s="98">
        <v>44424</v>
      </c>
      <c r="F798" s="117">
        <f t="shared" si="63"/>
        <v>4.4273972602739722</v>
      </c>
      <c r="G798" s="46">
        <v>8</v>
      </c>
      <c r="H798" s="72">
        <v>0.05</v>
      </c>
      <c r="I798" s="91">
        <f t="shared" si="64"/>
        <v>0.11874999999999999</v>
      </c>
      <c r="J798" s="118">
        <v>57600</v>
      </c>
      <c r="K798" s="68">
        <f t="shared" si="60"/>
        <v>30283.39726027397</v>
      </c>
      <c r="L798" s="68">
        <f t="shared" si="61"/>
        <v>27316.60273972603</v>
      </c>
      <c r="M798" s="45">
        <v>0.05</v>
      </c>
      <c r="N798" s="68">
        <f t="shared" si="62"/>
        <v>25950.772602739726</v>
      </c>
    </row>
    <row r="799" spans="2:14" x14ac:dyDescent="0.25">
      <c r="B799" s="46">
        <v>796</v>
      </c>
      <c r="C799" s="101" t="s">
        <v>1104</v>
      </c>
      <c r="D799" s="97">
        <v>42815</v>
      </c>
      <c r="E799" s="98">
        <v>44424</v>
      </c>
      <c r="F799" s="117">
        <f t="shared" si="63"/>
        <v>4.4082191780821915</v>
      </c>
      <c r="G799" s="46">
        <v>3</v>
      </c>
      <c r="H799" s="72">
        <v>0.05</v>
      </c>
      <c r="I799" s="91">
        <f t="shared" si="64"/>
        <v>0.31666666666666665</v>
      </c>
      <c r="J799" s="118">
        <v>17748</v>
      </c>
      <c r="K799" s="68">
        <f t="shared" si="60"/>
        <v>24775.073424657534</v>
      </c>
      <c r="L799" s="68">
        <f t="shared" si="61"/>
        <v>0</v>
      </c>
      <c r="M799" s="45">
        <v>0.05</v>
      </c>
      <c r="N799" s="68">
        <f t="shared" si="62"/>
        <v>887.40000000000009</v>
      </c>
    </row>
    <row r="800" spans="2:14" x14ac:dyDescent="0.25">
      <c r="B800" s="46">
        <v>797</v>
      </c>
      <c r="C800" s="101" t="s">
        <v>996</v>
      </c>
      <c r="D800" s="97">
        <v>42817</v>
      </c>
      <c r="E800" s="98">
        <v>44424</v>
      </c>
      <c r="F800" s="117">
        <f t="shared" si="63"/>
        <v>4.4027397260273968</v>
      </c>
      <c r="G800" s="46">
        <v>3</v>
      </c>
      <c r="H800" s="72">
        <v>0.05</v>
      </c>
      <c r="I800" s="91">
        <f t="shared" si="64"/>
        <v>0.31666666666666665</v>
      </c>
      <c r="J800" s="118">
        <v>18400</v>
      </c>
      <c r="K800" s="68">
        <f t="shared" si="60"/>
        <v>25653.296803652964</v>
      </c>
      <c r="L800" s="68">
        <f t="shared" si="61"/>
        <v>0</v>
      </c>
      <c r="M800" s="45">
        <v>0.05</v>
      </c>
      <c r="N800" s="68">
        <f t="shared" si="62"/>
        <v>920</v>
      </c>
    </row>
    <row r="801" spans="2:14" x14ac:dyDescent="0.25">
      <c r="B801" s="46">
        <v>798</v>
      </c>
      <c r="C801" s="101" t="s">
        <v>1105</v>
      </c>
      <c r="D801" s="97">
        <v>42822</v>
      </c>
      <c r="E801" s="98">
        <v>44424</v>
      </c>
      <c r="F801" s="117">
        <f t="shared" si="63"/>
        <v>4.3890410958904109</v>
      </c>
      <c r="G801" s="46">
        <v>3</v>
      </c>
      <c r="H801" s="72">
        <v>0.05</v>
      </c>
      <c r="I801" s="91">
        <f t="shared" si="64"/>
        <v>0.31666666666666665</v>
      </c>
      <c r="J801" s="118">
        <v>116187</v>
      </c>
      <c r="K801" s="68">
        <f t="shared" si="60"/>
        <v>161484.01397260273</v>
      </c>
      <c r="L801" s="68">
        <f t="shared" si="61"/>
        <v>0</v>
      </c>
      <c r="M801" s="45">
        <v>0.05</v>
      </c>
      <c r="N801" s="68">
        <f t="shared" si="62"/>
        <v>5809.35</v>
      </c>
    </row>
    <row r="802" spans="2:14" x14ac:dyDescent="0.25">
      <c r="B802" s="46">
        <v>799</v>
      </c>
      <c r="C802" s="101" t="s">
        <v>867</v>
      </c>
      <c r="D802" s="97">
        <v>42825</v>
      </c>
      <c r="E802" s="98">
        <v>44424</v>
      </c>
      <c r="F802" s="117">
        <f t="shared" si="63"/>
        <v>4.3808219178082188</v>
      </c>
      <c r="G802" s="46">
        <v>6</v>
      </c>
      <c r="H802" s="72">
        <v>0.05</v>
      </c>
      <c r="I802" s="91">
        <f t="shared" si="64"/>
        <v>0.15833333333333333</v>
      </c>
      <c r="J802" s="118">
        <v>41495</v>
      </c>
      <c r="K802" s="68">
        <f t="shared" si="60"/>
        <v>28782.182534246571</v>
      </c>
      <c r="L802" s="68">
        <f t="shared" si="61"/>
        <v>12712.817465753429</v>
      </c>
      <c r="M802" s="45">
        <v>0.05</v>
      </c>
      <c r="N802" s="68">
        <f t="shared" si="62"/>
        <v>12077.176592465757</v>
      </c>
    </row>
    <row r="803" spans="2:14" x14ac:dyDescent="0.25">
      <c r="B803" s="46">
        <v>800</v>
      </c>
      <c r="C803" s="101" t="s">
        <v>1106</v>
      </c>
      <c r="D803" s="97">
        <v>42825</v>
      </c>
      <c r="E803" s="98">
        <v>44424</v>
      </c>
      <c r="F803" s="117">
        <f t="shared" si="63"/>
        <v>4.3808219178082188</v>
      </c>
      <c r="G803" s="46">
        <v>3</v>
      </c>
      <c r="H803" s="72">
        <v>0.05</v>
      </c>
      <c r="I803" s="91">
        <f t="shared" si="64"/>
        <v>0.31666666666666665</v>
      </c>
      <c r="J803" s="118">
        <v>20377</v>
      </c>
      <c r="K803" s="68">
        <f t="shared" si="60"/>
        <v>28268.202602739722</v>
      </c>
      <c r="L803" s="68">
        <f t="shared" si="61"/>
        <v>0</v>
      </c>
      <c r="M803" s="45">
        <v>0.05</v>
      </c>
      <c r="N803" s="68">
        <f t="shared" si="62"/>
        <v>1018.85</v>
      </c>
    </row>
    <row r="804" spans="2:14" x14ac:dyDescent="0.25">
      <c r="B804" s="46">
        <v>801</v>
      </c>
      <c r="C804" s="101" t="s">
        <v>1107</v>
      </c>
      <c r="D804" s="97">
        <v>42825</v>
      </c>
      <c r="E804" s="98">
        <v>44424</v>
      </c>
      <c r="F804" s="117">
        <f t="shared" si="63"/>
        <v>4.3808219178082188</v>
      </c>
      <c r="G804" s="46">
        <v>5</v>
      </c>
      <c r="H804" s="72">
        <v>0.05</v>
      </c>
      <c r="I804" s="91">
        <f t="shared" si="64"/>
        <v>0.19</v>
      </c>
      <c r="J804" s="118">
        <v>47500</v>
      </c>
      <c r="K804" s="68">
        <f t="shared" si="60"/>
        <v>39536.917808219172</v>
      </c>
      <c r="L804" s="68">
        <f t="shared" si="61"/>
        <v>7963.082191780828</v>
      </c>
      <c r="M804" s="45">
        <v>0.05</v>
      </c>
      <c r="N804" s="68">
        <f t="shared" si="62"/>
        <v>7564.9280821917864</v>
      </c>
    </row>
    <row r="805" spans="2:14" x14ac:dyDescent="0.25">
      <c r="B805" s="46">
        <v>802</v>
      </c>
      <c r="C805" s="101" t="s">
        <v>1108</v>
      </c>
      <c r="D805" s="97">
        <v>42825</v>
      </c>
      <c r="E805" s="98">
        <v>44424</v>
      </c>
      <c r="F805" s="117">
        <f t="shared" si="63"/>
        <v>4.3808219178082188</v>
      </c>
      <c r="G805" s="46">
        <v>8</v>
      </c>
      <c r="H805" s="72">
        <v>0.05</v>
      </c>
      <c r="I805" s="91">
        <f t="shared" si="64"/>
        <v>0.11874999999999999</v>
      </c>
      <c r="J805" s="118">
        <v>25000</v>
      </c>
      <c r="K805" s="68">
        <f t="shared" si="60"/>
        <v>13005.56506849315</v>
      </c>
      <c r="L805" s="68">
        <f t="shared" si="61"/>
        <v>11994.43493150685</v>
      </c>
      <c r="M805" s="45">
        <v>0.05</v>
      </c>
      <c r="N805" s="68">
        <f t="shared" si="62"/>
        <v>11394.713184931506</v>
      </c>
    </row>
    <row r="806" spans="2:14" x14ac:dyDescent="0.25">
      <c r="B806" s="46">
        <v>803</v>
      </c>
      <c r="C806" s="101" t="s">
        <v>1109</v>
      </c>
      <c r="D806" s="97">
        <v>42825</v>
      </c>
      <c r="E806" s="98">
        <v>44424</v>
      </c>
      <c r="F806" s="117">
        <f t="shared" si="63"/>
        <v>4.3808219178082188</v>
      </c>
      <c r="G806" s="46">
        <v>3</v>
      </c>
      <c r="H806" s="72">
        <v>0.05</v>
      </c>
      <c r="I806" s="91">
        <f t="shared" si="64"/>
        <v>0.31666666666666665</v>
      </c>
      <c r="J806" s="118">
        <v>17000.005000000001</v>
      </c>
      <c r="K806" s="68">
        <f t="shared" si="60"/>
        <v>23583.431593835616</v>
      </c>
      <c r="L806" s="68">
        <f t="shared" si="61"/>
        <v>0</v>
      </c>
      <c r="M806" s="45">
        <v>0.05</v>
      </c>
      <c r="N806" s="68">
        <f t="shared" si="62"/>
        <v>850.00025000000005</v>
      </c>
    </row>
    <row r="807" spans="2:14" x14ac:dyDescent="0.25">
      <c r="B807" s="46">
        <v>804</v>
      </c>
      <c r="C807" s="101" t="s">
        <v>1067</v>
      </c>
      <c r="D807" s="97">
        <v>42855</v>
      </c>
      <c r="E807" s="98">
        <v>44424</v>
      </c>
      <c r="F807" s="117">
        <f t="shared" si="63"/>
        <v>4.2986301369863016</v>
      </c>
      <c r="G807" s="46">
        <v>3</v>
      </c>
      <c r="H807" s="72">
        <v>0.05</v>
      </c>
      <c r="I807" s="91">
        <f t="shared" si="64"/>
        <v>0.31666666666666665</v>
      </c>
      <c r="J807" s="118">
        <v>827542</v>
      </c>
      <c r="K807" s="68">
        <f t="shared" si="60"/>
        <v>1126477.377260274</v>
      </c>
      <c r="L807" s="68">
        <f t="shared" si="61"/>
        <v>0</v>
      </c>
      <c r="M807" s="45">
        <v>0.05</v>
      </c>
      <c r="N807" s="68">
        <f t="shared" si="62"/>
        <v>41377.100000000006</v>
      </c>
    </row>
    <row r="808" spans="2:14" x14ac:dyDescent="0.25">
      <c r="B808" s="46">
        <v>805</v>
      </c>
      <c r="C808" s="101" t="s">
        <v>1020</v>
      </c>
      <c r="D808" s="97">
        <v>42835</v>
      </c>
      <c r="E808" s="98">
        <v>44424</v>
      </c>
      <c r="F808" s="117">
        <f t="shared" si="63"/>
        <v>4.353424657534247</v>
      </c>
      <c r="G808" s="46">
        <v>5</v>
      </c>
      <c r="H808" s="72">
        <v>0.05</v>
      </c>
      <c r="I808" s="91">
        <f t="shared" si="64"/>
        <v>0.19</v>
      </c>
      <c r="J808" s="118">
        <v>7800</v>
      </c>
      <c r="K808" s="68">
        <f t="shared" si="60"/>
        <v>6451.775342465754</v>
      </c>
      <c r="L808" s="68">
        <f t="shared" si="61"/>
        <v>1348.224657534246</v>
      </c>
      <c r="M808" s="45">
        <v>0.05</v>
      </c>
      <c r="N808" s="68">
        <f t="shared" si="62"/>
        <v>1280.8134246575337</v>
      </c>
    </row>
    <row r="809" spans="2:14" x14ac:dyDescent="0.25">
      <c r="B809" s="46">
        <v>806</v>
      </c>
      <c r="C809" s="101" t="s">
        <v>1104</v>
      </c>
      <c r="D809" s="97">
        <v>42838</v>
      </c>
      <c r="E809" s="98">
        <v>44424</v>
      </c>
      <c r="F809" s="117">
        <f t="shared" si="63"/>
        <v>4.3452054794520549</v>
      </c>
      <c r="G809" s="46">
        <v>3</v>
      </c>
      <c r="H809" s="72">
        <v>0.05</v>
      </c>
      <c r="I809" s="91">
        <f t="shared" si="64"/>
        <v>0.31666666666666665</v>
      </c>
      <c r="J809" s="118">
        <v>35495</v>
      </c>
      <c r="K809" s="68">
        <f t="shared" si="60"/>
        <v>48840.47168949771</v>
      </c>
      <c r="L809" s="68">
        <f t="shared" si="61"/>
        <v>0</v>
      </c>
      <c r="M809" s="45">
        <v>0.05</v>
      </c>
      <c r="N809" s="68">
        <f t="shared" si="62"/>
        <v>1774.75</v>
      </c>
    </row>
    <row r="810" spans="2:14" x14ac:dyDescent="0.25">
      <c r="B810" s="46">
        <v>807</v>
      </c>
      <c r="C810" s="101" t="s">
        <v>1065</v>
      </c>
      <c r="D810" s="97">
        <v>42844</v>
      </c>
      <c r="E810" s="98">
        <v>44424</v>
      </c>
      <c r="F810" s="117">
        <f t="shared" si="63"/>
        <v>4.3287671232876717</v>
      </c>
      <c r="G810" s="46">
        <v>6</v>
      </c>
      <c r="H810" s="72">
        <v>0.05</v>
      </c>
      <c r="I810" s="91">
        <f t="shared" si="64"/>
        <v>0.15833333333333333</v>
      </c>
      <c r="J810" s="118">
        <v>94000</v>
      </c>
      <c r="K810" s="68">
        <f t="shared" si="60"/>
        <v>64426.48401826484</v>
      </c>
      <c r="L810" s="68">
        <f t="shared" si="61"/>
        <v>29573.51598173516</v>
      </c>
      <c r="M810" s="45">
        <v>0.05</v>
      </c>
      <c r="N810" s="68">
        <f t="shared" si="62"/>
        <v>28094.840182648401</v>
      </c>
    </row>
    <row r="811" spans="2:14" x14ac:dyDescent="0.25">
      <c r="B811" s="46">
        <v>808</v>
      </c>
      <c r="C811" s="101" t="s">
        <v>1068</v>
      </c>
      <c r="D811" s="97">
        <v>42846</v>
      </c>
      <c r="E811" s="98">
        <v>44424</v>
      </c>
      <c r="F811" s="117">
        <f t="shared" si="63"/>
        <v>4.3232876712328769</v>
      </c>
      <c r="G811" s="46">
        <v>5</v>
      </c>
      <c r="H811" s="72">
        <v>0.05</v>
      </c>
      <c r="I811" s="91">
        <f t="shared" si="64"/>
        <v>0.19</v>
      </c>
      <c r="J811" s="118">
        <v>9400</v>
      </c>
      <c r="K811" s="68">
        <f t="shared" si="60"/>
        <v>7721.3917808219185</v>
      </c>
      <c r="L811" s="68">
        <f t="shared" si="61"/>
        <v>1678.6082191780815</v>
      </c>
      <c r="M811" s="45">
        <v>0.05</v>
      </c>
      <c r="N811" s="68">
        <f t="shared" si="62"/>
        <v>1594.6778082191775</v>
      </c>
    </row>
    <row r="812" spans="2:14" x14ac:dyDescent="0.25">
      <c r="B812" s="46">
        <v>809</v>
      </c>
      <c r="C812" s="101" t="s">
        <v>1110</v>
      </c>
      <c r="D812" s="97">
        <v>42852</v>
      </c>
      <c r="E812" s="98">
        <v>44424</v>
      </c>
      <c r="F812" s="117">
        <f t="shared" si="63"/>
        <v>4.3068493150684928</v>
      </c>
      <c r="G812" s="46">
        <v>3</v>
      </c>
      <c r="H812" s="72">
        <v>0.05</v>
      </c>
      <c r="I812" s="91">
        <f t="shared" si="64"/>
        <v>0.31666666666666665</v>
      </c>
      <c r="J812" s="118">
        <v>58000</v>
      </c>
      <c r="K812" s="68">
        <f t="shared" si="60"/>
        <v>79102.465753424636</v>
      </c>
      <c r="L812" s="68">
        <f t="shared" si="61"/>
        <v>0</v>
      </c>
      <c r="M812" s="45">
        <v>0.05</v>
      </c>
      <c r="N812" s="68">
        <f t="shared" si="62"/>
        <v>2900</v>
      </c>
    </row>
    <row r="813" spans="2:14" x14ac:dyDescent="0.25">
      <c r="B813" s="46">
        <v>810</v>
      </c>
      <c r="C813" s="101" t="s">
        <v>1110</v>
      </c>
      <c r="D813" s="97">
        <v>42852</v>
      </c>
      <c r="E813" s="98">
        <v>44424</v>
      </c>
      <c r="F813" s="117">
        <f t="shared" si="63"/>
        <v>4.3068493150684928</v>
      </c>
      <c r="G813" s="46">
        <v>3</v>
      </c>
      <c r="H813" s="72">
        <v>0.05</v>
      </c>
      <c r="I813" s="91">
        <f t="shared" si="64"/>
        <v>0.31666666666666665</v>
      </c>
      <c r="J813" s="118">
        <v>58000</v>
      </c>
      <c r="K813" s="68">
        <f t="shared" si="60"/>
        <v>79102.465753424636</v>
      </c>
      <c r="L813" s="68">
        <f t="shared" si="61"/>
        <v>0</v>
      </c>
      <c r="M813" s="45">
        <v>0.05</v>
      </c>
      <c r="N813" s="68">
        <f t="shared" si="62"/>
        <v>2900</v>
      </c>
    </row>
    <row r="814" spans="2:14" x14ac:dyDescent="0.25">
      <c r="B814" s="46">
        <v>811</v>
      </c>
      <c r="C814" s="101" t="s">
        <v>1010</v>
      </c>
      <c r="D814" s="97">
        <v>42871</v>
      </c>
      <c r="E814" s="98">
        <v>44424</v>
      </c>
      <c r="F814" s="117">
        <f t="shared" si="63"/>
        <v>4.2547945205479456</v>
      </c>
      <c r="G814" s="46">
        <v>8</v>
      </c>
      <c r="H814" s="72">
        <v>0.05</v>
      </c>
      <c r="I814" s="91">
        <f t="shared" si="64"/>
        <v>0.11874999999999999</v>
      </c>
      <c r="J814" s="118">
        <v>97000</v>
      </c>
      <c r="K814" s="68">
        <f t="shared" si="60"/>
        <v>49009.914383561649</v>
      </c>
      <c r="L814" s="68">
        <f t="shared" si="61"/>
        <v>47990.085616438351</v>
      </c>
      <c r="M814" s="45">
        <v>0.05</v>
      </c>
      <c r="N814" s="68">
        <f t="shared" si="62"/>
        <v>45590.581335616429</v>
      </c>
    </row>
    <row r="815" spans="2:14" x14ac:dyDescent="0.25">
      <c r="B815" s="46">
        <v>812</v>
      </c>
      <c r="C815" s="101" t="s">
        <v>1067</v>
      </c>
      <c r="D815" s="97">
        <v>42857</v>
      </c>
      <c r="E815" s="98">
        <v>44424</v>
      </c>
      <c r="F815" s="117">
        <f t="shared" si="63"/>
        <v>4.2931506849315069</v>
      </c>
      <c r="G815" s="46">
        <v>3</v>
      </c>
      <c r="H815" s="72">
        <v>0.05</v>
      </c>
      <c r="I815" s="91">
        <f t="shared" si="64"/>
        <v>0.31666666666666665</v>
      </c>
      <c r="J815" s="118">
        <v>214280</v>
      </c>
      <c r="K815" s="68">
        <f t="shared" si="60"/>
        <v>291313.17077625566</v>
      </c>
      <c r="L815" s="68">
        <f t="shared" si="61"/>
        <v>0</v>
      </c>
      <c r="M815" s="45">
        <v>0.05</v>
      </c>
      <c r="N815" s="68">
        <f t="shared" si="62"/>
        <v>10714</v>
      </c>
    </row>
    <row r="816" spans="2:14" x14ac:dyDescent="0.25">
      <c r="B816" s="46">
        <v>813</v>
      </c>
      <c r="C816" s="101" t="s">
        <v>1111</v>
      </c>
      <c r="D816" s="97">
        <v>42857</v>
      </c>
      <c r="E816" s="98">
        <v>44424</v>
      </c>
      <c r="F816" s="117">
        <f t="shared" si="63"/>
        <v>4.2931506849315069</v>
      </c>
      <c r="G816" s="46">
        <v>8</v>
      </c>
      <c r="H816" s="72">
        <v>0.05</v>
      </c>
      <c r="I816" s="91">
        <f t="shared" si="64"/>
        <v>0.11874999999999999</v>
      </c>
      <c r="J816" s="118">
        <v>69100</v>
      </c>
      <c r="K816" s="68">
        <f t="shared" si="60"/>
        <v>35227.984589041094</v>
      </c>
      <c r="L816" s="68">
        <f t="shared" si="61"/>
        <v>33872.015410958906</v>
      </c>
      <c r="M816" s="45">
        <v>0.05</v>
      </c>
      <c r="N816" s="68">
        <f t="shared" si="62"/>
        <v>32178.41464041096</v>
      </c>
    </row>
    <row r="817" spans="2:14" x14ac:dyDescent="0.25">
      <c r="B817" s="46">
        <v>814</v>
      </c>
      <c r="C817" s="101" t="s">
        <v>1020</v>
      </c>
      <c r="D817" s="97">
        <v>42860</v>
      </c>
      <c r="E817" s="98">
        <v>44424</v>
      </c>
      <c r="F817" s="117">
        <f t="shared" si="63"/>
        <v>4.2849315068493148</v>
      </c>
      <c r="G817" s="46">
        <v>5</v>
      </c>
      <c r="H817" s="72">
        <v>0.05</v>
      </c>
      <c r="I817" s="91">
        <f t="shared" si="64"/>
        <v>0.19</v>
      </c>
      <c r="J817" s="118">
        <v>7800</v>
      </c>
      <c r="K817" s="68">
        <f t="shared" si="60"/>
        <v>6350.2684931506847</v>
      </c>
      <c r="L817" s="68">
        <f t="shared" si="61"/>
        <v>1449.7315068493153</v>
      </c>
      <c r="M817" s="45">
        <v>0.05</v>
      </c>
      <c r="N817" s="68">
        <f t="shared" si="62"/>
        <v>1377.2449315068495</v>
      </c>
    </row>
    <row r="818" spans="2:14" x14ac:dyDescent="0.25">
      <c r="B818" s="46">
        <v>815</v>
      </c>
      <c r="C818" s="101" t="s">
        <v>1112</v>
      </c>
      <c r="D818" s="97">
        <v>42863</v>
      </c>
      <c r="E818" s="98">
        <v>44424</v>
      </c>
      <c r="F818" s="117">
        <f t="shared" si="63"/>
        <v>4.2767123287671236</v>
      </c>
      <c r="G818" s="46">
        <v>5</v>
      </c>
      <c r="H818" s="72">
        <v>0.05</v>
      </c>
      <c r="I818" s="91">
        <f t="shared" si="64"/>
        <v>0.19</v>
      </c>
      <c r="J818" s="118">
        <v>27852</v>
      </c>
      <c r="K818" s="68">
        <f t="shared" si="60"/>
        <v>22631.848438356166</v>
      </c>
      <c r="L818" s="68">
        <f t="shared" si="61"/>
        <v>5220.1515616438337</v>
      </c>
      <c r="M818" s="45">
        <v>0.05</v>
      </c>
      <c r="N818" s="68">
        <f t="shared" si="62"/>
        <v>4959.143983561642</v>
      </c>
    </row>
    <row r="819" spans="2:14" x14ac:dyDescent="0.25">
      <c r="B819" s="46">
        <v>816</v>
      </c>
      <c r="C819" s="101" t="s">
        <v>1018</v>
      </c>
      <c r="D819" s="97">
        <v>42864</v>
      </c>
      <c r="E819" s="98">
        <v>44424</v>
      </c>
      <c r="F819" s="117">
        <f t="shared" si="63"/>
        <v>4.2739726027397262</v>
      </c>
      <c r="G819" s="46">
        <v>5</v>
      </c>
      <c r="H819" s="72">
        <v>0.05</v>
      </c>
      <c r="I819" s="91">
        <f t="shared" si="64"/>
        <v>0.19</v>
      </c>
      <c r="J819" s="118">
        <v>4809</v>
      </c>
      <c r="K819" s="68">
        <f t="shared" si="60"/>
        <v>3905.1715068493154</v>
      </c>
      <c r="L819" s="68">
        <f t="shared" si="61"/>
        <v>903.82849315068461</v>
      </c>
      <c r="M819" s="45">
        <v>0.05</v>
      </c>
      <c r="N819" s="68">
        <f t="shared" si="62"/>
        <v>858.63706849315031</v>
      </c>
    </row>
    <row r="820" spans="2:14" x14ac:dyDescent="0.25">
      <c r="B820" s="46">
        <v>817</v>
      </c>
      <c r="C820" s="101" t="s">
        <v>1077</v>
      </c>
      <c r="D820" s="97">
        <v>42864</v>
      </c>
      <c r="E820" s="98">
        <v>44424</v>
      </c>
      <c r="F820" s="117">
        <f t="shared" si="63"/>
        <v>4.2739726027397262</v>
      </c>
      <c r="G820" s="46">
        <v>4</v>
      </c>
      <c r="H820" s="72">
        <v>0.05</v>
      </c>
      <c r="I820" s="91">
        <f t="shared" si="64"/>
        <v>0.23749999999999999</v>
      </c>
      <c r="J820" s="118">
        <v>22441.5</v>
      </c>
      <c r="K820" s="68">
        <f t="shared" si="60"/>
        <v>22779.659589041097</v>
      </c>
      <c r="L820" s="68">
        <f t="shared" si="61"/>
        <v>0</v>
      </c>
      <c r="M820" s="45">
        <v>0.05</v>
      </c>
      <c r="N820" s="68">
        <f t="shared" si="62"/>
        <v>1122.075</v>
      </c>
    </row>
    <row r="821" spans="2:14" x14ac:dyDescent="0.25">
      <c r="B821" s="46">
        <v>818</v>
      </c>
      <c r="C821" s="101" t="s">
        <v>1077</v>
      </c>
      <c r="D821" s="97">
        <v>42885</v>
      </c>
      <c r="E821" s="98">
        <v>44424</v>
      </c>
      <c r="F821" s="117">
        <f t="shared" si="63"/>
        <v>4.2164383561643834</v>
      </c>
      <c r="G821" s="46">
        <v>4</v>
      </c>
      <c r="H821" s="72">
        <v>0.05</v>
      </c>
      <c r="I821" s="91">
        <f t="shared" si="64"/>
        <v>0.23749999999999999</v>
      </c>
      <c r="J821" s="118">
        <v>25648</v>
      </c>
      <c r="K821" s="68">
        <f t="shared" si="60"/>
        <v>25684.012602739724</v>
      </c>
      <c r="L821" s="68">
        <f t="shared" si="61"/>
        <v>0</v>
      </c>
      <c r="M821" s="45">
        <v>0.05</v>
      </c>
      <c r="N821" s="68">
        <f t="shared" si="62"/>
        <v>1282.4000000000001</v>
      </c>
    </row>
    <row r="822" spans="2:14" x14ac:dyDescent="0.25">
      <c r="B822" s="46">
        <v>819</v>
      </c>
      <c r="C822" s="101" t="s">
        <v>1113</v>
      </c>
      <c r="D822" s="97">
        <v>42870</v>
      </c>
      <c r="E822" s="98">
        <v>44424</v>
      </c>
      <c r="F822" s="117">
        <f t="shared" si="63"/>
        <v>4.2575342465753421</v>
      </c>
      <c r="G822" s="46">
        <v>6</v>
      </c>
      <c r="H822" s="72">
        <v>0.05</v>
      </c>
      <c r="I822" s="91">
        <f t="shared" si="64"/>
        <v>0.15833333333333333</v>
      </c>
      <c r="J822" s="118">
        <v>96285</v>
      </c>
      <c r="K822" s="68">
        <f t="shared" si="60"/>
        <v>64906.641780821912</v>
      </c>
      <c r="L822" s="68">
        <f t="shared" si="61"/>
        <v>31378.358219178088</v>
      </c>
      <c r="M822" s="45">
        <v>0.05</v>
      </c>
      <c r="N822" s="68">
        <f t="shared" si="62"/>
        <v>29809.440308219182</v>
      </c>
    </row>
    <row r="823" spans="2:14" x14ac:dyDescent="0.25">
      <c r="B823" s="46">
        <v>820</v>
      </c>
      <c r="C823" s="101" t="s">
        <v>1094</v>
      </c>
      <c r="D823" s="97">
        <v>42871</v>
      </c>
      <c r="E823" s="98">
        <v>44424</v>
      </c>
      <c r="F823" s="117">
        <f t="shared" si="63"/>
        <v>4.2547945205479456</v>
      </c>
      <c r="G823" s="46">
        <v>8</v>
      </c>
      <c r="H823" s="72">
        <v>0.05</v>
      </c>
      <c r="I823" s="91">
        <f t="shared" si="64"/>
        <v>0.11874999999999999</v>
      </c>
      <c r="J823" s="118">
        <v>67966.67</v>
      </c>
      <c r="K823" s="68">
        <f t="shared" si="60"/>
        <v>34340.62554263699</v>
      </c>
      <c r="L823" s="68">
        <f t="shared" si="61"/>
        <v>33626.044457363008</v>
      </c>
      <c r="M823" s="45">
        <v>0.05</v>
      </c>
      <c r="N823" s="68">
        <f t="shared" si="62"/>
        <v>31944.742234494857</v>
      </c>
    </row>
    <row r="824" spans="2:14" x14ac:dyDescent="0.25">
      <c r="B824" s="46">
        <v>821</v>
      </c>
      <c r="C824" s="101" t="s">
        <v>1094</v>
      </c>
      <c r="D824" s="97">
        <v>42871</v>
      </c>
      <c r="E824" s="98">
        <v>44424</v>
      </c>
      <c r="F824" s="117">
        <f t="shared" si="63"/>
        <v>4.2547945205479456</v>
      </c>
      <c r="G824" s="46">
        <v>8</v>
      </c>
      <c r="H824" s="72">
        <v>0.05</v>
      </c>
      <c r="I824" s="91">
        <f t="shared" si="64"/>
        <v>0.11874999999999999</v>
      </c>
      <c r="J824" s="118">
        <v>67966.67</v>
      </c>
      <c r="K824" s="68">
        <f t="shared" si="60"/>
        <v>34340.62554263699</v>
      </c>
      <c r="L824" s="68">
        <f t="shared" si="61"/>
        <v>33626.044457363008</v>
      </c>
      <c r="M824" s="45">
        <v>0.05</v>
      </c>
      <c r="N824" s="68">
        <f t="shared" si="62"/>
        <v>31944.742234494857</v>
      </c>
    </row>
    <row r="825" spans="2:14" x14ac:dyDescent="0.25">
      <c r="B825" s="46">
        <v>822</v>
      </c>
      <c r="C825" s="101" t="s">
        <v>1094</v>
      </c>
      <c r="D825" s="97">
        <v>42871</v>
      </c>
      <c r="E825" s="98">
        <v>44424</v>
      </c>
      <c r="F825" s="117">
        <f t="shared" si="63"/>
        <v>4.2547945205479456</v>
      </c>
      <c r="G825" s="46">
        <v>8</v>
      </c>
      <c r="H825" s="72">
        <v>0.05</v>
      </c>
      <c r="I825" s="91">
        <f t="shared" si="64"/>
        <v>0.11874999999999999</v>
      </c>
      <c r="J825" s="118">
        <v>67966.66</v>
      </c>
      <c r="K825" s="68">
        <f t="shared" si="60"/>
        <v>34340.620490068497</v>
      </c>
      <c r="L825" s="68">
        <f t="shared" si="61"/>
        <v>33626.039509931506</v>
      </c>
      <c r="M825" s="45">
        <v>0.05</v>
      </c>
      <c r="N825" s="68">
        <f t="shared" si="62"/>
        <v>31944.737534434931</v>
      </c>
    </row>
    <row r="826" spans="2:14" x14ac:dyDescent="0.25">
      <c r="B826" s="46">
        <v>823</v>
      </c>
      <c r="C826" s="101" t="s">
        <v>1114</v>
      </c>
      <c r="D826" s="97">
        <v>42874</v>
      </c>
      <c r="E826" s="98">
        <v>44424</v>
      </c>
      <c r="F826" s="117">
        <f t="shared" si="63"/>
        <v>4.2465753424657535</v>
      </c>
      <c r="G826" s="46">
        <v>3</v>
      </c>
      <c r="H826" s="72">
        <v>0.05</v>
      </c>
      <c r="I826" s="91">
        <f t="shared" si="64"/>
        <v>0.31666666666666665</v>
      </c>
      <c r="J826" s="118">
        <v>16000</v>
      </c>
      <c r="K826" s="68">
        <f t="shared" si="60"/>
        <v>21515.981735159814</v>
      </c>
      <c r="L826" s="68">
        <f t="shared" si="61"/>
        <v>0</v>
      </c>
      <c r="M826" s="45">
        <v>0.05</v>
      </c>
      <c r="N826" s="68">
        <f t="shared" si="62"/>
        <v>800</v>
      </c>
    </row>
    <row r="827" spans="2:14" x14ac:dyDescent="0.25">
      <c r="B827" s="46">
        <v>824</v>
      </c>
      <c r="C827" s="101" t="s">
        <v>1115</v>
      </c>
      <c r="D827" s="97">
        <v>42874</v>
      </c>
      <c r="E827" s="98">
        <v>44424</v>
      </c>
      <c r="F827" s="117">
        <f t="shared" si="63"/>
        <v>4.2465753424657535</v>
      </c>
      <c r="G827" s="46">
        <v>3</v>
      </c>
      <c r="H827" s="72">
        <v>0.05</v>
      </c>
      <c r="I827" s="91">
        <f t="shared" si="64"/>
        <v>0.31666666666666665</v>
      </c>
      <c r="J827" s="118">
        <v>8505</v>
      </c>
      <c r="K827" s="68">
        <f t="shared" si="60"/>
        <v>11437.089041095891</v>
      </c>
      <c r="L827" s="68">
        <f t="shared" si="61"/>
        <v>0</v>
      </c>
      <c r="M827" s="45">
        <v>0.05</v>
      </c>
      <c r="N827" s="68">
        <f t="shared" si="62"/>
        <v>425.25</v>
      </c>
    </row>
    <row r="828" spans="2:14" x14ac:dyDescent="0.25">
      <c r="B828" s="46">
        <v>825</v>
      </c>
      <c r="C828" s="101" t="s">
        <v>865</v>
      </c>
      <c r="D828" s="97">
        <v>42874</v>
      </c>
      <c r="E828" s="98">
        <v>44424</v>
      </c>
      <c r="F828" s="117">
        <f t="shared" si="63"/>
        <v>4.2465753424657535</v>
      </c>
      <c r="G828" s="46">
        <v>3</v>
      </c>
      <c r="H828" s="72">
        <v>0.05</v>
      </c>
      <c r="I828" s="91">
        <f t="shared" si="64"/>
        <v>0.31666666666666665</v>
      </c>
      <c r="J828" s="118">
        <v>130646</v>
      </c>
      <c r="K828" s="68">
        <f t="shared" si="60"/>
        <v>175686.05936073058</v>
      </c>
      <c r="L828" s="68">
        <f t="shared" si="61"/>
        <v>0</v>
      </c>
      <c r="M828" s="45">
        <v>0.05</v>
      </c>
      <c r="N828" s="68">
        <f t="shared" si="62"/>
        <v>6532.3</v>
      </c>
    </row>
    <row r="829" spans="2:14" x14ac:dyDescent="0.25">
      <c r="B829" s="46">
        <v>826</v>
      </c>
      <c r="C829" s="101" t="s">
        <v>1116</v>
      </c>
      <c r="D829" s="97">
        <v>42882</v>
      </c>
      <c r="E829" s="98">
        <v>44424</v>
      </c>
      <c r="F829" s="117">
        <f t="shared" si="63"/>
        <v>4.2246575342465755</v>
      </c>
      <c r="G829" s="46">
        <v>5</v>
      </c>
      <c r="H829" s="72">
        <v>0.05</v>
      </c>
      <c r="I829" s="91">
        <f t="shared" si="64"/>
        <v>0.19</v>
      </c>
      <c r="J829" s="118">
        <v>40163</v>
      </c>
      <c r="K829" s="68">
        <f t="shared" si="60"/>
        <v>32238.234904109591</v>
      </c>
      <c r="L829" s="68">
        <f t="shared" si="61"/>
        <v>7924.7650958904087</v>
      </c>
      <c r="M829" s="45">
        <v>0.05</v>
      </c>
      <c r="N829" s="68">
        <f t="shared" si="62"/>
        <v>7528.5268410958879</v>
      </c>
    </row>
    <row r="830" spans="2:14" x14ac:dyDescent="0.25">
      <c r="B830" s="46">
        <v>827</v>
      </c>
      <c r="C830" s="101" t="s">
        <v>1116</v>
      </c>
      <c r="D830" s="97">
        <v>42886</v>
      </c>
      <c r="E830" s="98">
        <v>44424</v>
      </c>
      <c r="F830" s="117">
        <f t="shared" si="63"/>
        <v>4.2136986301369861</v>
      </c>
      <c r="G830" s="46">
        <v>5</v>
      </c>
      <c r="H830" s="72">
        <v>0.05</v>
      </c>
      <c r="I830" s="91">
        <f t="shared" si="64"/>
        <v>0.19</v>
      </c>
      <c r="J830" s="118">
        <v>12500</v>
      </c>
      <c r="K830" s="68">
        <f t="shared" si="60"/>
        <v>10007.534246575342</v>
      </c>
      <c r="L830" s="68">
        <f t="shared" si="61"/>
        <v>2492.465753424658</v>
      </c>
      <c r="M830" s="45">
        <v>0.05</v>
      </c>
      <c r="N830" s="68">
        <f t="shared" si="62"/>
        <v>2367.8424657534251</v>
      </c>
    </row>
    <row r="831" spans="2:14" x14ac:dyDescent="0.25">
      <c r="B831" s="46">
        <v>828</v>
      </c>
      <c r="C831" s="101" t="s">
        <v>1117</v>
      </c>
      <c r="D831" s="97">
        <v>42877</v>
      </c>
      <c r="E831" s="98">
        <v>44424</v>
      </c>
      <c r="F831" s="117">
        <f t="shared" si="63"/>
        <v>4.2383561643835614</v>
      </c>
      <c r="G831" s="46">
        <v>3</v>
      </c>
      <c r="H831" s="72">
        <v>0.05</v>
      </c>
      <c r="I831" s="91">
        <f t="shared" si="64"/>
        <v>0.31666666666666665</v>
      </c>
      <c r="J831" s="118">
        <v>700000</v>
      </c>
      <c r="K831" s="68">
        <f t="shared" si="60"/>
        <v>939502.28310502274</v>
      </c>
      <c r="L831" s="68">
        <f t="shared" si="61"/>
        <v>0</v>
      </c>
      <c r="M831" s="45">
        <v>0.05</v>
      </c>
      <c r="N831" s="68">
        <f t="shared" si="62"/>
        <v>35000</v>
      </c>
    </row>
    <row r="832" spans="2:14" x14ac:dyDescent="0.25">
      <c r="B832" s="46">
        <v>829</v>
      </c>
      <c r="C832" s="101" t="s">
        <v>1118</v>
      </c>
      <c r="D832" s="97">
        <v>42898</v>
      </c>
      <c r="E832" s="98">
        <v>44424</v>
      </c>
      <c r="F832" s="117">
        <f t="shared" si="63"/>
        <v>4.1808219178082195</v>
      </c>
      <c r="G832" s="46">
        <v>5</v>
      </c>
      <c r="H832" s="72">
        <v>0.05</v>
      </c>
      <c r="I832" s="91">
        <f t="shared" si="64"/>
        <v>0.19</v>
      </c>
      <c r="J832" s="118">
        <v>59900</v>
      </c>
      <c r="K832" s="68">
        <f t="shared" si="60"/>
        <v>47581.934246575343</v>
      </c>
      <c r="L832" s="68">
        <f t="shared" si="61"/>
        <v>12318.065753424657</v>
      </c>
      <c r="M832" s="45">
        <v>0.05</v>
      </c>
      <c r="N832" s="68">
        <f t="shared" si="62"/>
        <v>11702.162465753423</v>
      </c>
    </row>
    <row r="833" spans="2:14" x14ac:dyDescent="0.25">
      <c r="B833" s="46">
        <v>830</v>
      </c>
      <c r="C833" s="101" t="s">
        <v>1119</v>
      </c>
      <c r="D833" s="97">
        <v>42900</v>
      </c>
      <c r="E833" s="98">
        <v>44424</v>
      </c>
      <c r="F833" s="117">
        <f t="shared" si="63"/>
        <v>4.1753424657534248</v>
      </c>
      <c r="G833" s="46">
        <v>6</v>
      </c>
      <c r="H833" s="72">
        <v>0.05</v>
      </c>
      <c r="I833" s="91">
        <f t="shared" si="64"/>
        <v>0.15833333333333333</v>
      </c>
      <c r="J833" s="118">
        <v>62546</v>
      </c>
      <c r="K833" s="68">
        <f t="shared" si="60"/>
        <v>41348.903561643841</v>
      </c>
      <c r="L833" s="68">
        <f t="shared" si="61"/>
        <v>21197.096438356159</v>
      </c>
      <c r="M833" s="45">
        <v>0.05</v>
      </c>
      <c r="N833" s="68">
        <f t="shared" si="62"/>
        <v>20137.24161643835</v>
      </c>
    </row>
    <row r="834" spans="2:14" x14ac:dyDescent="0.25">
      <c r="B834" s="46">
        <v>831</v>
      </c>
      <c r="C834" s="101" t="s">
        <v>1120</v>
      </c>
      <c r="D834" s="97">
        <v>42903</v>
      </c>
      <c r="E834" s="98">
        <v>44424</v>
      </c>
      <c r="F834" s="117">
        <f t="shared" si="63"/>
        <v>4.1671232876712327</v>
      </c>
      <c r="G834" s="46">
        <v>3</v>
      </c>
      <c r="H834" s="72">
        <v>0.05</v>
      </c>
      <c r="I834" s="91">
        <f t="shared" si="64"/>
        <v>0.31666666666666665</v>
      </c>
      <c r="J834" s="118">
        <v>7000</v>
      </c>
      <c r="K834" s="68">
        <f t="shared" si="60"/>
        <v>9237.1232876712311</v>
      </c>
      <c r="L834" s="68">
        <f t="shared" si="61"/>
        <v>0</v>
      </c>
      <c r="M834" s="45">
        <v>0.05</v>
      </c>
      <c r="N834" s="68">
        <f t="shared" si="62"/>
        <v>350</v>
      </c>
    </row>
    <row r="835" spans="2:14" x14ac:dyDescent="0.25">
      <c r="B835" s="46">
        <v>832</v>
      </c>
      <c r="C835" s="101" t="s">
        <v>865</v>
      </c>
      <c r="D835" s="97">
        <v>42903</v>
      </c>
      <c r="E835" s="98">
        <v>44424</v>
      </c>
      <c r="F835" s="117">
        <f t="shared" si="63"/>
        <v>4.1671232876712327</v>
      </c>
      <c r="G835" s="46">
        <v>3</v>
      </c>
      <c r="H835" s="72">
        <v>0.05</v>
      </c>
      <c r="I835" s="91">
        <f t="shared" si="64"/>
        <v>0.31666666666666665</v>
      </c>
      <c r="J835" s="118">
        <v>24805.21</v>
      </c>
      <c r="K835" s="68">
        <f t="shared" si="60"/>
        <v>32732.68327808219</v>
      </c>
      <c r="L835" s="68">
        <f t="shared" si="61"/>
        <v>0</v>
      </c>
      <c r="M835" s="45">
        <v>0.05</v>
      </c>
      <c r="N835" s="68">
        <f t="shared" si="62"/>
        <v>1240.2605000000001</v>
      </c>
    </row>
    <row r="836" spans="2:14" x14ac:dyDescent="0.25">
      <c r="B836" s="46">
        <v>833</v>
      </c>
      <c r="C836" s="101" t="s">
        <v>1066</v>
      </c>
      <c r="D836" s="97">
        <v>42907</v>
      </c>
      <c r="E836" s="98">
        <v>44424</v>
      </c>
      <c r="F836" s="117">
        <f t="shared" si="63"/>
        <v>4.1561643835616442</v>
      </c>
      <c r="G836" s="46">
        <v>3</v>
      </c>
      <c r="H836" s="72">
        <v>0.05</v>
      </c>
      <c r="I836" s="91">
        <f t="shared" si="64"/>
        <v>0.31666666666666665</v>
      </c>
      <c r="J836" s="118">
        <v>19465</v>
      </c>
      <c r="K836" s="68">
        <f t="shared" ref="K836:K899" si="65">J836*I836*F836</f>
        <v>25618.250913242009</v>
      </c>
      <c r="L836" s="68">
        <f t="shared" ref="L836:L899" si="66">MAX(J836-K836,0)</f>
        <v>0</v>
      </c>
      <c r="M836" s="45">
        <v>0.05</v>
      </c>
      <c r="N836" s="68">
        <f t="shared" ref="N836:N899" si="67">IF(J836&lt;=0,0,IF(L836&lt;=H836*J836,H836*J836,L836*(1-M836)))</f>
        <v>973.25</v>
      </c>
    </row>
    <row r="837" spans="2:14" x14ac:dyDescent="0.25">
      <c r="B837" s="46">
        <v>834</v>
      </c>
      <c r="C837" s="101" t="s">
        <v>1121</v>
      </c>
      <c r="D837" s="97">
        <v>42907</v>
      </c>
      <c r="E837" s="98">
        <v>44424</v>
      </c>
      <c r="F837" s="117">
        <f t="shared" ref="F837:F900" si="68">(E837-D837)/365</f>
        <v>4.1561643835616442</v>
      </c>
      <c r="G837" s="46">
        <v>3</v>
      </c>
      <c r="H837" s="72">
        <v>0.05</v>
      </c>
      <c r="I837" s="91">
        <f t="shared" ref="I837:I900" si="69">(1-H837)/G837</f>
        <v>0.31666666666666665</v>
      </c>
      <c r="J837" s="118">
        <v>75570</v>
      </c>
      <c r="K837" s="68">
        <f t="shared" si="65"/>
        <v>99459.091780821924</v>
      </c>
      <c r="L837" s="68">
        <f t="shared" si="66"/>
        <v>0</v>
      </c>
      <c r="M837" s="45">
        <v>0.05</v>
      </c>
      <c r="N837" s="68">
        <f t="shared" si="67"/>
        <v>3778.5</v>
      </c>
    </row>
    <row r="838" spans="2:14" x14ac:dyDescent="0.25">
      <c r="B838" s="46">
        <v>835</v>
      </c>
      <c r="C838" s="101" t="s">
        <v>1122</v>
      </c>
      <c r="D838" s="97">
        <v>42912</v>
      </c>
      <c r="E838" s="98">
        <v>44424</v>
      </c>
      <c r="F838" s="117">
        <f t="shared" si="68"/>
        <v>4.1424657534246574</v>
      </c>
      <c r="G838" s="46">
        <v>3</v>
      </c>
      <c r="H838" s="72">
        <v>0.05</v>
      </c>
      <c r="I838" s="91">
        <f t="shared" si="69"/>
        <v>0.31666666666666665</v>
      </c>
      <c r="J838" s="118">
        <v>160000</v>
      </c>
      <c r="K838" s="68">
        <f t="shared" si="65"/>
        <v>209884.9315068493</v>
      </c>
      <c r="L838" s="68">
        <f t="shared" si="66"/>
        <v>0</v>
      </c>
      <c r="M838" s="45">
        <v>0.05</v>
      </c>
      <c r="N838" s="68">
        <f t="shared" si="67"/>
        <v>8000</v>
      </c>
    </row>
    <row r="839" spans="2:14" x14ac:dyDescent="0.25">
      <c r="B839" s="46">
        <v>836</v>
      </c>
      <c r="C839" s="101" t="s">
        <v>1122</v>
      </c>
      <c r="D839" s="97">
        <v>42912</v>
      </c>
      <c r="E839" s="98">
        <v>44424</v>
      </c>
      <c r="F839" s="117">
        <f t="shared" si="68"/>
        <v>4.1424657534246574</v>
      </c>
      <c r="G839" s="46">
        <v>3</v>
      </c>
      <c r="H839" s="72">
        <v>0.05</v>
      </c>
      <c r="I839" s="91">
        <f t="shared" si="69"/>
        <v>0.31666666666666665</v>
      </c>
      <c r="J839" s="118">
        <v>160000</v>
      </c>
      <c r="K839" s="68">
        <f t="shared" si="65"/>
        <v>209884.9315068493</v>
      </c>
      <c r="L839" s="68">
        <f t="shared" si="66"/>
        <v>0</v>
      </c>
      <c r="M839" s="45">
        <v>0.05</v>
      </c>
      <c r="N839" s="68">
        <f t="shared" si="67"/>
        <v>8000</v>
      </c>
    </row>
    <row r="840" spans="2:14" x14ac:dyDescent="0.25">
      <c r="B840" s="46">
        <v>837</v>
      </c>
      <c r="C840" s="101" t="s">
        <v>1123</v>
      </c>
      <c r="D840" s="97">
        <v>42913</v>
      </c>
      <c r="E840" s="98">
        <v>44424</v>
      </c>
      <c r="F840" s="117">
        <f t="shared" si="68"/>
        <v>4.13972602739726</v>
      </c>
      <c r="G840" s="46">
        <v>3</v>
      </c>
      <c r="H840" s="72">
        <v>0.05</v>
      </c>
      <c r="I840" s="91">
        <f t="shared" si="69"/>
        <v>0.31666666666666665</v>
      </c>
      <c r="J840" s="118">
        <v>14313</v>
      </c>
      <c r="K840" s="68">
        <f t="shared" si="65"/>
        <v>18763.10123287671</v>
      </c>
      <c r="L840" s="68">
        <f t="shared" si="66"/>
        <v>0</v>
      </c>
      <c r="M840" s="45">
        <v>0.05</v>
      </c>
      <c r="N840" s="68">
        <f t="shared" si="67"/>
        <v>715.65000000000009</v>
      </c>
    </row>
    <row r="841" spans="2:14" x14ac:dyDescent="0.25">
      <c r="B841" s="46">
        <v>838</v>
      </c>
      <c r="C841" s="101" t="s">
        <v>1020</v>
      </c>
      <c r="D841" s="97">
        <v>42915</v>
      </c>
      <c r="E841" s="98">
        <v>44424</v>
      </c>
      <c r="F841" s="117">
        <f t="shared" si="68"/>
        <v>4.1342465753424653</v>
      </c>
      <c r="G841" s="46">
        <v>5</v>
      </c>
      <c r="H841" s="72">
        <v>0.05</v>
      </c>
      <c r="I841" s="91">
        <f t="shared" si="69"/>
        <v>0.19</v>
      </c>
      <c r="J841" s="118">
        <v>3900</v>
      </c>
      <c r="K841" s="68">
        <f t="shared" si="65"/>
        <v>3063.476712328767</v>
      </c>
      <c r="L841" s="68">
        <f t="shared" si="66"/>
        <v>836.52328767123299</v>
      </c>
      <c r="M841" s="45">
        <v>0.05</v>
      </c>
      <c r="N841" s="68">
        <f t="shared" si="67"/>
        <v>794.69712328767127</v>
      </c>
    </row>
    <row r="842" spans="2:14" x14ac:dyDescent="0.25">
      <c r="B842" s="46">
        <v>839</v>
      </c>
      <c r="C842" s="101" t="s">
        <v>1124</v>
      </c>
      <c r="D842" s="97">
        <v>42916</v>
      </c>
      <c r="E842" s="98">
        <v>44424</v>
      </c>
      <c r="F842" s="117">
        <f t="shared" si="68"/>
        <v>4.1315068493150688</v>
      </c>
      <c r="G842" s="46">
        <v>3</v>
      </c>
      <c r="H842" s="72">
        <v>0.05</v>
      </c>
      <c r="I842" s="91">
        <f t="shared" si="69"/>
        <v>0.31666666666666665</v>
      </c>
      <c r="J842" s="118">
        <v>31075</v>
      </c>
      <c r="K842" s="68">
        <f t="shared" si="65"/>
        <v>40655.748858447492</v>
      </c>
      <c r="L842" s="68">
        <f t="shared" si="66"/>
        <v>0</v>
      </c>
      <c r="M842" s="45">
        <v>0.05</v>
      </c>
      <c r="N842" s="68">
        <f t="shared" si="67"/>
        <v>1553.75</v>
      </c>
    </row>
    <row r="843" spans="2:14" x14ac:dyDescent="0.25">
      <c r="B843" s="46">
        <v>840</v>
      </c>
      <c r="C843" s="101" t="s">
        <v>1125</v>
      </c>
      <c r="D843" s="97">
        <v>42916</v>
      </c>
      <c r="E843" s="98">
        <v>44424</v>
      </c>
      <c r="F843" s="117">
        <f t="shared" si="68"/>
        <v>4.1315068493150688</v>
      </c>
      <c r="G843" s="46">
        <v>3</v>
      </c>
      <c r="H843" s="72">
        <v>0.05</v>
      </c>
      <c r="I843" s="91">
        <f t="shared" si="69"/>
        <v>0.31666666666666665</v>
      </c>
      <c r="J843" s="118">
        <v>53577</v>
      </c>
      <c r="K843" s="68">
        <f t="shared" si="65"/>
        <v>70095.351780821919</v>
      </c>
      <c r="L843" s="68">
        <f t="shared" si="66"/>
        <v>0</v>
      </c>
      <c r="M843" s="45">
        <v>0.05</v>
      </c>
      <c r="N843" s="68">
        <f t="shared" si="67"/>
        <v>2678.8500000000004</v>
      </c>
    </row>
    <row r="844" spans="2:14" x14ac:dyDescent="0.25">
      <c r="B844" s="46">
        <v>841</v>
      </c>
      <c r="C844" s="101" t="s">
        <v>1126</v>
      </c>
      <c r="D844" s="97">
        <v>42916</v>
      </c>
      <c r="E844" s="98">
        <v>44424</v>
      </c>
      <c r="F844" s="117">
        <f t="shared" si="68"/>
        <v>4.1315068493150688</v>
      </c>
      <c r="G844" s="46">
        <v>3</v>
      </c>
      <c r="H844" s="72">
        <v>0.05</v>
      </c>
      <c r="I844" s="91">
        <f t="shared" si="69"/>
        <v>0.31666666666666665</v>
      </c>
      <c r="J844" s="118">
        <v>11818</v>
      </c>
      <c r="K844" s="68">
        <f t="shared" si="65"/>
        <v>15461.613515981735</v>
      </c>
      <c r="L844" s="68">
        <f t="shared" si="66"/>
        <v>0</v>
      </c>
      <c r="M844" s="45">
        <v>0.05</v>
      </c>
      <c r="N844" s="68">
        <f t="shared" si="67"/>
        <v>590.9</v>
      </c>
    </row>
    <row r="845" spans="2:14" x14ac:dyDescent="0.25">
      <c r="B845" s="46">
        <v>842</v>
      </c>
      <c r="C845" s="101" t="s">
        <v>1127</v>
      </c>
      <c r="D845" s="97">
        <v>42916</v>
      </c>
      <c r="E845" s="98">
        <v>44424</v>
      </c>
      <c r="F845" s="117">
        <f t="shared" si="68"/>
        <v>4.1315068493150688</v>
      </c>
      <c r="G845" s="46">
        <v>3</v>
      </c>
      <c r="H845" s="72">
        <v>0.05</v>
      </c>
      <c r="I845" s="91">
        <f t="shared" si="69"/>
        <v>0.31666666666666665</v>
      </c>
      <c r="J845" s="118">
        <v>28359</v>
      </c>
      <c r="K845" s="68">
        <f t="shared" si="65"/>
        <v>37102.377534246581</v>
      </c>
      <c r="L845" s="68">
        <f t="shared" si="66"/>
        <v>0</v>
      </c>
      <c r="M845" s="45">
        <v>0.05</v>
      </c>
      <c r="N845" s="68">
        <f t="shared" si="67"/>
        <v>1417.95</v>
      </c>
    </row>
    <row r="846" spans="2:14" x14ac:dyDescent="0.25">
      <c r="B846" s="46">
        <v>843</v>
      </c>
      <c r="C846" s="101" t="s">
        <v>994</v>
      </c>
      <c r="D846" s="97">
        <v>42916</v>
      </c>
      <c r="E846" s="98">
        <v>44424</v>
      </c>
      <c r="F846" s="117">
        <f t="shared" si="68"/>
        <v>4.1315068493150688</v>
      </c>
      <c r="G846" s="46">
        <v>3</v>
      </c>
      <c r="H846" s="72">
        <v>0.05</v>
      </c>
      <c r="I846" s="91">
        <f t="shared" si="69"/>
        <v>0.31666666666666665</v>
      </c>
      <c r="J846" s="118">
        <v>31878</v>
      </c>
      <c r="K846" s="68">
        <f t="shared" si="65"/>
        <v>41706.322191780819</v>
      </c>
      <c r="L846" s="68">
        <f t="shared" si="66"/>
        <v>0</v>
      </c>
      <c r="M846" s="45">
        <v>0.05</v>
      </c>
      <c r="N846" s="68">
        <f t="shared" si="67"/>
        <v>1593.9</v>
      </c>
    </row>
    <row r="847" spans="2:14" x14ac:dyDescent="0.25">
      <c r="B847" s="46">
        <v>844</v>
      </c>
      <c r="C847" s="101" t="s">
        <v>1128</v>
      </c>
      <c r="D847" s="97">
        <v>42916</v>
      </c>
      <c r="E847" s="98">
        <v>44424</v>
      </c>
      <c r="F847" s="117">
        <f t="shared" si="68"/>
        <v>4.1315068493150688</v>
      </c>
      <c r="G847" s="46">
        <v>3</v>
      </c>
      <c r="H847" s="72">
        <v>0.05</v>
      </c>
      <c r="I847" s="91">
        <f t="shared" si="69"/>
        <v>0.31666666666666665</v>
      </c>
      <c r="J847" s="118">
        <v>3613</v>
      </c>
      <c r="K847" s="68">
        <f t="shared" si="65"/>
        <v>4726.9258447488583</v>
      </c>
      <c r="L847" s="68">
        <f t="shared" si="66"/>
        <v>0</v>
      </c>
      <c r="M847" s="45">
        <v>0.05</v>
      </c>
      <c r="N847" s="68">
        <f t="shared" si="67"/>
        <v>180.65</v>
      </c>
    </row>
    <row r="848" spans="2:14" x14ac:dyDescent="0.25">
      <c r="B848" s="46">
        <v>845</v>
      </c>
      <c r="C848" s="101" t="s">
        <v>1010</v>
      </c>
      <c r="D848" s="97">
        <v>42920</v>
      </c>
      <c r="E848" s="98">
        <v>44424</v>
      </c>
      <c r="F848" s="117">
        <f t="shared" si="68"/>
        <v>4.1205479452054794</v>
      </c>
      <c r="G848" s="46">
        <v>8</v>
      </c>
      <c r="H848" s="72">
        <v>0.05</v>
      </c>
      <c r="I848" s="91">
        <f t="shared" si="69"/>
        <v>0.11874999999999999</v>
      </c>
      <c r="J848" s="118">
        <v>38400</v>
      </c>
      <c r="K848" s="68">
        <f t="shared" si="65"/>
        <v>18789.698630136987</v>
      </c>
      <c r="L848" s="68">
        <f t="shared" si="66"/>
        <v>19610.301369863013</v>
      </c>
      <c r="M848" s="45">
        <v>0.05</v>
      </c>
      <c r="N848" s="68">
        <f t="shared" si="67"/>
        <v>18629.786301369862</v>
      </c>
    </row>
    <row r="849" spans="2:14" x14ac:dyDescent="0.25">
      <c r="B849" s="46">
        <v>846</v>
      </c>
      <c r="C849" s="101" t="s">
        <v>1010</v>
      </c>
      <c r="D849" s="97">
        <v>42920</v>
      </c>
      <c r="E849" s="98">
        <v>44424</v>
      </c>
      <c r="F849" s="117">
        <f t="shared" si="68"/>
        <v>4.1205479452054794</v>
      </c>
      <c r="G849" s="46">
        <v>8</v>
      </c>
      <c r="H849" s="72">
        <v>0.05</v>
      </c>
      <c r="I849" s="91">
        <f t="shared" si="69"/>
        <v>0.11874999999999999</v>
      </c>
      <c r="J849" s="118">
        <v>115200</v>
      </c>
      <c r="K849" s="68">
        <f t="shared" si="65"/>
        <v>56369.095890410958</v>
      </c>
      <c r="L849" s="68">
        <f t="shared" si="66"/>
        <v>58830.904109589042</v>
      </c>
      <c r="M849" s="45">
        <v>0.05</v>
      </c>
      <c r="N849" s="68">
        <f t="shared" si="67"/>
        <v>55889.358904109591</v>
      </c>
    </row>
    <row r="850" spans="2:14" x14ac:dyDescent="0.25">
      <c r="B850" s="46">
        <v>847</v>
      </c>
      <c r="C850" s="101" t="s">
        <v>1065</v>
      </c>
      <c r="D850" s="97">
        <v>42929</v>
      </c>
      <c r="E850" s="98">
        <v>44424</v>
      </c>
      <c r="F850" s="117">
        <f t="shared" si="68"/>
        <v>4.095890410958904</v>
      </c>
      <c r="G850" s="46">
        <v>6</v>
      </c>
      <c r="H850" s="72">
        <v>0.05</v>
      </c>
      <c r="I850" s="91">
        <f t="shared" si="69"/>
        <v>0.15833333333333333</v>
      </c>
      <c r="J850" s="118">
        <v>19300</v>
      </c>
      <c r="K850" s="68">
        <f t="shared" si="65"/>
        <v>12516.358447488583</v>
      </c>
      <c r="L850" s="68">
        <f t="shared" si="66"/>
        <v>6783.6415525114171</v>
      </c>
      <c r="M850" s="45">
        <v>0.05</v>
      </c>
      <c r="N850" s="68">
        <f t="shared" si="67"/>
        <v>6444.4594748858462</v>
      </c>
    </row>
    <row r="851" spans="2:14" x14ac:dyDescent="0.25">
      <c r="B851" s="46">
        <v>848</v>
      </c>
      <c r="C851" s="101" t="s">
        <v>1129</v>
      </c>
      <c r="D851" s="97">
        <v>42933</v>
      </c>
      <c r="E851" s="98">
        <v>44424</v>
      </c>
      <c r="F851" s="117">
        <f t="shared" si="68"/>
        <v>4.0849315068493155</v>
      </c>
      <c r="G851" s="46">
        <v>3</v>
      </c>
      <c r="H851" s="72">
        <v>0.05</v>
      </c>
      <c r="I851" s="91">
        <f t="shared" si="69"/>
        <v>0.31666666666666665</v>
      </c>
      <c r="J851" s="118">
        <v>25200</v>
      </c>
      <c r="K851" s="68">
        <f t="shared" si="65"/>
        <v>32597.753424657538</v>
      </c>
      <c r="L851" s="68">
        <f t="shared" si="66"/>
        <v>0</v>
      </c>
      <c r="M851" s="45">
        <v>0.05</v>
      </c>
      <c r="N851" s="68">
        <f t="shared" si="67"/>
        <v>1260</v>
      </c>
    </row>
    <row r="852" spans="2:14" x14ac:dyDescent="0.25">
      <c r="B852" s="46">
        <v>849</v>
      </c>
      <c r="C852" s="101" t="s">
        <v>1130</v>
      </c>
      <c r="D852" s="97">
        <v>42941</v>
      </c>
      <c r="E852" s="98">
        <v>44424</v>
      </c>
      <c r="F852" s="117">
        <f t="shared" si="68"/>
        <v>4.0630136986301366</v>
      </c>
      <c r="G852" s="46">
        <v>3</v>
      </c>
      <c r="H852" s="72">
        <v>0.05</v>
      </c>
      <c r="I852" s="91">
        <f t="shared" si="69"/>
        <v>0.31666666666666665</v>
      </c>
      <c r="J852" s="118">
        <v>15982</v>
      </c>
      <c r="K852" s="68">
        <f t="shared" si="65"/>
        <v>20562.776894977167</v>
      </c>
      <c r="L852" s="68">
        <f t="shared" si="66"/>
        <v>0</v>
      </c>
      <c r="M852" s="45">
        <v>0.05</v>
      </c>
      <c r="N852" s="68">
        <f t="shared" si="67"/>
        <v>799.1</v>
      </c>
    </row>
    <row r="853" spans="2:14" x14ac:dyDescent="0.25">
      <c r="B853" s="46">
        <v>850</v>
      </c>
      <c r="C853" s="101" t="s">
        <v>1126</v>
      </c>
      <c r="D853" s="97">
        <v>42951</v>
      </c>
      <c r="E853" s="98">
        <v>44424</v>
      </c>
      <c r="F853" s="117">
        <f t="shared" si="68"/>
        <v>4.0356164383561648</v>
      </c>
      <c r="G853" s="46">
        <v>3</v>
      </c>
      <c r="H853" s="72">
        <v>0.05</v>
      </c>
      <c r="I853" s="91">
        <f t="shared" si="69"/>
        <v>0.31666666666666665</v>
      </c>
      <c r="J853" s="118">
        <v>12150</v>
      </c>
      <c r="K853" s="68">
        <f t="shared" si="65"/>
        <v>15527.034246575344</v>
      </c>
      <c r="L853" s="68">
        <f t="shared" si="66"/>
        <v>0</v>
      </c>
      <c r="M853" s="45">
        <v>0.05</v>
      </c>
      <c r="N853" s="68">
        <f t="shared" si="67"/>
        <v>607.5</v>
      </c>
    </row>
    <row r="854" spans="2:14" x14ac:dyDescent="0.25">
      <c r="B854" s="46">
        <v>851</v>
      </c>
      <c r="C854" s="101" t="s">
        <v>994</v>
      </c>
      <c r="D854" s="97">
        <v>42951</v>
      </c>
      <c r="E854" s="98">
        <v>44424</v>
      </c>
      <c r="F854" s="117">
        <f t="shared" si="68"/>
        <v>4.0356164383561648</v>
      </c>
      <c r="G854" s="46">
        <v>3</v>
      </c>
      <c r="H854" s="72">
        <v>0.05</v>
      </c>
      <c r="I854" s="91">
        <f t="shared" si="69"/>
        <v>0.31666666666666665</v>
      </c>
      <c r="J854" s="118">
        <v>15800</v>
      </c>
      <c r="K854" s="68">
        <f t="shared" si="65"/>
        <v>20191.534246575342</v>
      </c>
      <c r="L854" s="68">
        <f t="shared" si="66"/>
        <v>0</v>
      </c>
      <c r="M854" s="45">
        <v>0.05</v>
      </c>
      <c r="N854" s="68">
        <f t="shared" si="67"/>
        <v>790</v>
      </c>
    </row>
    <row r="855" spans="2:14" x14ac:dyDescent="0.25">
      <c r="B855" s="46">
        <v>852</v>
      </c>
      <c r="C855" s="101" t="s">
        <v>1020</v>
      </c>
      <c r="D855" s="97">
        <v>42969</v>
      </c>
      <c r="E855" s="98">
        <v>44424</v>
      </c>
      <c r="F855" s="117">
        <f t="shared" si="68"/>
        <v>3.9863013698630136</v>
      </c>
      <c r="G855" s="46">
        <v>5</v>
      </c>
      <c r="H855" s="72">
        <v>0.05</v>
      </c>
      <c r="I855" s="91">
        <f t="shared" si="69"/>
        <v>0.19</v>
      </c>
      <c r="J855" s="118">
        <v>5850</v>
      </c>
      <c r="K855" s="68">
        <f t="shared" si="65"/>
        <v>4430.7739726027394</v>
      </c>
      <c r="L855" s="68">
        <f t="shared" si="66"/>
        <v>1419.2260273972606</v>
      </c>
      <c r="M855" s="45">
        <v>0.05</v>
      </c>
      <c r="N855" s="68">
        <f t="shared" si="67"/>
        <v>1348.2647260273975</v>
      </c>
    </row>
    <row r="856" spans="2:14" x14ac:dyDescent="0.25">
      <c r="B856" s="46">
        <v>853</v>
      </c>
      <c r="C856" s="101" t="s">
        <v>1019</v>
      </c>
      <c r="D856" s="97">
        <v>42973</v>
      </c>
      <c r="E856" s="98">
        <v>44424</v>
      </c>
      <c r="F856" s="117">
        <f t="shared" si="68"/>
        <v>3.9753424657534246</v>
      </c>
      <c r="G856" s="46">
        <v>5</v>
      </c>
      <c r="H856" s="72">
        <v>0.05</v>
      </c>
      <c r="I856" s="91">
        <f t="shared" si="69"/>
        <v>0.19</v>
      </c>
      <c r="J856" s="118">
        <v>20500</v>
      </c>
      <c r="K856" s="68">
        <f t="shared" si="65"/>
        <v>15483.95890410959</v>
      </c>
      <c r="L856" s="68">
        <f t="shared" si="66"/>
        <v>5016.0410958904104</v>
      </c>
      <c r="M856" s="45">
        <v>0.05</v>
      </c>
      <c r="N856" s="68">
        <f t="shared" si="67"/>
        <v>4765.2390410958897</v>
      </c>
    </row>
    <row r="857" spans="2:14" x14ac:dyDescent="0.25">
      <c r="B857" s="46">
        <v>854</v>
      </c>
      <c r="C857" s="101" t="s">
        <v>1077</v>
      </c>
      <c r="D857" s="97">
        <v>42973</v>
      </c>
      <c r="E857" s="98">
        <v>44424</v>
      </c>
      <c r="F857" s="117">
        <f t="shared" si="68"/>
        <v>3.9753424657534246</v>
      </c>
      <c r="G857" s="46">
        <v>4</v>
      </c>
      <c r="H857" s="72">
        <v>0.05</v>
      </c>
      <c r="I857" s="91">
        <f t="shared" si="69"/>
        <v>0.23749999999999999</v>
      </c>
      <c r="J857" s="118">
        <v>7650</v>
      </c>
      <c r="K857" s="68">
        <f t="shared" si="65"/>
        <v>7222.7003424657532</v>
      </c>
      <c r="L857" s="68">
        <f t="shared" si="66"/>
        <v>427.29965753424676</v>
      </c>
      <c r="M857" s="45">
        <v>0.05</v>
      </c>
      <c r="N857" s="68">
        <f t="shared" si="67"/>
        <v>405.9346746575344</v>
      </c>
    </row>
    <row r="858" spans="2:14" x14ac:dyDescent="0.25">
      <c r="B858" s="46">
        <v>855</v>
      </c>
      <c r="C858" s="101" t="s">
        <v>1017</v>
      </c>
      <c r="D858" s="97">
        <v>42973</v>
      </c>
      <c r="E858" s="98">
        <v>44424</v>
      </c>
      <c r="F858" s="117">
        <f t="shared" si="68"/>
        <v>3.9753424657534246</v>
      </c>
      <c r="G858" s="46">
        <v>5</v>
      </c>
      <c r="H858" s="72">
        <v>0.05</v>
      </c>
      <c r="I858" s="91">
        <f t="shared" si="69"/>
        <v>0.19</v>
      </c>
      <c r="J858" s="118">
        <v>9500</v>
      </c>
      <c r="K858" s="68">
        <f t="shared" si="65"/>
        <v>7175.4931506849316</v>
      </c>
      <c r="L858" s="68">
        <f t="shared" si="66"/>
        <v>2324.5068493150684</v>
      </c>
      <c r="M858" s="45">
        <v>0.05</v>
      </c>
      <c r="N858" s="68">
        <f t="shared" si="67"/>
        <v>2208.2815068493151</v>
      </c>
    </row>
    <row r="859" spans="2:14" x14ac:dyDescent="0.25">
      <c r="B859" s="46">
        <v>856</v>
      </c>
      <c r="C859" s="101" t="s">
        <v>1131</v>
      </c>
      <c r="D859" s="97">
        <v>42973</v>
      </c>
      <c r="E859" s="98">
        <v>44424</v>
      </c>
      <c r="F859" s="117">
        <f t="shared" si="68"/>
        <v>3.9753424657534246</v>
      </c>
      <c r="G859" s="46">
        <v>4</v>
      </c>
      <c r="H859" s="72">
        <v>0.05</v>
      </c>
      <c r="I859" s="91">
        <f t="shared" si="69"/>
        <v>0.23749999999999999</v>
      </c>
      <c r="J859" s="118">
        <v>10080</v>
      </c>
      <c r="K859" s="68">
        <f t="shared" si="65"/>
        <v>9516.9698630136991</v>
      </c>
      <c r="L859" s="68">
        <f t="shared" si="66"/>
        <v>563.03013698630093</v>
      </c>
      <c r="M859" s="45">
        <v>0.05</v>
      </c>
      <c r="N859" s="68">
        <f t="shared" si="67"/>
        <v>534.87863013698586</v>
      </c>
    </row>
    <row r="860" spans="2:14" x14ac:dyDescent="0.25">
      <c r="B860" s="46">
        <v>857</v>
      </c>
      <c r="C860" s="101" t="s">
        <v>1132</v>
      </c>
      <c r="D860" s="97">
        <v>43007</v>
      </c>
      <c r="E860" s="98">
        <v>44424</v>
      </c>
      <c r="F860" s="117">
        <f t="shared" si="68"/>
        <v>3.882191780821918</v>
      </c>
      <c r="G860" s="46">
        <v>3</v>
      </c>
      <c r="H860" s="72">
        <v>0.05</v>
      </c>
      <c r="I860" s="91">
        <f t="shared" si="69"/>
        <v>0.31666666666666665</v>
      </c>
      <c r="J860" s="118">
        <v>101694</v>
      </c>
      <c r="K860" s="68">
        <f t="shared" si="65"/>
        <v>125018.6101369863</v>
      </c>
      <c r="L860" s="68">
        <f t="shared" si="66"/>
        <v>0</v>
      </c>
      <c r="M860" s="45">
        <v>0.05</v>
      </c>
      <c r="N860" s="68">
        <f t="shared" si="67"/>
        <v>5084.7000000000007</v>
      </c>
    </row>
    <row r="861" spans="2:14" x14ac:dyDescent="0.25">
      <c r="B861" s="46">
        <v>858</v>
      </c>
      <c r="C861" s="101" t="s">
        <v>1133</v>
      </c>
      <c r="D861" s="97">
        <v>42991</v>
      </c>
      <c r="E861" s="98">
        <v>44424</v>
      </c>
      <c r="F861" s="117">
        <f t="shared" si="68"/>
        <v>3.9260273972602739</v>
      </c>
      <c r="G861" s="46">
        <v>3</v>
      </c>
      <c r="H861" s="72">
        <v>0.05</v>
      </c>
      <c r="I861" s="91">
        <f t="shared" si="69"/>
        <v>0.31666666666666665</v>
      </c>
      <c r="J861" s="118">
        <v>11000</v>
      </c>
      <c r="K861" s="68">
        <f t="shared" si="65"/>
        <v>13675.66210045662</v>
      </c>
      <c r="L861" s="68">
        <f t="shared" si="66"/>
        <v>0</v>
      </c>
      <c r="M861" s="45">
        <v>0.05</v>
      </c>
      <c r="N861" s="68">
        <f t="shared" si="67"/>
        <v>550</v>
      </c>
    </row>
    <row r="862" spans="2:14" x14ac:dyDescent="0.25">
      <c r="B862" s="46">
        <v>859</v>
      </c>
      <c r="C862" s="101" t="s">
        <v>1134</v>
      </c>
      <c r="D862" s="97">
        <v>42999</v>
      </c>
      <c r="E862" s="98">
        <v>44424</v>
      </c>
      <c r="F862" s="117">
        <f t="shared" si="68"/>
        <v>3.904109589041096</v>
      </c>
      <c r="G862" s="46">
        <v>3</v>
      </c>
      <c r="H862" s="72">
        <v>0.05</v>
      </c>
      <c r="I862" s="91">
        <f t="shared" si="69"/>
        <v>0.31666666666666665</v>
      </c>
      <c r="J862" s="118">
        <v>14375</v>
      </c>
      <c r="K862" s="68">
        <f t="shared" si="65"/>
        <v>17771.832191780821</v>
      </c>
      <c r="L862" s="68">
        <f t="shared" si="66"/>
        <v>0</v>
      </c>
      <c r="M862" s="45">
        <v>0.05</v>
      </c>
      <c r="N862" s="68">
        <f t="shared" si="67"/>
        <v>718.75</v>
      </c>
    </row>
    <row r="863" spans="2:14" x14ac:dyDescent="0.25">
      <c r="B863" s="46">
        <v>860</v>
      </c>
      <c r="C863" s="101" t="s">
        <v>1135</v>
      </c>
      <c r="D863" s="97">
        <v>42999</v>
      </c>
      <c r="E863" s="98">
        <v>44424</v>
      </c>
      <c r="F863" s="117">
        <f t="shared" si="68"/>
        <v>3.904109589041096</v>
      </c>
      <c r="G863" s="46">
        <v>3</v>
      </c>
      <c r="H863" s="72">
        <v>0.05</v>
      </c>
      <c r="I863" s="91">
        <f t="shared" si="69"/>
        <v>0.31666666666666665</v>
      </c>
      <c r="J863" s="118">
        <v>6020</v>
      </c>
      <c r="K863" s="68">
        <f t="shared" si="65"/>
        <v>7442.534246575342</v>
      </c>
      <c r="L863" s="68">
        <f t="shared" si="66"/>
        <v>0</v>
      </c>
      <c r="M863" s="45">
        <v>0.05</v>
      </c>
      <c r="N863" s="68">
        <f t="shared" si="67"/>
        <v>301</v>
      </c>
    </row>
    <row r="864" spans="2:14" x14ac:dyDescent="0.25">
      <c r="B864" s="46">
        <v>861</v>
      </c>
      <c r="C864" s="101" t="s">
        <v>1136</v>
      </c>
      <c r="D864" s="97">
        <v>43005</v>
      </c>
      <c r="E864" s="98">
        <v>44424</v>
      </c>
      <c r="F864" s="117">
        <f t="shared" si="68"/>
        <v>3.8876712328767122</v>
      </c>
      <c r="G864" s="46">
        <v>3</v>
      </c>
      <c r="H864" s="72">
        <v>0.05</v>
      </c>
      <c r="I864" s="91">
        <f t="shared" si="69"/>
        <v>0.31666666666666665</v>
      </c>
      <c r="J864" s="118">
        <v>125000</v>
      </c>
      <c r="K864" s="68">
        <f t="shared" si="65"/>
        <v>153886.98630136985</v>
      </c>
      <c r="L864" s="68">
        <f t="shared" si="66"/>
        <v>0</v>
      </c>
      <c r="M864" s="45">
        <v>0.05</v>
      </c>
      <c r="N864" s="68">
        <f t="shared" si="67"/>
        <v>6250</v>
      </c>
    </row>
    <row r="865" spans="2:14" x14ac:dyDescent="0.25">
      <c r="B865" s="46">
        <v>862</v>
      </c>
      <c r="C865" s="101" t="s">
        <v>998</v>
      </c>
      <c r="D865" s="97">
        <v>43029</v>
      </c>
      <c r="E865" s="98">
        <v>44424</v>
      </c>
      <c r="F865" s="117">
        <f t="shared" si="68"/>
        <v>3.8219178082191783</v>
      </c>
      <c r="G865" s="46">
        <v>3</v>
      </c>
      <c r="H865" s="72">
        <v>0.05</v>
      </c>
      <c r="I865" s="91">
        <f t="shared" si="69"/>
        <v>0.31666666666666665</v>
      </c>
      <c r="J865" s="118">
        <v>17000</v>
      </c>
      <c r="K865" s="68">
        <f t="shared" si="65"/>
        <v>20574.657534246577</v>
      </c>
      <c r="L865" s="68">
        <f t="shared" si="66"/>
        <v>0</v>
      </c>
      <c r="M865" s="45">
        <v>0.05</v>
      </c>
      <c r="N865" s="68">
        <f t="shared" si="67"/>
        <v>850</v>
      </c>
    </row>
    <row r="866" spans="2:14" x14ac:dyDescent="0.25">
      <c r="B866" s="46">
        <v>863</v>
      </c>
      <c r="C866" s="101" t="s">
        <v>1137</v>
      </c>
      <c r="D866" s="97">
        <v>43032</v>
      </c>
      <c r="E866" s="98">
        <v>44424</v>
      </c>
      <c r="F866" s="117">
        <f t="shared" si="68"/>
        <v>3.8136986301369862</v>
      </c>
      <c r="G866" s="46">
        <v>3</v>
      </c>
      <c r="H866" s="72">
        <v>0.05</v>
      </c>
      <c r="I866" s="91">
        <f t="shared" si="69"/>
        <v>0.31666666666666665</v>
      </c>
      <c r="J866" s="118">
        <v>235156</v>
      </c>
      <c r="K866" s="68">
        <f t="shared" si="65"/>
        <v>283991.13643835613</v>
      </c>
      <c r="L866" s="68">
        <f t="shared" si="66"/>
        <v>0</v>
      </c>
      <c r="M866" s="45">
        <v>0.05</v>
      </c>
      <c r="N866" s="68">
        <f t="shared" si="67"/>
        <v>11757.800000000001</v>
      </c>
    </row>
    <row r="867" spans="2:14" x14ac:dyDescent="0.25">
      <c r="B867" s="46">
        <v>864</v>
      </c>
      <c r="C867" s="101" t="s">
        <v>1067</v>
      </c>
      <c r="D867" s="97">
        <v>43034</v>
      </c>
      <c r="E867" s="98">
        <v>44424</v>
      </c>
      <c r="F867" s="117">
        <f t="shared" si="68"/>
        <v>3.8082191780821919</v>
      </c>
      <c r="G867" s="46">
        <v>3</v>
      </c>
      <c r="H867" s="72">
        <v>0.05</v>
      </c>
      <c r="I867" s="91">
        <f t="shared" si="69"/>
        <v>0.31666666666666665</v>
      </c>
      <c r="J867" s="118">
        <v>187000</v>
      </c>
      <c r="K867" s="68">
        <f t="shared" si="65"/>
        <v>225510.04566210046</v>
      </c>
      <c r="L867" s="68">
        <f t="shared" si="66"/>
        <v>0</v>
      </c>
      <c r="M867" s="45">
        <v>0.05</v>
      </c>
      <c r="N867" s="68">
        <f t="shared" si="67"/>
        <v>9350</v>
      </c>
    </row>
    <row r="868" spans="2:14" x14ac:dyDescent="0.25">
      <c r="B868" s="46">
        <v>865</v>
      </c>
      <c r="C868" s="101" t="s">
        <v>994</v>
      </c>
      <c r="D868" s="97">
        <v>43035</v>
      </c>
      <c r="E868" s="98">
        <v>44424</v>
      </c>
      <c r="F868" s="117">
        <f t="shared" si="68"/>
        <v>3.8054794520547945</v>
      </c>
      <c r="G868" s="46">
        <v>3</v>
      </c>
      <c r="H868" s="72">
        <v>0.05</v>
      </c>
      <c r="I868" s="91">
        <f t="shared" si="69"/>
        <v>0.31666666666666665</v>
      </c>
      <c r="J868" s="118">
        <v>31600</v>
      </c>
      <c r="K868" s="68">
        <f t="shared" si="65"/>
        <v>38080.164383561641</v>
      </c>
      <c r="L868" s="68">
        <f t="shared" si="66"/>
        <v>0</v>
      </c>
      <c r="M868" s="45">
        <v>0.05</v>
      </c>
      <c r="N868" s="68">
        <f t="shared" si="67"/>
        <v>1580</v>
      </c>
    </row>
    <row r="869" spans="2:14" x14ac:dyDescent="0.25">
      <c r="B869" s="46">
        <v>866</v>
      </c>
      <c r="C869" s="101" t="s">
        <v>1138</v>
      </c>
      <c r="D869" s="97">
        <v>43039</v>
      </c>
      <c r="E869" s="98">
        <v>44424</v>
      </c>
      <c r="F869" s="117">
        <f t="shared" si="68"/>
        <v>3.7945205479452055</v>
      </c>
      <c r="G869" s="46">
        <v>5</v>
      </c>
      <c r="H869" s="72">
        <v>0.05</v>
      </c>
      <c r="I869" s="91">
        <f t="shared" si="69"/>
        <v>0.19</v>
      </c>
      <c r="J869" s="118">
        <v>19140.63</v>
      </c>
      <c r="K869" s="68">
        <f t="shared" si="65"/>
        <v>13799.607628767124</v>
      </c>
      <c r="L869" s="68">
        <f t="shared" si="66"/>
        <v>5341.022371232877</v>
      </c>
      <c r="M869" s="45">
        <v>0.05</v>
      </c>
      <c r="N869" s="68">
        <f t="shared" si="67"/>
        <v>5073.9712526712328</v>
      </c>
    </row>
    <row r="870" spans="2:14" x14ac:dyDescent="0.25">
      <c r="B870" s="46">
        <v>867</v>
      </c>
      <c r="C870" s="101" t="s">
        <v>879</v>
      </c>
      <c r="D870" s="97">
        <v>43052</v>
      </c>
      <c r="E870" s="98">
        <v>44424</v>
      </c>
      <c r="F870" s="117">
        <f t="shared" si="68"/>
        <v>3.7589041095890412</v>
      </c>
      <c r="G870" s="46">
        <v>3</v>
      </c>
      <c r="H870" s="72">
        <v>0.05</v>
      </c>
      <c r="I870" s="91">
        <f t="shared" si="69"/>
        <v>0.31666666666666665</v>
      </c>
      <c r="J870" s="118">
        <v>3600</v>
      </c>
      <c r="K870" s="68">
        <f t="shared" si="65"/>
        <v>4285.1506849315074</v>
      </c>
      <c r="L870" s="68">
        <f t="shared" si="66"/>
        <v>0</v>
      </c>
      <c r="M870" s="45">
        <v>0.05</v>
      </c>
      <c r="N870" s="68">
        <f t="shared" si="67"/>
        <v>180</v>
      </c>
    </row>
    <row r="871" spans="2:14" x14ac:dyDescent="0.25">
      <c r="B871" s="46">
        <v>868</v>
      </c>
      <c r="C871" s="101" t="s">
        <v>1139</v>
      </c>
      <c r="D871" s="97">
        <v>43056</v>
      </c>
      <c r="E871" s="98">
        <v>44424</v>
      </c>
      <c r="F871" s="117">
        <f t="shared" si="68"/>
        <v>3.7479452054794522</v>
      </c>
      <c r="G871" s="46">
        <v>6</v>
      </c>
      <c r="H871" s="72">
        <v>0.05</v>
      </c>
      <c r="I871" s="91">
        <f t="shared" si="69"/>
        <v>0.15833333333333333</v>
      </c>
      <c r="J871" s="118">
        <v>33256</v>
      </c>
      <c r="K871" s="68">
        <f t="shared" si="65"/>
        <v>19734.930410958903</v>
      </c>
      <c r="L871" s="68">
        <f t="shared" si="66"/>
        <v>13521.069589041097</v>
      </c>
      <c r="M871" s="45">
        <v>0.05</v>
      </c>
      <c r="N871" s="68">
        <f t="shared" si="67"/>
        <v>12845.016109589042</v>
      </c>
    </row>
    <row r="872" spans="2:14" x14ac:dyDescent="0.25">
      <c r="B872" s="46">
        <v>869</v>
      </c>
      <c r="C872" s="101" t="s">
        <v>1140</v>
      </c>
      <c r="D872" s="97">
        <v>43059</v>
      </c>
      <c r="E872" s="98">
        <v>44424</v>
      </c>
      <c r="F872" s="117">
        <f t="shared" si="68"/>
        <v>3.7397260273972601</v>
      </c>
      <c r="G872" s="46">
        <v>3</v>
      </c>
      <c r="H872" s="72">
        <v>0.05</v>
      </c>
      <c r="I872" s="91">
        <f t="shared" si="69"/>
        <v>0.31666666666666665</v>
      </c>
      <c r="J872" s="118">
        <v>91072</v>
      </c>
      <c r="K872" s="68">
        <f t="shared" si="65"/>
        <v>107851.70410958903</v>
      </c>
      <c r="L872" s="68">
        <f t="shared" si="66"/>
        <v>0</v>
      </c>
      <c r="M872" s="45">
        <v>0.05</v>
      </c>
      <c r="N872" s="68">
        <f t="shared" si="67"/>
        <v>4553.6000000000004</v>
      </c>
    </row>
    <row r="873" spans="2:14" x14ac:dyDescent="0.25">
      <c r="B873" s="46">
        <v>870</v>
      </c>
      <c r="C873" s="101" t="s">
        <v>1140</v>
      </c>
      <c r="D873" s="97">
        <v>43059</v>
      </c>
      <c r="E873" s="98">
        <v>44424</v>
      </c>
      <c r="F873" s="117">
        <f t="shared" si="68"/>
        <v>3.7397260273972601</v>
      </c>
      <c r="G873" s="46">
        <v>3</v>
      </c>
      <c r="H873" s="72">
        <v>0.05</v>
      </c>
      <c r="I873" s="91">
        <f t="shared" si="69"/>
        <v>0.31666666666666665</v>
      </c>
      <c r="J873" s="118">
        <v>91072</v>
      </c>
      <c r="K873" s="68">
        <f t="shared" si="65"/>
        <v>107851.70410958903</v>
      </c>
      <c r="L873" s="68">
        <f t="shared" si="66"/>
        <v>0</v>
      </c>
      <c r="M873" s="45">
        <v>0.05</v>
      </c>
      <c r="N873" s="68">
        <f t="shared" si="67"/>
        <v>4553.6000000000004</v>
      </c>
    </row>
    <row r="874" spans="2:14" x14ac:dyDescent="0.25">
      <c r="B874" s="46">
        <v>871</v>
      </c>
      <c r="C874" s="101" t="s">
        <v>1140</v>
      </c>
      <c r="D874" s="97">
        <v>43061</v>
      </c>
      <c r="E874" s="98">
        <v>44424</v>
      </c>
      <c r="F874" s="117">
        <f t="shared" si="68"/>
        <v>3.7342465753424658</v>
      </c>
      <c r="G874" s="46">
        <v>3</v>
      </c>
      <c r="H874" s="72">
        <v>0.05</v>
      </c>
      <c r="I874" s="91">
        <f t="shared" si="69"/>
        <v>0.31666666666666665</v>
      </c>
      <c r="J874" s="118">
        <v>91072</v>
      </c>
      <c r="K874" s="68">
        <f t="shared" si="65"/>
        <v>107693.67963470319</v>
      </c>
      <c r="L874" s="68">
        <f t="shared" si="66"/>
        <v>0</v>
      </c>
      <c r="M874" s="45">
        <v>0.05</v>
      </c>
      <c r="N874" s="68">
        <f t="shared" si="67"/>
        <v>4553.6000000000004</v>
      </c>
    </row>
    <row r="875" spans="2:14" x14ac:dyDescent="0.25">
      <c r="B875" s="46">
        <v>872</v>
      </c>
      <c r="C875" s="101" t="s">
        <v>1065</v>
      </c>
      <c r="D875" s="97">
        <v>43100</v>
      </c>
      <c r="E875" s="98">
        <v>44424</v>
      </c>
      <c r="F875" s="117">
        <f t="shared" si="68"/>
        <v>3.6273972602739728</v>
      </c>
      <c r="G875" s="46">
        <v>6</v>
      </c>
      <c r="H875" s="72">
        <v>0.05</v>
      </c>
      <c r="I875" s="91">
        <f t="shared" si="69"/>
        <v>0.15833333333333333</v>
      </c>
      <c r="J875" s="118">
        <v>110154</v>
      </c>
      <c r="K875" s="68">
        <f t="shared" si="65"/>
        <v>63265.616986301371</v>
      </c>
      <c r="L875" s="68">
        <f t="shared" si="66"/>
        <v>46888.383013698629</v>
      </c>
      <c r="M875" s="45">
        <v>0.05</v>
      </c>
      <c r="N875" s="68">
        <f t="shared" si="67"/>
        <v>44543.963863013698</v>
      </c>
    </row>
    <row r="876" spans="2:14" x14ac:dyDescent="0.25">
      <c r="B876" s="46">
        <v>873</v>
      </c>
      <c r="C876" s="101" t="s">
        <v>1140</v>
      </c>
      <c r="D876" s="97">
        <v>43077</v>
      </c>
      <c r="E876" s="98">
        <v>44424</v>
      </c>
      <c r="F876" s="117">
        <f t="shared" si="68"/>
        <v>3.6904109589041094</v>
      </c>
      <c r="G876" s="46">
        <v>3</v>
      </c>
      <c r="H876" s="72">
        <v>0.05</v>
      </c>
      <c r="I876" s="91">
        <f t="shared" si="69"/>
        <v>0.31666666666666665</v>
      </c>
      <c r="J876" s="118">
        <v>182142</v>
      </c>
      <c r="K876" s="68">
        <f t="shared" si="65"/>
        <v>212856.63041095887</v>
      </c>
      <c r="L876" s="68">
        <f t="shared" si="66"/>
        <v>0</v>
      </c>
      <c r="M876" s="45">
        <v>0.05</v>
      </c>
      <c r="N876" s="68">
        <f t="shared" si="67"/>
        <v>9107.1</v>
      </c>
    </row>
    <row r="877" spans="2:14" x14ac:dyDescent="0.25">
      <c r="B877" s="46">
        <v>874</v>
      </c>
      <c r="C877" s="101" t="s">
        <v>1009</v>
      </c>
      <c r="D877" s="97">
        <v>43088</v>
      </c>
      <c r="E877" s="98">
        <v>44424</v>
      </c>
      <c r="F877" s="117">
        <f t="shared" si="68"/>
        <v>3.6602739726027398</v>
      </c>
      <c r="G877" s="46">
        <v>8</v>
      </c>
      <c r="H877" s="72">
        <v>0.05</v>
      </c>
      <c r="I877" s="91">
        <f t="shared" si="69"/>
        <v>0.11874999999999999</v>
      </c>
      <c r="J877" s="118">
        <v>13203</v>
      </c>
      <c r="K877" s="68">
        <f t="shared" si="65"/>
        <v>5738.7834246575339</v>
      </c>
      <c r="L877" s="68">
        <f t="shared" si="66"/>
        <v>7464.2165753424661</v>
      </c>
      <c r="M877" s="45">
        <v>0.05</v>
      </c>
      <c r="N877" s="68">
        <f t="shared" si="67"/>
        <v>7091.0057465753425</v>
      </c>
    </row>
    <row r="878" spans="2:14" x14ac:dyDescent="0.25">
      <c r="B878" s="46">
        <v>875</v>
      </c>
      <c r="C878" s="101" t="s">
        <v>1141</v>
      </c>
      <c r="D878" s="97">
        <v>43095</v>
      </c>
      <c r="E878" s="98">
        <v>44424</v>
      </c>
      <c r="F878" s="117">
        <f t="shared" si="68"/>
        <v>3.6410958904109587</v>
      </c>
      <c r="G878" s="46">
        <v>3</v>
      </c>
      <c r="H878" s="72">
        <v>0.05</v>
      </c>
      <c r="I878" s="91">
        <f t="shared" si="69"/>
        <v>0.31666666666666665</v>
      </c>
      <c r="J878" s="118">
        <v>8570</v>
      </c>
      <c r="K878" s="68">
        <f t="shared" si="65"/>
        <v>9881.3273972602728</v>
      </c>
      <c r="L878" s="68">
        <f t="shared" si="66"/>
        <v>0</v>
      </c>
      <c r="M878" s="45">
        <v>0.05</v>
      </c>
      <c r="N878" s="68">
        <f t="shared" si="67"/>
        <v>428.5</v>
      </c>
    </row>
    <row r="879" spans="2:14" x14ac:dyDescent="0.25">
      <c r="B879" s="46">
        <v>876</v>
      </c>
      <c r="C879" s="101" t="s">
        <v>1142</v>
      </c>
      <c r="D879" s="97">
        <v>43095</v>
      </c>
      <c r="E879" s="98">
        <v>44424</v>
      </c>
      <c r="F879" s="117">
        <f t="shared" si="68"/>
        <v>3.6410958904109587</v>
      </c>
      <c r="G879" s="46">
        <v>3</v>
      </c>
      <c r="H879" s="72">
        <v>0.05</v>
      </c>
      <c r="I879" s="91">
        <f t="shared" si="69"/>
        <v>0.31666666666666665</v>
      </c>
      <c r="J879" s="118">
        <v>52500</v>
      </c>
      <c r="K879" s="68">
        <f t="shared" si="65"/>
        <v>60533.219178082189</v>
      </c>
      <c r="L879" s="68">
        <f t="shared" si="66"/>
        <v>0</v>
      </c>
      <c r="M879" s="45">
        <v>0.05</v>
      </c>
      <c r="N879" s="68">
        <f t="shared" si="67"/>
        <v>2625</v>
      </c>
    </row>
    <row r="880" spans="2:14" x14ac:dyDescent="0.25">
      <c r="B880" s="46">
        <v>877</v>
      </c>
      <c r="C880" s="101" t="s">
        <v>1065</v>
      </c>
      <c r="D880" s="97">
        <v>43108</v>
      </c>
      <c r="E880" s="98">
        <v>44424</v>
      </c>
      <c r="F880" s="117">
        <f t="shared" si="68"/>
        <v>3.6054794520547944</v>
      </c>
      <c r="G880" s="46">
        <v>6</v>
      </c>
      <c r="H880" s="72">
        <v>0.05</v>
      </c>
      <c r="I880" s="91">
        <f t="shared" si="69"/>
        <v>0.15833333333333333</v>
      </c>
      <c r="J880" s="118">
        <v>29296</v>
      </c>
      <c r="K880" s="68">
        <f t="shared" si="65"/>
        <v>16724.136621004563</v>
      </c>
      <c r="L880" s="68">
        <f t="shared" si="66"/>
        <v>12571.863378995437</v>
      </c>
      <c r="M880" s="45">
        <v>0.05</v>
      </c>
      <c r="N880" s="68">
        <f t="shared" si="67"/>
        <v>11943.270210045664</v>
      </c>
    </row>
    <row r="881" spans="2:14" x14ac:dyDescent="0.25">
      <c r="B881" s="46">
        <v>878</v>
      </c>
      <c r="C881" s="101" t="s">
        <v>1065</v>
      </c>
      <c r="D881" s="97">
        <v>43109</v>
      </c>
      <c r="E881" s="98">
        <v>44424</v>
      </c>
      <c r="F881" s="117">
        <f t="shared" si="68"/>
        <v>3.6027397260273974</v>
      </c>
      <c r="G881" s="46">
        <v>6</v>
      </c>
      <c r="H881" s="72">
        <v>0.05</v>
      </c>
      <c r="I881" s="91">
        <f t="shared" si="69"/>
        <v>0.15833333333333333</v>
      </c>
      <c r="J881" s="118">
        <v>14969</v>
      </c>
      <c r="K881" s="68">
        <f t="shared" si="65"/>
        <v>8538.8234018264848</v>
      </c>
      <c r="L881" s="68">
        <f t="shared" si="66"/>
        <v>6430.1765981735152</v>
      </c>
      <c r="M881" s="45">
        <v>0.05</v>
      </c>
      <c r="N881" s="68">
        <f t="shared" si="67"/>
        <v>6108.6677682648387</v>
      </c>
    </row>
    <row r="882" spans="2:14" x14ac:dyDescent="0.25">
      <c r="B882" s="46">
        <v>879</v>
      </c>
      <c r="C882" s="101" t="s">
        <v>1143</v>
      </c>
      <c r="D882" s="97">
        <v>43104</v>
      </c>
      <c r="E882" s="98">
        <v>44424</v>
      </c>
      <c r="F882" s="117">
        <f t="shared" si="68"/>
        <v>3.6164383561643834</v>
      </c>
      <c r="G882" s="46">
        <v>5</v>
      </c>
      <c r="H882" s="72">
        <v>0.05</v>
      </c>
      <c r="I882" s="91">
        <f t="shared" si="69"/>
        <v>0.19</v>
      </c>
      <c r="J882" s="118">
        <v>26271</v>
      </c>
      <c r="K882" s="68">
        <f t="shared" si="65"/>
        <v>18051.415890410957</v>
      </c>
      <c r="L882" s="68">
        <f t="shared" si="66"/>
        <v>8219.5841095890428</v>
      </c>
      <c r="M882" s="45">
        <v>0.05</v>
      </c>
      <c r="N882" s="68">
        <f t="shared" si="67"/>
        <v>7808.6049041095903</v>
      </c>
    </row>
    <row r="883" spans="2:14" x14ac:dyDescent="0.25">
      <c r="B883" s="46">
        <v>880</v>
      </c>
      <c r="C883" s="101" t="s">
        <v>1144</v>
      </c>
      <c r="D883" s="97">
        <v>43104</v>
      </c>
      <c r="E883" s="98">
        <v>44424</v>
      </c>
      <c r="F883" s="117">
        <f t="shared" si="68"/>
        <v>3.6164383561643834</v>
      </c>
      <c r="G883" s="46">
        <v>5</v>
      </c>
      <c r="H883" s="72">
        <v>0.05</v>
      </c>
      <c r="I883" s="91">
        <f t="shared" si="69"/>
        <v>0.19</v>
      </c>
      <c r="J883" s="118">
        <v>50893</v>
      </c>
      <c r="K883" s="68">
        <f t="shared" si="65"/>
        <v>34969.765479452057</v>
      </c>
      <c r="L883" s="68">
        <f t="shared" si="66"/>
        <v>15923.234520547943</v>
      </c>
      <c r="M883" s="45">
        <v>0.05</v>
      </c>
      <c r="N883" s="68">
        <f t="shared" si="67"/>
        <v>15127.072794520545</v>
      </c>
    </row>
    <row r="884" spans="2:14" x14ac:dyDescent="0.25">
      <c r="B884" s="46">
        <v>881</v>
      </c>
      <c r="C884" s="101" t="s">
        <v>1145</v>
      </c>
      <c r="D884" s="97">
        <v>43112</v>
      </c>
      <c r="E884" s="98">
        <v>44424</v>
      </c>
      <c r="F884" s="117">
        <f t="shared" si="68"/>
        <v>3.5945205479452054</v>
      </c>
      <c r="G884" s="46">
        <v>5</v>
      </c>
      <c r="H884" s="72">
        <v>0.05</v>
      </c>
      <c r="I884" s="91">
        <f t="shared" si="69"/>
        <v>0.19</v>
      </c>
      <c r="J884" s="118">
        <v>8125</v>
      </c>
      <c r="K884" s="68">
        <f t="shared" si="65"/>
        <v>5549.0410958904104</v>
      </c>
      <c r="L884" s="68">
        <f t="shared" si="66"/>
        <v>2575.9589041095896</v>
      </c>
      <c r="M884" s="45">
        <v>0.05</v>
      </c>
      <c r="N884" s="68">
        <f t="shared" si="67"/>
        <v>2447.16095890411</v>
      </c>
    </row>
    <row r="885" spans="2:14" x14ac:dyDescent="0.25">
      <c r="B885" s="46">
        <v>882</v>
      </c>
      <c r="C885" s="101" t="s">
        <v>1145</v>
      </c>
      <c r="D885" s="97">
        <v>43112</v>
      </c>
      <c r="E885" s="98">
        <v>44424</v>
      </c>
      <c r="F885" s="117">
        <f t="shared" si="68"/>
        <v>3.5945205479452054</v>
      </c>
      <c r="G885" s="46">
        <v>5</v>
      </c>
      <c r="H885" s="72">
        <v>0.05</v>
      </c>
      <c r="I885" s="91">
        <f t="shared" si="69"/>
        <v>0.19</v>
      </c>
      <c r="J885" s="118">
        <v>8125</v>
      </c>
      <c r="K885" s="68">
        <f t="shared" si="65"/>
        <v>5549.0410958904104</v>
      </c>
      <c r="L885" s="68">
        <f t="shared" si="66"/>
        <v>2575.9589041095896</v>
      </c>
      <c r="M885" s="45">
        <v>0.05</v>
      </c>
      <c r="N885" s="68">
        <f t="shared" si="67"/>
        <v>2447.16095890411</v>
      </c>
    </row>
    <row r="886" spans="2:14" x14ac:dyDescent="0.25">
      <c r="B886" s="46">
        <v>883</v>
      </c>
      <c r="C886" s="101" t="s">
        <v>1145</v>
      </c>
      <c r="D886" s="97">
        <v>43112</v>
      </c>
      <c r="E886" s="98">
        <v>44424</v>
      </c>
      <c r="F886" s="117">
        <f t="shared" si="68"/>
        <v>3.5945205479452054</v>
      </c>
      <c r="G886" s="46">
        <v>5</v>
      </c>
      <c r="H886" s="72">
        <v>0.05</v>
      </c>
      <c r="I886" s="91">
        <f t="shared" si="69"/>
        <v>0.19</v>
      </c>
      <c r="J886" s="118">
        <v>7815</v>
      </c>
      <c r="K886" s="68">
        <f t="shared" si="65"/>
        <v>5337.3238356164375</v>
      </c>
      <c r="L886" s="68">
        <f t="shared" si="66"/>
        <v>2477.6761643835625</v>
      </c>
      <c r="M886" s="45">
        <v>0.05</v>
      </c>
      <c r="N886" s="68">
        <f t="shared" si="67"/>
        <v>2353.7923561643843</v>
      </c>
    </row>
    <row r="887" spans="2:14" x14ac:dyDescent="0.25">
      <c r="B887" s="46">
        <v>884</v>
      </c>
      <c r="C887" s="101" t="s">
        <v>1097</v>
      </c>
      <c r="D887" s="97">
        <v>43109</v>
      </c>
      <c r="E887" s="98">
        <v>44424</v>
      </c>
      <c r="F887" s="117">
        <f t="shared" si="68"/>
        <v>3.6027397260273974</v>
      </c>
      <c r="G887" s="46">
        <v>3</v>
      </c>
      <c r="H887" s="72">
        <v>0.05</v>
      </c>
      <c r="I887" s="91">
        <f t="shared" si="69"/>
        <v>0.31666666666666665</v>
      </c>
      <c r="J887" s="118">
        <v>17200</v>
      </c>
      <c r="K887" s="68">
        <f t="shared" si="65"/>
        <v>19622.922374429221</v>
      </c>
      <c r="L887" s="68">
        <f t="shared" si="66"/>
        <v>0</v>
      </c>
      <c r="M887" s="45">
        <v>0.05</v>
      </c>
      <c r="N887" s="68">
        <f t="shared" si="67"/>
        <v>860</v>
      </c>
    </row>
    <row r="888" spans="2:14" x14ac:dyDescent="0.25">
      <c r="B888" s="46">
        <v>885</v>
      </c>
      <c r="C888" s="101" t="s">
        <v>1146</v>
      </c>
      <c r="D888" s="97">
        <v>43111</v>
      </c>
      <c r="E888" s="98">
        <v>44424</v>
      </c>
      <c r="F888" s="117">
        <f t="shared" si="68"/>
        <v>3.5972602739726027</v>
      </c>
      <c r="G888" s="46">
        <v>5</v>
      </c>
      <c r="H888" s="72">
        <v>0.05</v>
      </c>
      <c r="I888" s="91">
        <f t="shared" si="69"/>
        <v>0.19</v>
      </c>
      <c r="J888" s="118">
        <v>7813</v>
      </c>
      <c r="K888" s="68">
        <f t="shared" si="65"/>
        <v>5340.0249589041096</v>
      </c>
      <c r="L888" s="68">
        <f t="shared" si="66"/>
        <v>2472.9750410958904</v>
      </c>
      <c r="M888" s="45">
        <v>0.05</v>
      </c>
      <c r="N888" s="68">
        <f t="shared" si="67"/>
        <v>2349.3262890410956</v>
      </c>
    </row>
    <row r="889" spans="2:14" x14ac:dyDescent="0.25">
      <c r="B889" s="46">
        <v>886</v>
      </c>
      <c r="C889" s="101" t="s">
        <v>1147</v>
      </c>
      <c r="D889" s="97">
        <v>43119</v>
      </c>
      <c r="E889" s="98">
        <v>44424</v>
      </c>
      <c r="F889" s="117">
        <f t="shared" si="68"/>
        <v>3.5753424657534247</v>
      </c>
      <c r="G889" s="46">
        <v>3</v>
      </c>
      <c r="H889" s="72">
        <v>0.05</v>
      </c>
      <c r="I889" s="91">
        <f t="shared" si="69"/>
        <v>0.31666666666666665</v>
      </c>
      <c r="J889" s="118">
        <v>134300</v>
      </c>
      <c r="K889" s="68">
        <f t="shared" si="65"/>
        <v>152053.35616438356</v>
      </c>
      <c r="L889" s="68">
        <f t="shared" si="66"/>
        <v>0</v>
      </c>
      <c r="M889" s="45">
        <v>0.05</v>
      </c>
      <c r="N889" s="68">
        <f t="shared" si="67"/>
        <v>6715</v>
      </c>
    </row>
    <row r="890" spans="2:14" x14ac:dyDescent="0.25">
      <c r="B890" s="46">
        <v>887</v>
      </c>
      <c r="C890" s="101" t="s">
        <v>1148</v>
      </c>
      <c r="D890" s="97">
        <v>43118</v>
      </c>
      <c r="E890" s="98">
        <v>44424</v>
      </c>
      <c r="F890" s="117">
        <f t="shared" si="68"/>
        <v>3.5780821917808221</v>
      </c>
      <c r="G890" s="46">
        <v>5</v>
      </c>
      <c r="H890" s="72">
        <v>0.05</v>
      </c>
      <c r="I890" s="91">
        <f t="shared" si="69"/>
        <v>0.19</v>
      </c>
      <c r="J890" s="118">
        <v>7969.1</v>
      </c>
      <c r="K890" s="68">
        <f t="shared" si="65"/>
        <v>5417.6780109589045</v>
      </c>
      <c r="L890" s="68">
        <f t="shared" si="66"/>
        <v>2551.4219890410959</v>
      </c>
      <c r="M890" s="45">
        <v>0.05</v>
      </c>
      <c r="N890" s="68">
        <f t="shared" si="67"/>
        <v>2423.8508895890409</v>
      </c>
    </row>
    <row r="891" spans="2:14" x14ac:dyDescent="0.25">
      <c r="B891" s="46">
        <v>888</v>
      </c>
      <c r="C891" s="101" t="s">
        <v>1143</v>
      </c>
      <c r="D891" s="97">
        <v>43123</v>
      </c>
      <c r="E891" s="98">
        <v>44424</v>
      </c>
      <c r="F891" s="117">
        <f t="shared" si="68"/>
        <v>3.5643835616438357</v>
      </c>
      <c r="G891" s="46">
        <v>5</v>
      </c>
      <c r="H891" s="72">
        <v>0.05</v>
      </c>
      <c r="I891" s="91">
        <f t="shared" si="69"/>
        <v>0.19</v>
      </c>
      <c r="J891" s="118">
        <v>39407</v>
      </c>
      <c r="K891" s="68">
        <f t="shared" si="65"/>
        <v>26687.715972602742</v>
      </c>
      <c r="L891" s="68">
        <f t="shared" si="66"/>
        <v>12719.284027397258</v>
      </c>
      <c r="M891" s="45">
        <v>0.05</v>
      </c>
      <c r="N891" s="68">
        <f t="shared" si="67"/>
        <v>12083.319826027395</v>
      </c>
    </row>
    <row r="892" spans="2:14" x14ac:dyDescent="0.25">
      <c r="B892" s="46">
        <v>889</v>
      </c>
      <c r="C892" s="101" t="s">
        <v>1149</v>
      </c>
      <c r="D892" s="97">
        <v>43122</v>
      </c>
      <c r="E892" s="98">
        <v>44424</v>
      </c>
      <c r="F892" s="117">
        <f t="shared" si="68"/>
        <v>3.5671232876712327</v>
      </c>
      <c r="G892" s="46">
        <v>6</v>
      </c>
      <c r="H892" s="72">
        <v>0.05</v>
      </c>
      <c r="I892" s="91">
        <f t="shared" si="69"/>
        <v>0.15833333333333333</v>
      </c>
      <c r="J892" s="118">
        <v>46253</v>
      </c>
      <c r="K892" s="68">
        <f t="shared" si="65"/>
        <v>26123.440958904106</v>
      </c>
      <c r="L892" s="68">
        <f t="shared" si="66"/>
        <v>20129.559041095894</v>
      </c>
      <c r="M892" s="45">
        <v>0.05</v>
      </c>
      <c r="N892" s="68">
        <f t="shared" si="67"/>
        <v>19123.081089041098</v>
      </c>
    </row>
    <row r="893" spans="2:14" x14ac:dyDescent="0.25">
      <c r="B893" s="46">
        <v>890</v>
      </c>
      <c r="C893" s="101" t="s">
        <v>1150</v>
      </c>
      <c r="D893" s="97">
        <v>43129</v>
      </c>
      <c r="E893" s="98">
        <v>44424</v>
      </c>
      <c r="F893" s="117">
        <f t="shared" si="68"/>
        <v>3.547945205479452</v>
      </c>
      <c r="G893" s="46">
        <v>3</v>
      </c>
      <c r="H893" s="72">
        <v>0.05</v>
      </c>
      <c r="I893" s="91">
        <f t="shared" si="69"/>
        <v>0.31666666666666665</v>
      </c>
      <c r="J893" s="118">
        <v>25000</v>
      </c>
      <c r="K893" s="68">
        <f t="shared" si="65"/>
        <v>28087.899543378993</v>
      </c>
      <c r="L893" s="68">
        <f t="shared" si="66"/>
        <v>0</v>
      </c>
      <c r="M893" s="45">
        <v>0.05</v>
      </c>
      <c r="N893" s="68">
        <f t="shared" si="67"/>
        <v>1250</v>
      </c>
    </row>
    <row r="894" spans="2:14" x14ac:dyDescent="0.25">
      <c r="B894" s="46">
        <v>891</v>
      </c>
      <c r="C894" s="101" t="s">
        <v>1150</v>
      </c>
      <c r="D894" s="97">
        <v>43129</v>
      </c>
      <c r="E894" s="98">
        <v>44424</v>
      </c>
      <c r="F894" s="117">
        <f t="shared" si="68"/>
        <v>3.547945205479452</v>
      </c>
      <c r="G894" s="46">
        <v>3</v>
      </c>
      <c r="H894" s="72">
        <v>0.05</v>
      </c>
      <c r="I894" s="91">
        <f t="shared" si="69"/>
        <v>0.31666666666666665</v>
      </c>
      <c r="J894" s="118">
        <v>21864</v>
      </c>
      <c r="K894" s="68">
        <f t="shared" si="65"/>
        <v>24564.553424657533</v>
      </c>
      <c r="L894" s="68">
        <f t="shared" si="66"/>
        <v>0</v>
      </c>
      <c r="M894" s="45">
        <v>0.05</v>
      </c>
      <c r="N894" s="68">
        <f t="shared" si="67"/>
        <v>1093.2</v>
      </c>
    </row>
    <row r="895" spans="2:14" x14ac:dyDescent="0.25">
      <c r="B895" s="46">
        <v>892</v>
      </c>
      <c r="C895" s="101" t="s">
        <v>1151</v>
      </c>
      <c r="D895" s="97">
        <v>43122</v>
      </c>
      <c r="E895" s="98">
        <v>44424</v>
      </c>
      <c r="F895" s="117">
        <f t="shared" si="68"/>
        <v>3.5671232876712327</v>
      </c>
      <c r="G895" s="46">
        <v>3</v>
      </c>
      <c r="H895" s="72">
        <v>0.05</v>
      </c>
      <c r="I895" s="91">
        <f t="shared" si="69"/>
        <v>0.31666666666666665</v>
      </c>
      <c r="J895" s="118">
        <v>91071</v>
      </c>
      <c r="K895" s="68">
        <f t="shared" si="65"/>
        <v>102872.80356164383</v>
      </c>
      <c r="L895" s="68">
        <f t="shared" si="66"/>
        <v>0</v>
      </c>
      <c r="M895" s="45">
        <v>0.05</v>
      </c>
      <c r="N895" s="68">
        <f t="shared" si="67"/>
        <v>4553.55</v>
      </c>
    </row>
    <row r="896" spans="2:14" x14ac:dyDescent="0.25">
      <c r="B896" s="46">
        <v>893</v>
      </c>
      <c r="C896" s="101" t="s">
        <v>1065</v>
      </c>
      <c r="D896" s="97">
        <v>43137</v>
      </c>
      <c r="E896" s="98">
        <v>44424</v>
      </c>
      <c r="F896" s="117">
        <f t="shared" si="68"/>
        <v>3.526027397260274</v>
      </c>
      <c r="G896" s="46">
        <v>6</v>
      </c>
      <c r="H896" s="72">
        <v>0.05</v>
      </c>
      <c r="I896" s="91">
        <f t="shared" si="69"/>
        <v>0.15833333333333333</v>
      </c>
      <c r="J896" s="118">
        <v>13820</v>
      </c>
      <c r="K896" s="68">
        <f t="shared" si="65"/>
        <v>7715.5356164383556</v>
      </c>
      <c r="L896" s="68">
        <f t="shared" si="66"/>
        <v>6104.4643835616444</v>
      </c>
      <c r="M896" s="45">
        <v>0.05</v>
      </c>
      <c r="N896" s="68">
        <f t="shared" si="67"/>
        <v>5799.2411643835621</v>
      </c>
    </row>
    <row r="897" spans="2:14" x14ac:dyDescent="0.25">
      <c r="B897" s="46">
        <v>894</v>
      </c>
      <c r="C897" s="101" t="s">
        <v>1144</v>
      </c>
      <c r="D897" s="97">
        <v>43138</v>
      </c>
      <c r="E897" s="98">
        <v>44424</v>
      </c>
      <c r="F897" s="117">
        <f t="shared" si="68"/>
        <v>3.5232876712328767</v>
      </c>
      <c r="G897" s="46">
        <v>3</v>
      </c>
      <c r="H897" s="72">
        <v>0.05</v>
      </c>
      <c r="I897" s="91">
        <f t="shared" si="69"/>
        <v>0.31666666666666665</v>
      </c>
      <c r="J897" s="118">
        <v>50892.86</v>
      </c>
      <c r="K897" s="68">
        <f t="shared" si="65"/>
        <v>56781.558960730596</v>
      </c>
      <c r="L897" s="68">
        <f t="shared" si="66"/>
        <v>0</v>
      </c>
      <c r="M897" s="45">
        <v>0.05</v>
      </c>
      <c r="N897" s="68">
        <f t="shared" si="67"/>
        <v>2544.643</v>
      </c>
    </row>
    <row r="898" spans="2:14" x14ac:dyDescent="0.25">
      <c r="B898" s="46">
        <v>895</v>
      </c>
      <c r="C898" s="101" t="s">
        <v>1152</v>
      </c>
      <c r="D898" s="97">
        <v>43137</v>
      </c>
      <c r="E898" s="98">
        <v>44424</v>
      </c>
      <c r="F898" s="117">
        <f t="shared" si="68"/>
        <v>3.526027397260274</v>
      </c>
      <c r="G898" s="46">
        <v>3</v>
      </c>
      <c r="H898" s="72">
        <v>0.05</v>
      </c>
      <c r="I898" s="91">
        <f t="shared" si="69"/>
        <v>0.31666666666666665</v>
      </c>
      <c r="J898" s="118">
        <v>90179</v>
      </c>
      <c r="K898" s="68">
        <f t="shared" si="65"/>
        <v>100691.64780821918</v>
      </c>
      <c r="L898" s="68">
        <f t="shared" si="66"/>
        <v>0</v>
      </c>
      <c r="M898" s="45">
        <v>0.05</v>
      </c>
      <c r="N898" s="68">
        <f t="shared" si="67"/>
        <v>4508.95</v>
      </c>
    </row>
    <row r="899" spans="2:14" x14ac:dyDescent="0.25">
      <c r="B899" s="46">
        <v>896</v>
      </c>
      <c r="C899" s="101" t="s">
        <v>1153</v>
      </c>
      <c r="D899" s="97">
        <v>43145</v>
      </c>
      <c r="E899" s="98">
        <v>44424</v>
      </c>
      <c r="F899" s="117">
        <f t="shared" si="68"/>
        <v>3.504109589041096</v>
      </c>
      <c r="G899" s="46">
        <v>3</v>
      </c>
      <c r="H899" s="72">
        <v>0.05</v>
      </c>
      <c r="I899" s="91">
        <f t="shared" si="69"/>
        <v>0.31666666666666665</v>
      </c>
      <c r="J899" s="118">
        <v>13000</v>
      </c>
      <c r="K899" s="68">
        <f t="shared" si="65"/>
        <v>14425.25114155251</v>
      </c>
      <c r="L899" s="68">
        <f t="shared" si="66"/>
        <v>0</v>
      </c>
      <c r="M899" s="45">
        <v>0.05</v>
      </c>
      <c r="N899" s="68">
        <f t="shared" si="67"/>
        <v>650</v>
      </c>
    </row>
    <row r="900" spans="2:14" x14ac:dyDescent="0.25">
      <c r="B900" s="46">
        <v>897</v>
      </c>
      <c r="C900" s="101" t="s">
        <v>1154</v>
      </c>
      <c r="D900" s="97">
        <v>43143</v>
      </c>
      <c r="E900" s="98">
        <v>44424</v>
      </c>
      <c r="F900" s="117">
        <f t="shared" si="68"/>
        <v>3.5095890410958903</v>
      </c>
      <c r="G900" s="46">
        <v>3</v>
      </c>
      <c r="H900" s="72">
        <v>0.05</v>
      </c>
      <c r="I900" s="91">
        <f t="shared" si="69"/>
        <v>0.31666666666666665</v>
      </c>
      <c r="J900" s="118">
        <v>114285.72</v>
      </c>
      <c r="K900" s="68">
        <f t="shared" ref="K900:K963" si="70">J900*I900*F900</f>
        <v>127013.7049808219</v>
      </c>
      <c r="L900" s="68">
        <f t="shared" ref="L900:L963" si="71">MAX(J900-K900,0)</f>
        <v>0</v>
      </c>
      <c r="M900" s="45">
        <v>0.05</v>
      </c>
      <c r="N900" s="68">
        <f t="shared" ref="N900:N963" si="72">IF(J900&lt;=0,0,IF(L900&lt;=H900*J900,H900*J900,L900*(1-M900)))</f>
        <v>5714.2860000000001</v>
      </c>
    </row>
    <row r="901" spans="2:14" x14ac:dyDescent="0.25">
      <c r="B901" s="46">
        <v>898</v>
      </c>
      <c r="C901" s="101" t="s">
        <v>1140</v>
      </c>
      <c r="D901" s="97">
        <v>43143</v>
      </c>
      <c r="E901" s="98">
        <v>44424</v>
      </c>
      <c r="F901" s="117">
        <f t="shared" ref="F901:F964" si="73">(E901-D901)/365</f>
        <v>3.5095890410958903</v>
      </c>
      <c r="G901" s="46">
        <v>3</v>
      </c>
      <c r="H901" s="72">
        <v>0.05</v>
      </c>
      <c r="I901" s="91">
        <f t="shared" ref="I901:I964" si="74">(1-H901)/G901</f>
        <v>0.31666666666666665</v>
      </c>
      <c r="J901" s="118">
        <v>78571.429999999993</v>
      </c>
      <c r="K901" s="68">
        <f t="shared" si="70"/>
        <v>87321.919395890392</v>
      </c>
      <c r="L901" s="68">
        <f t="shared" si="71"/>
        <v>0</v>
      </c>
      <c r="M901" s="45">
        <v>0.05</v>
      </c>
      <c r="N901" s="68">
        <f t="shared" si="72"/>
        <v>3928.5715</v>
      </c>
    </row>
    <row r="902" spans="2:14" x14ac:dyDescent="0.25">
      <c r="B902" s="46">
        <v>899</v>
      </c>
      <c r="C902" s="101" t="s">
        <v>1140</v>
      </c>
      <c r="D902" s="97">
        <v>43143</v>
      </c>
      <c r="E902" s="98">
        <v>44424</v>
      </c>
      <c r="F902" s="117">
        <f t="shared" si="73"/>
        <v>3.5095890410958903</v>
      </c>
      <c r="G902" s="46">
        <v>3</v>
      </c>
      <c r="H902" s="72">
        <v>0.05</v>
      </c>
      <c r="I902" s="91">
        <f t="shared" si="74"/>
        <v>0.31666666666666665</v>
      </c>
      <c r="J902" s="118">
        <v>78571.429999999993</v>
      </c>
      <c r="K902" s="68">
        <f t="shared" si="70"/>
        <v>87321.919395890392</v>
      </c>
      <c r="L902" s="68">
        <f t="shared" si="71"/>
        <v>0</v>
      </c>
      <c r="M902" s="45">
        <v>0.05</v>
      </c>
      <c r="N902" s="68">
        <f t="shared" si="72"/>
        <v>3928.5715</v>
      </c>
    </row>
    <row r="903" spans="2:14" x14ac:dyDescent="0.25">
      <c r="B903" s="46">
        <v>900</v>
      </c>
      <c r="C903" s="101" t="s">
        <v>1155</v>
      </c>
      <c r="D903" s="97">
        <v>43152</v>
      </c>
      <c r="E903" s="98">
        <v>44424</v>
      </c>
      <c r="F903" s="117">
        <f t="shared" si="73"/>
        <v>3.484931506849315</v>
      </c>
      <c r="G903" s="46">
        <v>3</v>
      </c>
      <c r="H903" s="72">
        <v>0.05</v>
      </c>
      <c r="I903" s="91">
        <f t="shared" si="74"/>
        <v>0.31666666666666665</v>
      </c>
      <c r="J903" s="118">
        <v>6800</v>
      </c>
      <c r="K903" s="68">
        <f t="shared" si="70"/>
        <v>7504.2191780821904</v>
      </c>
      <c r="L903" s="68">
        <f t="shared" si="71"/>
        <v>0</v>
      </c>
      <c r="M903" s="45">
        <v>0.05</v>
      </c>
      <c r="N903" s="68">
        <f t="shared" si="72"/>
        <v>340</v>
      </c>
    </row>
    <row r="904" spans="2:14" x14ac:dyDescent="0.25">
      <c r="B904" s="46">
        <v>901</v>
      </c>
      <c r="C904" s="101" t="s">
        <v>1156</v>
      </c>
      <c r="D904" s="97">
        <v>43152</v>
      </c>
      <c r="E904" s="98">
        <v>44424</v>
      </c>
      <c r="F904" s="117">
        <f t="shared" si="73"/>
        <v>3.484931506849315</v>
      </c>
      <c r="G904" s="46">
        <v>5</v>
      </c>
      <c r="H904" s="72">
        <v>0.05</v>
      </c>
      <c r="I904" s="91">
        <f t="shared" si="74"/>
        <v>0.19</v>
      </c>
      <c r="J904" s="118">
        <v>41250</v>
      </c>
      <c r="K904" s="68">
        <f t="shared" si="70"/>
        <v>27313.150684931505</v>
      </c>
      <c r="L904" s="68">
        <f t="shared" si="71"/>
        <v>13936.849315068495</v>
      </c>
      <c r="M904" s="45">
        <v>0.05</v>
      </c>
      <c r="N904" s="68">
        <f t="shared" si="72"/>
        <v>13240.00684931507</v>
      </c>
    </row>
    <row r="905" spans="2:14" x14ac:dyDescent="0.25">
      <c r="B905" s="46">
        <v>902</v>
      </c>
      <c r="C905" s="101" t="s">
        <v>1157</v>
      </c>
      <c r="D905" s="97">
        <v>43152</v>
      </c>
      <c r="E905" s="98">
        <v>44424</v>
      </c>
      <c r="F905" s="117">
        <f t="shared" si="73"/>
        <v>3.484931506849315</v>
      </c>
      <c r="G905" s="46">
        <v>3</v>
      </c>
      <c r="H905" s="72">
        <v>0.05</v>
      </c>
      <c r="I905" s="91">
        <f t="shared" si="74"/>
        <v>0.31666666666666665</v>
      </c>
      <c r="J905" s="118">
        <v>4100</v>
      </c>
      <c r="K905" s="68">
        <f t="shared" si="70"/>
        <v>4524.6027397260268</v>
      </c>
      <c r="L905" s="68">
        <f t="shared" si="71"/>
        <v>0</v>
      </c>
      <c r="M905" s="45">
        <v>0.05</v>
      </c>
      <c r="N905" s="68">
        <f t="shared" si="72"/>
        <v>205</v>
      </c>
    </row>
    <row r="906" spans="2:14" x14ac:dyDescent="0.25">
      <c r="B906" s="46">
        <v>903</v>
      </c>
      <c r="C906" s="101" t="s">
        <v>1158</v>
      </c>
      <c r="D906" s="97">
        <v>43152</v>
      </c>
      <c r="E906" s="98">
        <v>44424</v>
      </c>
      <c r="F906" s="117">
        <f t="shared" si="73"/>
        <v>3.484931506849315</v>
      </c>
      <c r="G906" s="46">
        <v>8</v>
      </c>
      <c r="H906" s="72">
        <v>0.05</v>
      </c>
      <c r="I906" s="91">
        <f t="shared" si="74"/>
        <v>0.11874999999999999</v>
      </c>
      <c r="J906" s="118">
        <v>19200</v>
      </c>
      <c r="K906" s="68">
        <f t="shared" si="70"/>
        <v>7945.6438356164381</v>
      </c>
      <c r="L906" s="68">
        <f t="shared" si="71"/>
        <v>11254.356164383562</v>
      </c>
      <c r="M906" s="45">
        <v>0.05</v>
      </c>
      <c r="N906" s="68">
        <f t="shared" si="72"/>
        <v>10691.638356164383</v>
      </c>
    </row>
    <row r="907" spans="2:14" x14ac:dyDescent="0.25">
      <c r="B907" s="46">
        <v>904</v>
      </c>
      <c r="C907" s="101" t="s">
        <v>1159</v>
      </c>
      <c r="D907" s="97">
        <v>43159</v>
      </c>
      <c r="E907" s="98">
        <v>44424</v>
      </c>
      <c r="F907" s="117">
        <f t="shared" si="73"/>
        <v>3.4657534246575343</v>
      </c>
      <c r="G907" s="46">
        <v>3</v>
      </c>
      <c r="H907" s="72">
        <v>0.05</v>
      </c>
      <c r="I907" s="91">
        <f t="shared" si="74"/>
        <v>0.31666666666666665</v>
      </c>
      <c r="J907" s="118">
        <v>26000</v>
      </c>
      <c r="K907" s="68">
        <f t="shared" si="70"/>
        <v>28534.703196347029</v>
      </c>
      <c r="L907" s="68">
        <f t="shared" si="71"/>
        <v>0</v>
      </c>
      <c r="M907" s="45">
        <v>0.05</v>
      </c>
      <c r="N907" s="68">
        <f t="shared" si="72"/>
        <v>1300</v>
      </c>
    </row>
    <row r="908" spans="2:14" x14ac:dyDescent="0.25">
      <c r="B908" s="46">
        <v>905</v>
      </c>
      <c r="C908" s="101" t="s">
        <v>1160</v>
      </c>
      <c r="D908" s="97">
        <v>43165</v>
      </c>
      <c r="E908" s="98">
        <v>44424</v>
      </c>
      <c r="F908" s="117">
        <f t="shared" si="73"/>
        <v>3.4493150684931506</v>
      </c>
      <c r="G908" s="46">
        <v>3</v>
      </c>
      <c r="H908" s="72">
        <v>0.05</v>
      </c>
      <c r="I908" s="91">
        <f t="shared" si="74"/>
        <v>0.31666666666666665</v>
      </c>
      <c r="J908" s="118">
        <v>45000</v>
      </c>
      <c r="K908" s="68">
        <f t="shared" si="70"/>
        <v>49152.739726027394</v>
      </c>
      <c r="L908" s="68">
        <f t="shared" si="71"/>
        <v>0</v>
      </c>
      <c r="M908" s="45">
        <v>0.05</v>
      </c>
      <c r="N908" s="68">
        <f t="shared" si="72"/>
        <v>2250</v>
      </c>
    </row>
    <row r="909" spans="2:14" x14ac:dyDescent="0.25">
      <c r="B909" s="46">
        <v>906</v>
      </c>
      <c r="C909" s="101" t="s">
        <v>996</v>
      </c>
      <c r="D909" s="97">
        <v>43173</v>
      </c>
      <c r="E909" s="98">
        <v>44424</v>
      </c>
      <c r="F909" s="117">
        <f t="shared" si="73"/>
        <v>3.4273972602739726</v>
      </c>
      <c r="G909" s="46">
        <v>3</v>
      </c>
      <c r="H909" s="72">
        <v>0.05</v>
      </c>
      <c r="I909" s="91">
        <f t="shared" si="74"/>
        <v>0.31666666666666665</v>
      </c>
      <c r="J909" s="118">
        <v>26700</v>
      </c>
      <c r="K909" s="68">
        <f t="shared" si="70"/>
        <v>28978.64383561644</v>
      </c>
      <c r="L909" s="68">
        <f t="shared" si="71"/>
        <v>0</v>
      </c>
      <c r="M909" s="45">
        <v>0.05</v>
      </c>
      <c r="N909" s="68">
        <f t="shared" si="72"/>
        <v>1335</v>
      </c>
    </row>
    <row r="910" spans="2:14" x14ac:dyDescent="0.25">
      <c r="B910" s="46">
        <v>907</v>
      </c>
      <c r="C910" s="101" t="s">
        <v>996</v>
      </c>
      <c r="D910" s="97">
        <v>43173</v>
      </c>
      <c r="E910" s="98">
        <v>44424</v>
      </c>
      <c r="F910" s="117">
        <f t="shared" si="73"/>
        <v>3.4273972602739726</v>
      </c>
      <c r="G910" s="46">
        <v>3</v>
      </c>
      <c r="H910" s="72">
        <v>0.05</v>
      </c>
      <c r="I910" s="91">
        <f t="shared" si="74"/>
        <v>0.31666666666666665</v>
      </c>
      <c r="J910" s="118">
        <v>8900</v>
      </c>
      <c r="K910" s="68">
        <f t="shared" si="70"/>
        <v>9659.5479452054788</v>
      </c>
      <c r="L910" s="68">
        <f t="shared" si="71"/>
        <v>0</v>
      </c>
      <c r="M910" s="45">
        <v>0.05</v>
      </c>
      <c r="N910" s="68">
        <f t="shared" si="72"/>
        <v>445</v>
      </c>
    </row>
    <row r="911" spans="2:14" x14ac:dyDescent="0.25">
      <c r="B911" s="46">
        <v>908</v>
      </c>
      <c r="C911" s="101" t="s">
        <v>1106</v>
      </c>
      <c r="D911" s="97">
        <v>43160</v>
      </c>
      <c r="E911" s="98">
        <v>44424</v>
      </c>
      <c r="F911" s="117">
        <f t="shared" si="73"/>
        <v>3.463013698630137</v>
      </c>
      <c r="G911" s="46">
        <v>3</v>
      </c>
      <c r="H911" s="72">
        <v>0.05</v>
      </c>
      <c r="I911" s="91">
        <f t="shared" si="74"/>
        <v>0.31666666666666665</v>
      </c>
      <c r="J911" s="118">
        <v>28750</v>
      </c>
      <c r="K911" s="68">
        <f t="shared" si="70"/>
        <v>31527.853881278537</v>
      </c>
      <c r="L911" s="68">
        <f t="shared" si="71"/>
        <v>0</v>
      </c>
      <c r="M911" s="45">
        <v>0.05</v>
      </c>
      <c r="N911" s="68">
        <f t="shared" si="72"/>
        <v>1437.5</v>
      </c>
    </row>
    <row r="912" spans="2:14" x14ac:dyDescent="0.25">
      <c r="B912" s="46">
        <v>909</v>
      </c>
      <c r="C912" s="101" t="s">
        <v>1161</v>
      </c>
      <c r="D912" s="97">
        <v>43173</v>
      </c>
      <c r="E912" s="98">
        <v>44424</v>
      </c>
      <c r="F912" s="117">
        <f t="shared" si="73"/>
        <v>3.4273972602739726</v>
      </c>
      <c r="G912" s="46">
        <v>3</v>
      </c>
      <c r="H912" s="72">
        <v>0.05</v>
      </c>
      <c r="I912" s="91">
        <f t="shared" si="74"/>
        <v>0.31666666666666665</v>
      </c>
      <c r="J912" s="118">
        <v>14500</v>
      </c>
      <c r="K912" s="68">
        <f t="shared" si="70"/>
        <v>15737.465753424656</v>
      </c>
      <c r="L912" s="68">
        <f t="shared" si="71"/>
        <v>0</v>
      </c>
      <c r="M912" s="45">
        <v>0.05</v>
      </c>
      <c r="N912" s="68">
        <f t="shared" si="72"/>
        <v>725</v>
      </c>
    </row>
    <row r="913" spans="2:14" x14ac:dyDescent="0.25">
      <c r="B913" s="46">
        <v>910</v>
      </c>
      <c r="C913" s="101" t="s">
        <v>1162</v>
      </c>
      <c r="D913" s="97">
        <v>43175</v>
      </c>
      <c r="E913" s="98">
        <v>44424</v>
      </c>
      <c r="F913" s="117">
        <f t="shared" si="73"/>
        <v>3.4219178082191779</v>
      </c>
      <c r="G913" s="46">
        <v>8</v>
      </c>
      <c r="H913" s="72">
        <v>0.05</v>
      </c>
      <c r="I913" s="91">
        <f t="shared" si="74"/>
        <v>0.11874999999999999</v>
      </c>
      <c r="J913" s="118">
        <v>32500</v>
      </c>
      <c r="K913" s="68">
        <f t="shared" si="70"/>
        <v>13206.464041095889</v>
      </c>
      <c r="L913" s="68">
        <f t="shared" si="71"/>
        <v>19293.535958904111</v>
      </c>
      <c r="M913" s="45">
        <v>0.05</v>
      </c>
      <c r="N913" s="68">
        <f t="shared" si="72"/>
        <v>18328.859160958906</v>
      </c>
    </row>
    <row r="914" spans="2:14" x14ac:dyDescent="0.25">
      <c r="B914" s="46">
        <v>911</v>
      </c>
      <c r="C914" s="101" t="s">
        <v>1131</v>
      </c>
      <c r="D914" s="97">
        <v>43185</v>
      </c>
      <c r="E914" s="98">
        <v>44424</v>
      </c>
      <c r="F914" s="117">
        <f t="shared" si="73"/>
        <v>3.3945205479452056</v>
      </c>
      <c r="G914" s="46">
        <v>4</v>
      </c>
      <c r="H914" s="72">
        <v>0.05</v>
      </c>
      <c r="I914" s="91">
        <f t="shared" si="74"/>
        <v>0.23749999999999999</v>
      </c>
      <c r="J914" s="118">
        <v>898.35639999999989</v>
      </c>
      <c r="K914" s="68">
        <f t="shared" si="70"/>
        <v>724.25369905479442</v>
      </c>
      <c r="L914" s="68">
        <f t="shared" si="71"/>
        <v>174.10270094520547</v>
      </c>
      <c r="M914" s="45">
        <v>0.05</v>
      </c>
      <c r="N914" s="68">
        <f t="shared" si="72"/>
        <v>165.39756589794519</v>
      </c>
    </row>
    <row r="915" spans="2:14" x14ac:dyDescent="0.25">
      <c r="B915" s="46">
        <v>912</v>
      </c>
      <c r="C915" s="101" t="s">
        <v>1068</v>
      </c>
      <c r="D915" s="97">
        <v>43185</v>
      </c>
      <c r="E915" s="98">
        <v>44424</v>
      </c>
      <c r="F915" s="117">
        <f t="shared" si="73"/>
        <v>3.3945205479452056</v>
      </c>
      <c r="G915" s="46">
        <v>5</v>
      </c>
      <c r="H915" s="72">
        <v>0.05</v>
      </c>
      <c r="I915" s="91">
        <f t="shared" si="74"/>
        <v>0.19</v>
      </c>
      <c r="J915" s="118">
        <v>1779.6600000000003</v>
      </c>
      <c r="K915" s="68">
        <f t="shared" si="70"/>
        <v>1147.8075632876714</v>
      </c>
      <c r="L915" s="68">
        <f t="shared" si="71"/>
        <v>631.85243671232888</v>
      </c>
      <c r="M915" s="45">
        <v>0.05</v>
      </c>
      <c r="N915" s="68">
        <f t="shared" si="72"/>
        <v>600.25981487671243</v>
      </c>
    </row>
    <row r="916" spans="2:14" x14ac:dyDescent="0.25">
      <c r="B916" s="46">
        <v>913</v>
      </c>
      <c r="C916" s="101" t="s">
        <v>1163</v>
      </c>
      <c r="D916" s="97">
        <v>43189</v>
      </c>
      <c r="E916" s="98">
        <v>44424</v>
      </c>
      <c r="F916" s="117">
        <f t="shared" si="73"/>
        <v>3.3835616438356166</v>
      </c>
      <c r="G916" s="46">
        <v>3</v>
      </c>
      <c r="H916" s="72">
        <v>0.05</v>
      </c>
      <c r="I916" s="91">
        <f t="shared" si="74"/>
        <v>0.31666666666666665</v>
      </c>
      <c r="J916" s="118">
        <v>937.5</v>
      </c>
      <c r="K916" s="68">
        <f t="shared" si="70"/>
        <v>1004.4948630136987</v>
      </c>
      <c r="L916" s="68">
        <f t="shared" si="71"/>
        <v>0</v>
      </c>
      <c r="M916" s="45">
        <v>0.05</v>
      </c>
      <c r="N916" s="68">
        <f t="shared" si="72"/>
        <v>46.875</v>
      </c>
    </row>
    <row r="917" spans="2:14" x14ac:dyDescent="0.25">
      <c r="B917" s="46">
        <v>914</v>
      </c>
      <c r="C917" s="101" t="s">
        <v>1164</v>
      </c>
      <c r="D917" s="97">
        <v>43190</v>
      </c>
      <c r="E917" s="98">
        <v>44424</v>
      </c>
      <c r="F917" s="117">
        <f t="shared" si="73"/>
        <v>3.3808219178082193</v>
      </c>
      <c r="G917" s="46">
        <v>8</v>
      </c>
      <c r="H917" s="72">
        <v>0.05</v>
      </c>
      <c r="I917" s="91">
        <f t="shared" si="74"/>
        <v>0.11874999999999999</v>
      </c>
      <c r="J917" s="118">
        <v>33000</v>
      </c>
      <c r="K917" s="68">
        <f t="shared" si="70"/>
        <v>13248.595890410959</v>
      </c>
      <c r="L917" s="68">
        <f t="shared" si="71"/>
        <v>19751.404109589042</v>
      </c>
      <c r="M917" s="45">
        <v>0.05</v>
      </c>
      <c r="N917" s="68">
        <f t="shared" si="72"/>
        <v>18763.83390410959</v>
      </c>
    </row>
    <row r="918" spans="2:14" x14ac:dyDescent="0.25">
      <c r="B918" s="46">
        <v>915</v>
      </c>
      <c r="C918" s="101" t="s">
        <v>1165</v>
      </c>
      <c r="D918" s="97">
        <v>43190</v>
      </c>
      <c r="E918" s="98">
        <v>44424</v>
      </c>
      <c r="F918" s="117">
        <f t="shared" si="73"/>
        <v>3.3808219178082193</v>
      </c>
      <c r="G918" s="46">
        <v>3</v>
      </c>
      <c r="H918" s="72">
        <v>0.05</v>
      </c>
      <c r="I918" s="91">
        <f t="shared" si="74"/>
        <v>0.31666666666666665</v>
      </c>
      <c r="J918" s="118">
        <v>48000</v>
      </c>
      <c r="K918" s="68">
        <f t="shared" si="70"/>
        <v>51388.493150684932</v>
      </c>
      <c r="L918" s="68">
        <f t="shared" si="71"/>
        <v>0</v>
      </c>
      <c r="M918" s="45">
        <v>0.05</v>
      </c>
      <c r="N918" s="68">
        <f t="shared" si="72"/>
        <v>2400</v>
      </c>
    </row>
    <row r="919" spans="2:14" x14ac:dyDescent="0.25">
      <c r="B919" s="46">
        <v>916</v>
      </c>
      <c r="C919" s="101" t="s">
        <v>1166</v>
      </c>
      <c r="D919" s="97">
        <v>43190</v>
      </c>
      <c r="E919" s="98">
        <v>44424</v>
      </c>
      <c r="F919" s="117">
        <f t="shared" si="73"/>
        <v>3.3808219178082193</v>
      </c>
      <c r="G919" s="46">
        <v>3</v>
      </c>
      <c r="H919" s="72">
        <v>0.05</v>
      </c>
      <c r="I919" s="91">
        <f t="shared" si="74"/>
        <v>0.31666666666666665</v>
      </c>
      <c r="J919" s="118">
        <v>56000</v>
      </c>
      <c r="K919" s="68">
        <f t="shared" si="70"/>
        <v>59953.242009132417</v>
      </c>
      <c r="L919" s="68">
        <f t="shared" si="71"/>
        <v>0</v>
      </c>
      <c r="M919" s="45">
        <v>0.05</v>
      </c>
      <c r="N919" s="68">
        <f t="shared" si="72"/>
        <v>2800</v>
      </c>
    </row>
    <row r="920" spans="2:14" x14ac:dyDescent="0.25">
      <c r="B920" s="46">
        <v>917</v>
      </c>
      <c r="C920" s="101" t="s">
        <v>1167</v>
      </c>
      <c r="D920" s="97">
        <v>43190</v>
      </c>
      <c r="E920" s="98">
        <v>44424</v>
      </c>
      <c r="F920" s="117">
        <f t="shared" si="73"/>
        <v>3.3808219178082193</v>
      </c>
      <c r="G920" s="46">
        <v>3</v>
      </c>
      <c r="H920" s="72">
        <v>0.05</v>
      </c>
      <c r="I920" s="91">
        <f t="shared" si="74"/>
        <v>0.31666666666666665</v>
      </c>
      <c r="J920" s="118">
        <v>558.95000000000005</v>
      </c>
      <c r="K920" s="68">
        <f t="shared" si="70"/>
        <v>598.408296803653</v>
      </c>
      <c r="L920" s="68">
        <f t="shared" si="71"/>
        <v>0</v>
      </c>
      <c r="M920" s="45">
        <v>0.05</v>
      </c>
      <c r="N920" s="68">
        <f t="shared" si="72"/>
        <v>27.947500000000005</v>
      </c>
    </row>
    <row r="921" spans="2:14" x14ac:dyDescent="0.25">
      <c r="B921" s="46">
        <v>918</v>
      </c>
      <c r="C921" s="101" t="s">
        <v>1168</v>
      </c>
      <c r="D921" s="97">
        <v>43040</v>
      </c>
      <c r="E921" s="98">
        <v>44424</v>
      </c>
      <c r="F921" s="117">
        <f t="shared" si="73"/>
        <v>3.7917808219178082</v>
      </c>
      <c r="G921" s="46">
        <v>6</v>
      </c>
      <c r="H921" s="72">
        <v>0.05</v>
      </c>
      <c r="I921" s="91">
        <f t="shared" si="74"/>
        <v>0.15833333333333333</v>
      </c>
      <c r="J921" s="118">
        <v>1422854</v>
      </c>
      <c r="K921" s="68">
        <f t="shared" si="70"/>
        <v>854232.16401826474</v>
      </c>
      <c r="L921" s="68">
        <f t="shared" si="71"/>
        <v>568621.83598173526</v>
      </c>
      <c r="M921" s="45">
        <v>0.05</v>
      </c>
      <c r="N921" s="68">
        <f t="shared" si="72"/>
        <v>540190.74418264849</v>
      </c>
    </row>
    <row r="922" spans="2:14" x14ac:dyDescent="0.25">
      <c r="B922" s="46">
        <v>919</v>
      </c>
      <c r="C922" s="101" t="s">
        <v>1169</v>
      </c>
      <c r="D922" s="97">
        <v>43040</v>
      </c>
      <c r="E922" s="98">
        <v>44424</v>
      </c>
      <c r="F922" s="117">
        <f t="shared" si="73"/>
        <v>3.7917808219178082</v>
      </c>
      <c r="G922" s="46">
        <v>5</v>
      </c>
      <c r="H922" s="72">
        <v>0.05</v>
      </c>
      <c r="I922" s="91">
        <f t="shared" si="74"/>
        <v>0.19</v>
      </c>
      <c r="J922" s="118">
        <v>3892</v>
      </c>
      <c r="K922" s="68">
        <f t="shared" si="70"/>
        <v>2803.946082191781</v>
      </c>
      <c r="L922" s="68">
        <f t="shared" si="71"/>
        <v>1088.053917808219</v>
      </c>
      <c r="M922" s="45">
        <v>0.05</v>
      </c>
      <c r="N922" s="68">
        <f t="shared" si="72"/>
        <v>1033.651221917808</v>
      </c>
    </row>
    <row r="923" spans="2:14" x14ac:dyDescent="0.25">
      <c r="B923" s="46">
        <v>920</v>
      </c>
      <c r="C923" s="101" t="s">
        <v>1170</v>
      </c>
      <c r="D923" s="97">
        <v>43040</v>
      </c>
      <c r="E923" s="98">
        <v>44424</v>
      </c>
      <c r="F923" s="117">
        <f t="shared" si="73"/>
        <v>3.7917808219178082</v>
      </c>
      <c r="G923" s="46">
        <v>3</v>
      </c>
      <c r="H923" s="72">
        <v>0.05</v>
      </c>
      <c r="I923" s="91">
        <f t="shared" si="74"/>
        <v>0.31666666666666665</v>
      </c>
      <c r="J923" s="118">
        <v>104756</v>
      </c>
      <c r="K923" s="68">
        <f t="shared" si="70"/>
        <v>125783.73406392692</v>
      </c>
      <c r="L923" s="68">
        <f t="shared" si="71"/>
        <v>0</v>
      </c>
      <c r="M923" s="45">
        <v>0.05</v>
      </c>
      <c r="N923" s="68">
        <f t="shared" si="72"/>
        <v>5237.8</v>
      </c>
    </row>
    <row r="924" spans="2:14" x14ac:dyDescent="0.25">
      <c r="B924" s="46">
        <v>921</v>
      </c>
      <c r="C924" s="101" t="s">
        <v>1171</v>
      </c>
      <c r="D924" s="97">
        <v>43040</v>
      </c>
      <c r="E924" s="98">
        <v>44424</v>
      </c>
      <c r="F924" s="117">
        <f t="shared" si="73"/>
        <v>3.7917808219178082</v>
      </c>
      <c r="G924" s="46">
        <v>3</v>
      </c>
      <c r="H924" s="72">
        <v>0.05</v>
      </c>
      <c r="I924" s="91">
        <f t="shared" si="74"/>
        <v>0.31666666666666665</v>
      </c>
      <c r="J924" s="118">
        <v>16875</v>
      </c>
      <c r="K924" s="68">
        <f t="shared" si="70"/>
        <v>20262.328767123287</v>
      </c>
      <c r="L924" s="68">
        <f t="shared" si="71"/>
        <v>0</v>
      </c>
      <c r="M924" s="45">
        <v>0.05</v>
      </c>
      <c r="N924" s="68">
        <f t="shared" si="72"/>
        <v>843.75</v>
      </c>
    </row>
    <row r="925" spans="2:14" x14ac:dyDescent="0.25">
      <c r="B925" s="46">
        <v>922</v>
      </c>
      <c r="C925" s="101" t="s">
        <v>1172</v>
      </c>
      <c r="D925" s="97">
        <v>43040</v>
      </c>
      <c r="E925" s="98">
        <v>44424</v>
      </c>
      <c r="F925" s="117">
        <f t="shared" si="73"/>
        <v>3.7917808219178082</v>
      </c>
      <c r="G925" s="46">
        <v>3</v>
      </c>
      <c r="H925" s="72">
        <v>0.05</v>
      </c>
      <c r="I925" s="91">
        <f t="shared" si="74"/>
        <v>0.31666666666666665</v>
      </c>
      <c r="J925" s="118">
        <v>143000</v>
      </c>
      <c r="K925" s="68">
        <f t="shared" si="70"/>
        <v>171704.47488584474</v>
      </c>
      <c r="L925" s="68">
        <f t="shared" si="71"/>
        <v>0</v>
      </c>
      <c r="M925" s="45">
        <v>0.05</v>
      </c>
      <c r="N925" s="68">
        <f t="shared" si="72"/>
        <v>7150</v>
      </c>
    </row>
    <row r="926" spans="2:14" x14ac:dyDescent="0.25">
      <c r="B926" s="46">
        <v>923</v>
      </c>
      <c r="C926" s="101" t="s">
        <v>1173</v>
      </c>
      <c r="D926" s="97">
        <v>43040</v>
      </c>
      <c r="E926" s="98">
        <v>44424</v>
      </c>
      <c r="F926" s="117">
        <f t="shared" si="73"/>
        <v>3.7917808219178082</v>
      </c>
      <c r="G926" s="46">
        <v>3</v>
      </c>
      <c r="H926" s="72">
        <v>0.05</v>
      </c>
      <c r="I926" s="91">
        <f t="shared" si="74"/>
        <v>0.31666666666666665</v>
      </c>
      <c r="J926" s="118">
        <v>306953</v>
      </c>
      <c r="K926" s="68">
        <f t="shared" si="70"/>
        <v>368567.85789954336</v>
      </c>
      <c r="L926" s="68">
        <f t="shared" si="71"/>
        <v>0</v>
      </c>
      <c r="M926" s="45">
        <v>0.05</v>
      </c>
      <c r="N926" s="68">
        <f t="shared" si="72"/>
        <v>15347.650000000001</v>
      </c>
    </row>
    <row r="927" spans="2:14" x14ac:dyDescent="0.25">
      <c r="B927" s="46">
        <v>924</v>
      </c>
      <c r="C927" s="101" t="s">
        <v>1174</v>
      </c>
      <c r="D927" s="97">
        <v>43176</v>
      </c>
      <c r="E927" s="98">
        <v>44424</v>
      </c>
      <c r="F927" s="117">
        <f t="shared" si="73"/>
        <v>3.419178082191781</v>
      </c>
      <c r="G927" s="46">
        <v>3</v>
      </c>
      <c r="H927" s="72">
        <v>0.05</v>
      </c>
      <c r="I927" s="91">
        <f t="shared" si="74"/>
        <v>0.31666666666666665</v>
      </c>
      <c r="J927" s="118">
        <v>49500</v>
      </c>
      <c r="K927" s="68">
        <f t="shared" si="70"/>
        <v>53595.61643835617</v>
      </c>
      <c r="L927" s="68">
        <f t="shared" si="71"/>
        <v>0</v>
      </c>
      <c r="M927" s="45">
        <v>0.05</v>
      </c>
      <c r="N927" s="68">
        <f t="shared" si="72"/>
        <v>2475</v>
      </c>
    </row>
    <row r="928" spans="2:14" x14ac:dyDescent="0.25">
      <c r="B928" s="46">
        <v>925</v>
      </c>
      <c r="C928" s="101" t="s">
        <v>1175</v>
      </c>
      <c r="D928" s="119">
        <v>43208</v>
      </c>
      <c r="E928" s="98">
        <v>44424</v>
      </c>
      <c r="F928" s="117">
        <f t="shared" si="73"/>
        <v>3.3315068493150686</v>
      </c>
      <c r="G928" s="46">
        <v>3</v>
      </c>
      <c r="H928" s="72">
        <v>0.05</v>
      </c>
      <c r="I928" s="91">
        <f t="shared" si="74"/>
        <v>0.31666666666666665</v>
      </c>
      <c r="J928" s="118">
        <v>67187.5</v>
      </c>
      <c r="K928" s="68">
        <f t="shared" si="70"/>
        <v>70881.278538812781</v>
      </c>
      <c r="L928" s="68">
        <f t="shared" si="71"/>
        <v>0</v>
      </c>
      <c r="M928" s="45">
        <v>0.05</v>
      </c>
      <c r="N928" s="68">
        <f t="shared" si="72"/>
        <v>3359.375</v>
      </c>
    </row>
    <row r="929" spans="2:14" x14ac:dyDescent="0.25">
      <c r="B929" s="46">
        <v>926</v>
      </c>
      <c r="C929" s="101" t="s">
        <v>1176</v>
      </c>
      <c r="D929" s="119">
        <v>43216</v>
      </c>
      <c r="E929" s="98">
        <v>44424</v>
      </c>
      <c r="F929" s="117">
        <f t="shared" si="73"/>
        <v>3.3095890410958906</v>
      </c>
      <c r="G929" s="46">
        <v>3</v>
      </c>
      <c r="H929" s="72">
        <v>0.05</v>
      </c>
      <c r="I929" s="91">
        <f t="shared" si="74"/>
        <v>0.31666666666666665</v>
      </c>
      <c r="J929" s="118">
        <v>76500</v>
      </c>
      <c r="K929" s="68">
        <f t="shared" si="70"/>
        <v>80174.794520547948</v>
      </c>
      <c r="L929" s="68">
        <f t="shared" si="71"/>
        <v>0</v>
      </c>
      <c r="M929" s="45">
        <v>0.05</v>
      </c>
      <c r="N929" s="68">
        <f t="shared" si="72"/>
        <v>3825</v>
      </c>
    </row>
    <row r="930" spans="2:14" x14ac:dyDescent="0.25">
      <c r="B930" s="46">
        <v>927</v>
      </c>
      <c r="C930" s="101" t="s">
        <v>1094</v>
      </c>
      <c r="D930" s="119">
        <v>43236</v>
      </c>
      <c r="E930" s="98">
        <v>44424</v>
      </c>
      <c r="F930" s="117">
        <f t="shared" si="73"/>
        <v>3.2547945205479452</v>
      </c>
      <c r="G930" s="46">
        <v>8</v>
      </c>
      <c r="H930" s="72">
        <v>0.05</v>
      </c>
      <c r="I930" s="91">
        <f t="shared" si="74"/>
        <v>0.11874999999999999</v>
      </c>
      <c r="J930" s="118">
        <v>51563</v>
      </c>
      <c r="K930" s="68">
        <f t="shared" si="70"/>
        <v>19929.452671232877</v>
      </c>
      <c r="L930" s="68">
        <f t="shared" si="71"/>
        <v>31633.547328767123</v>
      </c>
      <c r="M930" s="45">
        <v>0.05</v>
      </c>
      <c r="N930" s="68">
        <f t="shared" si="72"/>
        <v>30051.869962328765</v>
      </c>
    </row>
    <row r="931" spans="2:14" x14ac:dyDescent="0.25">
      <c r="B931" s="46">
        <v>928</v>
      </c>
      <c r="C931" s="101" t="s">
        <v>1017</v>
      </c>
      <c r="D931" s="119">
        <v>43202</v>
      </c>
      <c r="E931" s="98">
        <v>44424</v>
      </c>
      <c r="F931" s="117">
        <f t="shared" si="73"/>
        <v>3.3479452054794518</v>
      </c>
      <c r="G931" s="46">
        <v>5</v>
      </c>
      <c r="H931" s="72">
        <v>0.05</v>
      </c>
      <c r="I931" s="91">
        <f t="shared" si="74"/>
        <v>0.19</v>
      </c>
      <c r="J931" s="118">
        <v>11611</v>
      </c>
      <c r="K931" s="68">
        <f t="shared" si="70"/>
        <v>7385.868438356164</v>
      </c>
      <c r="L931" s="68">
        <f t="shared" si="71"/>
        <v>4225.131561643836</v>
      </c>
      <c r="M931" s="45">
        <v>0.05</v>
      </c>
      <c r="N931" s="68">
        <f t="shared" si="72"/>
        <v>4013.8749835616441</v>
      </c>
    </row>
    <row r="932" spans="2:14" x14ac:dyDescent="0.25">
      <c r="B932" s="46">
        <v>929</v>
      </c>
      <c r="C932" s="101" t="s">
        <v>1017</v>
      </c>
      <c r="D932" s="119">
        <v>43202</v>
      </c>
      <c r="E932" s="98">
        <v>44424</v>
      </c>
      <c r="F932" s="117">
        <f t="shared" si="73"/>
        <v>3.3479452054794518</v>
      </c>
      <c r="G932" s="46">
        <v>5</v>
      </c>
      <c r="H932" s="72">
        <v>0.05</v>
      </c>
      <c r="I932" s="91">
        <f t="shared" si="74"/>
        <v>0.19</v>
      </c>
      <c r="J932" s="118">
        <v>11611</v>
      </c>
      <c r="K932" s="68">
        <f t="shared" si="70"/>
        <v>7385.868438356164</v>
      </c>
      <c r="L932" s="68">
        <f t="shared" si="71"/>
        <v>4225.131561643836</v>
      </c>
      <c r="M932" s="45">
        <v>0.05</v>
      </c>
      <c r="N932" s="68">
        <f t="shared" si="72"/>
        <v>4013.8749835616441</v>
      </c>
    </row>
    <row r="933" spans="2:14" x14ac:dyDescent="0.25">
      <c r="B933" s="46">
        <v>930</v>
      </c>
      <c r="C933" s="101" t="s">
        <v>1020</v>
      </c>
      <c r="D933" s="119">
        <v>43251</v>
      </c>
      <c r="E933" s="98">
        <v>44424</v>
      </c>
      <c r="F933" s="117">
        <f t="shared" si="73"/>
        <v>3.2136986301369861</v>
      </c>
      <c r="G933" s="46">
        <v>5</v>
      </c>
      <c r="H933" s="72">
        <v>0.05</v>
      </c>
      <c r="I933" s="91">
        <f t="shared" si="74"/>
        <v>0.19</v>
      </c>
      <c r="J933" s="118">
        <v>13422</v>
      </c>
      <c r="K933" s="68">
        <f t="shared" si="70"/>
        <v>8195.5099726027383</v>
      </c>
      <c r="L933" s="68">
        <f t="shared" si="71"/>
        <v>5226.4900273972617</v>
      </c>
      <c r="M933" s="45">
        <v>0.05</v>
      </c>
      <c r="N933" s="68">
        <f t="shared" si="72"/>
        <v>4965.1655260273983</v>
      </c>
    </row>
    <row r="934" spans="2:14" x14ac:dyDescent="0.25">
      <c r="B934" s="46">
        <v>931</v>
      </c>
      <c r="C934" s="101" t="s">
        <v>1020</v>
      </c>
      <c r="D934" s="119">
        <v>43251</v>
      </c>
      <c r="E934" s="98">
        <v>44424</v>
      </c>
      <c r="F934" s="117">
        <f t="shared" si="73"/>
        <v>3.2136986301369861</v>
      </c>
      <c r="G934" s="46">
        <v>5</v>
      </c>
      <c r="H934" s="72">
        <v>0.05</v>
      </c>
      <c r="I934" s="91">
        <f t="shared" si="74"/>
        <v>0.19</v>
      </c>
      <c r="J934" s="118">
        <v>19175</v>
      </c>
      <c r="K934" s="68">
        <f t="shared" si="70"/>
        <v>11708.307534246575</v>
      </c>
      <c r="L934" s="68">
        <f t="shared" si="71"/>
        <v>7466.6924657534255</v>
      </c>
      <c r="M934" s="45">
        <v>0.05</v>
      </c>
      <c r="N934" s="68">
        <f t="shared" si="72"/>
        <v>7093.3578424657535</v>
      </c>
    </row>
    <row r="935" spans="2:14" x14ac:dyDescent="0.25">
      <c r="B935" s="46">
        <v>932</v>
      </c>
      <c r="C935" s="101" t="s">
        <v>1177</v>
      </c>
      <c r="D935" s="119">
        <v>43224</v>
      </c>
      <c r="E935" s="98">
        <v>44424</v>
      </c>
      <c r="F935" s="117">
        <f t="shared" si="73"/>
        <v>3.2876712328767121</v>
      </c>
      <c r="G935" s="46">
        <v>3</v>
      </c>
      <c r="H935" s="72">
        <v>0.05</v>
      </c>
      <c r="I935" s="91">
        <f t="shared" si="74"/>
        <v>0.31666666666666665</v>
      </c>
      <c r="J935" s="118">
        <v>263771</v>
      </c>
      <c r="K935" s="68">
        <f t="shared" si="70"/>
        <v>274610.904109589</v>
      </c>
      <c r="L935" s="68">
        <f t="shared" si="71"/>
        <v>0</v>
      </c>
      <c r="M935" s="45">
        <v>0.05</v>
      </c>
      <c r="N935" s="68">
        <f t="shared" si="72"/>
        <v>13188.550000000001</v>
      </c>
    </row>
    <row r="936" spans="2:14" x14ac:dyDescent="0.25">
      <c r="B936" s="46">
        <v>933</v>
      </c>
      <c r="C936" s="101" t="s">
        <v>1094</v>
      </c>
      <c r="D936" s="119">
        <v>43244</v>
      </c>
      <c r="E936" s="98">
        <v>44424</v>
      </c>
      <c r="F936" s="117">
        <f t="shared" si="73"/>
        <v>3.2328767123287672</v>
      </c>
      <c r="G936" s="46">
        <v>8</v>
      </c>
      <c r="H936" s="72">
        <v>0.05</v>
      </c>
      <c r="I936" s="91">
        <f t="shared" si="74"/>
        <v>0.11874999999999999</v>
      </c>
      <c r="J936" s="118">
        <v>103125</v>
      </c>
      <c r="K936" s="68">
        <f t="shared" si="70"/>
        <v>39590.111301369863</v>
      </c>
      <c r="L936" s="68">
        <f t="shared" si="71"/>
        <v>63534.888698630137</v>
      </c>
      <c r="M936" s="45">
        <v>0.05</v>
      </c>
      <c r="N936" s="68">
        <f t="shared" si="72"/>
        <v>60358.144263698625</v>
      </c>
    </row>
    <row r="937" spans="2:14" x14ac:dyDescent="0.25">
      <c r="B937" s="46">
        <v>934</v>
      </c>
      <c r="C937" s="101" t="s">
        <v>1178</v>
      </c>
      <c r="D937" s="119">
        <v>43238</v>
      </c>
      <c r="E937" s="98">
        <v>44424</v>
      </c>
      <c r="F937" s="117">
        <f t="shared" si="73"/>
        <v>3.2493150684931509</v>
      </c>
      <c r="G937" s="46">
        <v>5</v>
      </c>
      <c r="H937" s="72">
        <v>0.05</v>
      </c>
      <c r="I937" s="91">
        <f t="shared" si="74"/>
        <v>0.19</v>
      </c>
      <c r="J937" s="118">
        <v>18750</v>
      </c>
      <c r="K937" s="68">
        <f t="shared" si="70"/>
        <v>11575.68493150685</v>
      </c>
      <c r="L937" s="68">
        <f t="shared" si="71"/>
        <v>7174.3150684931497</v>
      </c>
      <c r="M937" s="45">
        <v>0.05</v>
      </c>
      <c r="N937" s="68">
        <f t="shared" si="72"/>
        <v>6815.5993150684917</v>
      </c>
    </row>
    <row r="938" spans="2:14" x14ac:dyDescent="0.25">
      <c r="B938" s="46">
        <v>935</v>
      </c>
      <c r="C938" s="101" t="s">
        <v>1152</v>
      </c>
      <c r="D938" s="119">
        <v>43256</v>
      </c>
      <c r="E938" s="98">
        <v>44424</v>
      </c>
      <c r="F938" s="117">
        <f t="shared" si="73"/>
        <v>3.2</v>
      </c>
      <c r="G938" s="46">
        <v>3</v>
      </c>
      <c r="H938" s="72">
        <v>0.05</v>
      </c>
      <c r="I938" s="91">
        <f t="shared" si="74"/>
        <v>0.31666666666666665</v>
      </c>
      <c r="J938" s="118">
        <v>262500</v>
      </c>
      <c r="K938" s="68">
        <f t="shared" si="70"/>
        <v>266000</v>
      </c>
      <c r="L938" s="68">
        <f t="shared" si="71"/>
        <v>0</v>
      </c>
      <c r="M938" s="45">
        <v>0.05</v>
      </c>
      <c r="N938" s="68">
        <f t="shared" si="72"/>
        <v>13125</v>
      </c>
    </row>
    <row r="939" spans="2:14" x14ac:dyDescent="0.25">
      <c r="B939" s="46">
        <v>936</v>
      </c>
      <c r="C939" s="101" t="s">
        <v>1024</v>
      </c>
      <c r="D939" s="119">
        <v>43262</v>
      </c>
      <c r="E939" s="98">
        <v>44424</v>
      </c>
      <c r="F939" s="117">
        <f t="shared" si="73"/>
        <v>3.1835616438356165</v>
      </c>
      <c r="G939" s="46">
        <v>5</v>
      </c>
      <c r="H939" s="72">
        <v>0.05</v>
      </c>
      <c r="I939" s="91">
        <f t="shared" si="74"/>
        <v>0.19</v>
      </c>
      <c r="J939" s="118">
        <v>16016</v>
      </c>
      <c r="K939" s="68">
        <f t="shared" si="70"/>
        <v>9687.7054246575335</v>
      </c>
      <c r="L939" s="68">
        <f t="shared" si="71"/>
        <v>6328.2945753424665</v>
      </c>
      <c r="M939" s="45">
        <v>0.05</v>
      </c>
      <c r="N939" s="68">
        <f t="shared" si="72"/>
        <v>6011.8798465753425</v>
      </c>
    </row>
    <row r="940" spans="2:14" x14ac:dyDescent="0.25">
      <c r="B940" s="46">
        <v>937</v>
      </c>
      <c r="C940" s="101" t="s">
        <v>1179</v>
      </c>
      <c r="D940" s="119">
        <v>43270</v>
      </c>
      <c r="E940" s="98">
        <v>44424</v>
      </c>
      <c r="F940" s="117">
        <f t="shared" si="73"/>
        <v>3.1616438356164385</v>
      </c>
      <c r="G940" s="46">
        <v>3</v>
      </c>
      <c r="H940" s="72">
        <v>0.05</v>
      </c>
      <c r="I940" s="91">
        <f t="shared" si="74"/>
        <v>0.31666666666666665</v>
      </c>
      <c r="J940" s="118">
        <v>128800</v>
      </c>
      <c r="K940" s="68">
        <f t="shared" si="70"/>
        <v>128952.91324200913</v>
      </c>
      <c r="L940" s="68">
        <f t="shared" si="71"/>
        <v>0</v>
      </c>
      <c r="M940" s="45">
        <v>0.05</v>
      </c>
      <c r="N940" s="68">
        <f t="shared" si="72"/>
        <v>6440</v>
      </c>
    </row>
    <row r="941" spans="2:14" x14ac:dyDescent="0.25">
      <c r="B941" s="46">
        <v>938</v>
      </c>
      <c r="C941" s="101" t="s">
        <v>1180</v>
      </c>
      <c r="D941" s="119">
        <v>43271</v>
      </c>
      <c r="E941" s="98">
        <v>44424</v>
      </c>
      <c r="F941" s="117">
        <f t="shared" si="73"/>
        <v>3.1589041095890411</v>
      </c>
      <c r="G941" s="46">
        <v>3</v>
      </c>
      <c r="H941" s="72">
        <v>0.05</v>
      </c>
      <c r="I941" s="91">
        <f t="shared" si="74"/>
        <v>0.31666666666666665</v>
      </c>
      <c r="J941" s="118">
        <v>25781.240000000005</v>
      </c>
      <c r="K941" s="68">
        <f t="shared" si="70"/>
        <v>25789.480578995437</v>
      </c>
      <c r="L941" s="68">
        <f t="shared" si="71"/>
        <v>0</v>
      </c>
      <c r="M941" s="45">
        <v>0.05</v>
      </c>
      <c r="N941" s="68">
        <f t="shared" si="72"/>
        <v>1289.0620000000004</v>
      </c>
    </row>
    <row r="942" spans="2:14" x14ac:dyDescent="0.25">
      <c r="B942" s="46">
        <v>939</v>
      </c>
      <c r="C942" s="101" t="s">
        <v>1181</v>
      </c>
      <c r="D942" s="119">
        <v>43271</v>
      </c>
      <c r="E942" s="98">
        <v>44424</v>
      </c>
      <c r="F942" s="117">
        <f t="shared" si="73"/>
        <v>3.1589041095890411</v>
      </c>
      <c r="G942" s="46">
        <v>3</v>
      </c>
      <c r="H942" s="72">
        <v>0.05</v>
      </c>
      <c r="I942" s="91">
        <f t="shared" si="74"/>
        <v>0.31666666666666665</v>
      </c>
      <c r="J942" s="118">
        <v>19350</v>
      </c>
      <c r="K942" s="68">
        <f t="shared" si="70"/>
        <v>19356.18493150685</v>
      </c>
      <c r="L942" s="68">
        <f t="shared" si="71"/>
        <v>0</v>
      </c>
      <c r="M942" s="45">
        <v>0.05</v>
      </c>
      <c r="N942" s="68">
        <f t="shared" si="72"/>
        <v>967.5</v>
      </c>
    </row>
    <row r="943" spans="2:14" x14ac:dyDescent="0.25">
      <c r="B943" s="46">
        <v>940</v>
      </c>
      <c r="C943" s="101" t="s">
        <v>1126</v>
      </c>
      <c r="D943" s="119">
        <v>43271</v>
      </c>
      <c r="E943" s="98">
        <v>44424</v>
      </c>
      <c r="F943" s="117">
        <f t="shared" si="73"/>
        <v>3.1589041095890411</v>
      </c>
      <c r="G943" s="46">
        <v>3</v>
      </c>
      <c r="H943" s="72">
        <v>0.05</v>
      </c>
      <c r="I943" s="91">
        <f t="shared" si="74"/>
        <v>0.31666666666666665</v>
      </c>
      <c r="J943" s="118">
        <v>54000</v>
      </c>
      <c r="K943" s="68">
        <f t="shared" si="70"/>
        <v>54017.260273972606</v>
      </c>
      <c r="L943" s="68">
        <f t="shared" si="71"/>
        <v>0</v>
      </c>
      <c r="M943" s="45">
        <v>0.05</v>
      </c>
      <c r="N943" s="68">
        <f t="shared" si="72"/>
        <v>2700</v>
      </c>
    </row>
    <row r="944" spans="2:14" x14ac:dyDescent="0.25">
      <c r="B944" s="46">
        <v>941</v>
      </c>
      <c r="C944" s="101" t="s">
        <v>1182</v>
      </c>
      <c r="D944" s="119">
        <v>43271</v>
      </c>
      <c r="E944" s="98">
        <v>44424</v>
      </c>
      <c r="F944" s="117">
        <f t="shared" si="73"/>
        <v>3.1589041095890411</v>
      </c>
      <c r="G944" s="46">
        <v>3</v>
      </c>
      <c r="H944" s="72">
        <v>0.05</v>
      </c>
      <c r="I944" s="91">
        <f t="shared" si="74"/>
        <v>0.31666666666666665</v>
      </c>
      <c r="J944" s="118">
        <v>60949.179999999993</v>
      </c>
      <c r="K944" s="68">
        <f t="shared" si="70"/>
        <v>60968.66147305935</v>
      </c>
      <c r="L944" s="68">
        <f t="shared" si="71"/>
        <v>0</v>
      </c>
      <c r="M944" s="45">
        <v>0.05</v>
      </c>
      <c r="N944" s="68">
        <f t="shared" si="72"/>
        <v>3047.4589999999998</v>
      </c>
    </row>
    <row r="945" spans="2:14" x14ac:dyDescent="0.25">
      <c r="B945" s="46">
        <v>942</v>
      </c>
      <c r="C945" s="101" t="s">
        <v>994</v>
      </c>
      <c r="D945" s="119">
        <v>43271</v>
      </c>
      <c r="E945" s="98">
        <v>44424</v>
      </c>
      <c r="F945" s="117">
        <f t="shared" si="73"/>
        <v>3.1589041095890411</v>
      </c>
      <c r="G945" s="46">
        <v>3</v>
      </c>
      <c r="H945" s="72">
        <v>0.05</v>
      </c>
      <c r="I945" s="91">
        <f t="shared" si="74"/>
        <v>0.31666666666666665</v>
      </c>
      <c r="J945" s="118">
        <v>192375</v>
      </c>
      <c r="K945" s="68">
        <f t="shared" si="70"/>
        <v>192436.48972602739</v>
      </c>
      <c r="L945" s="68">
        <f t="shared" si="71"/>
        <v>0</v>
      </c>
      <c r="M945" s="45">
        <v>0.05</v>
      </c>
      <c r="N945" s="68">
        <f t="shared" si="72"/>
        <v>9618.75</v>
      </c>
    </row>
    <row r="946" spans="2:14" x14ac:dyDescent="0.25">
      <c r="B946" s="46">
        <v>943</v>
      </c>
      <c r="C946" s="101" t="s">
        <v>1183</v>
      </c>
      <c r="D946" s="119">
        <v>43271</v>
      </c>
      <c r="E946" s="98">
        <v>44424</v>
      </c>
      <c r="F946" s="117">
        <f t="shared" si="73"/>
        <v>3.1589041095890411</v>
      </c>
      <c r="G946" s="46">
        <v>3</v>
      </c>
      <c r="H946" s="72">
        <v>0.05</v>
      </c>
      <c r="I946" s="91">
        <f t="shared" si="74"/>
        <v>0.31666666666666665</v>
      </c>
      <c r="J946" s="118">
        <v>29300</v>
      </c>
      <c r="K946" s="68">
        <f t="shared" si="70"/>
        <v>29309.365296803648</v>
      </c>
      <c r="L946" s="68">
        <f t="shared" si="71"/>
        <v>0</v>
      </c>
      <c r="M946" s="45">
        <v>0.05</v>
      </c>
      <c r="N946" s="68">
        <f t="shared" si="72"/>
        <v>1465</v>
      </c>
    </row>
    <row r="947" spans="2:14" x14ac:dyDescent="0.25">
      <c r="B947" s="46">
        <v>944</v>
      </c>
      <c r="C947" s="101" t="s">
        <v>1116</v>
      </c>
      <c r="D947" s="119">
        <v>43272</v>
      </c>
      <c r="E947" s="98">
        <v>44424</v>
      </c>
      <c r="F947" s="117">
        <f t="shared" si="73"/>
        <v>3.1561643835616437</v>
      </c>
      <c r="G947" s="46">
        <v>5</v>
      </c>
      <c r="H947" s="72">
        <v>0.05</v>
      </c>
      <c r="I947" s="91">
        <f t="shared" si="74"/>
        <v>0.19</v>
      </c>
      <c r="J947" s="118">
        <v>9200</v>
      </c>
      <c r="K947" s="68">
        <f t="shared" si="70"/>
        <v>5516.9753424657529</v>
      </c>
      <c r="L947" s="68">
        <f t="shared" si="71"/>
        <v>3683.0246575342471</v>
      </c>
      <c r="M947" s="45">
        <v>0.05</v>
      </c>
      <c r="N947" s="68">
        <f t="shared" si="72"/>
        <v>3498.8734246575345</v>
      </c>
    </row>
    <row r="948" spans="2:14" x14ac:dyDescent="0.25">
      <c r="B948" s="46">
        <v>945</v>
      </c>
      <c r="C948" s="101" t="s">
        <v>1184</v>
      </c>
      <c r="D948" s="119">
        <v>43276</v>
      </c>
      <c r="E948" s="98">
        <v>44424</v>
      </c>
      <c r="F948" s="117">
        <f t="shared" si="73"/>
        <v>3.1452054794520548</v>
      </c>
      <c r="G948" s="46">
        <v>3</v>
      </c>
      <c r="H948" s="72">
        <v>0.05</v>
      </c>
      <c r="I948" s="91">
        <f t="shared" si="74"/>
        <v>0.31666666666666665</v>
      </c>
      <c r="J948" s="118">
        <v>87500</v>
      </c>
      <c r="K948" s="68">
        <f t="shared" si="70"/>
        <v>87148.401826484012</v>
      </c>
      <c r="L948" s="68">
        <f t="shared" si="71"/>
        <v>351.59817351598758</v>
      </c>
      <c r="M948" s="45">
        <v>0.05</v>
      </c>
      <c r="N948" s="68">
        <f t="shared" si="72"/>
        <v>4375</v>
      </c>
    </row>
    <row r="949" spans="2:14" x14ac:dyDescent="0.25">
      <c r="B949" s="46">
        <v>946</v>
      </c>
      <c r="C949" s="101" t="s">
        <v>1185</v>
      </c>
      <c r="D949" s="119">
        <v>43252</v>
      </c>
      <c r="E949" s="98">
        <v>44424</v>
      </c>
      <c r="F949" s="117">
        <f t="shared" si="73"/>
        <v>3.2109589041095892</v>
      </c>
      <c r="G949" s="46">
        <v>5</v>
      </c>
      <c r="H949" s="72">
        <v>0.05</v>
      </c>
      <c r="I949" s="91">
        <f t="shared" si="74"/>
        <v>0.19</v>
      </c>
      <c r="J949" s="118">
        <v>649496.5</v>
      </c>
      <c r="K949" s="68">
        <f t="shared" si="70"/>
        <v>396246.24827397265</v>
      </c>
      <c r="L949" s="68">
        <f t="shared" si="71"/>
        <v>253250.25172602735</v>
      </c>
      <c r="M949" s="45">
        <v>0.05</v>
      </c>
      <c r="N949" s="68">
        <f t="shared" si="72"/>
        <v>240587.73913972598</v>
      </c>
    </row>
    <row r="950" spans="2:14" x14ac:dyDescent="0.25">
      <c r="B950" s="46">
        <v>947</v>
      </c>
      <c r="C950" s="101" t="s">
        <v>1186</v>
      </c>
      <c r="D950" s="119">
        <v>43252</v>
      </c>
      <c r="E950" s="98">
        <v>44424</v>
      </c>
      <c r="F950" s="117">
        <f t="shared" si="73"/>
        <v>3.2109589041095892</v>
      </c>
      <c r="G950" s="46">
        <v>3</v>
      </c>
      <c r="H950" s="72">
        <v>0.05</v>
      </c>
      <c r="I950" s="91">
        <f t="shared" si="74"/>
        <v>0.31666666666666665</v>
      </c>
      <c r="J950" s="118">
        <v>26562.5</v>
      </c>
      <c r="K950" s="68">
        <f t="shared" si="70"/>
        <v>27008.847031963469</v>
      </c>
      <c r="L950" s="68">
        <f t="shared" si="71"/>
        <v>0</v>
      </c>
      <c r="M950" s="45">
        <v>0.05</v>
      </c>
      <c r="N950" s="68">
        <f t="shared" si="72"/>
        <v>1328.125</v>
      </c>
    </row>
    <row r="951" spans="2:14" x14ac:dyDescent="0.25">
      <c r="B951" s="46">
        <v>948</v>
      </c>
      <c r="C951" s="101" t="s">
        <v>1140</v>
      </c>
      <c r="D951" s="119">
        <v>43290</v>
      </c>
      <c r="E951" s="98">
        <v>44424</v>
      </c>
      <c r="F951" s="117">
        <f t="shared" si="73"/>
        <v>3.106849315068493</v>
      </c>
      <c r="G951" s="46">
        <v>3</v>
      </c>
      <c r="H951" s="72">
        <v>0.05</v>
      </c>
      <c r="I951" s="91">
        <f t="shared" si="74"/>
        <v>0.31666666666666665</v>
      </c>
      <c r="J951" s="118">
        <v>76785.709999999992</v>
      </c>
      <c r="K951" s="68">
        <f t="shared" si="70"/>
        <v>75544.516331506835</v>
      </c>
      <c r="L951" s="68">
        <f t="shared" si="71"/>
        <v>1241.193668493157</v>
      </c>
      <c r="M951" s="45">
        <v>0.05</v>
      </c>
      <c r="N951" s="68">
        <f t="shared" si="72"/>
        <v>3839.2855</v>
      </c>
    </row>
    <row r="952" spans="2:14" x14ac:dyDescent="0.25">
      <c r="B952" s="46">
        <v>949</v>
      </c>
      <c r="C952" s="101" t="s">
        <v>1187</v>
      </c>
      <c r="D952" s="119">
        <v>43300</v>
      </c>
      <c r="E952" s="98">
        <v>44424</v>
      </c>
      <c r="F952" s="117">
        <f t="shared" si="73"/>
        <v>3.0794520547945203</v>
      </c>
      <c r="G952" s="46">
        <v>3</v>
      </c>
      <c r="H952" s="72">
        <v>0.05</v>
      </c>
      <c r="I952" s="91">
        <f t="shared" si="74"/>
        <v>0.31666666666666665</v>
      </c>
      <c r="J952" s="118">
        <v>20813</v>
      </c>
      <c r="K952" s="68">
        <f t="shared" si="70"/>
        <v>20296.00127853881</v>
      </c>
      <c r="L952" s="68">
        <f t="shared" si="71"/>
        <v>516.99872146119014</v>
      </c>
      <c r="M952" s="45">
        <v>0.05</v>
      </c>
      <c r="N952" s="68">
        <f t="shared" si="72"/>
        <v>1040.6500000000001</v>
      </c>
    </row>
    <row r="953" spans="2:14" x14ac:dyDescent="0.25">
      <c r="B953" s="46">
        <v>950</v>
      </c>
      <c r="C953" s="101" t="s">
        <v>1188</v>
      </c>
      <c r="D953" s="119">
        <v>43300</v>
      </c>
      <c r="E953" s="98">
        <v>44424</v>
      </c>
      <c r="F953" s="117">
        <f t="shared" si="73"/>
        <v>3.0794520547945203</v>
      </c>
      <c r="G953" s="46">
        <v>6</v>
      </c>
      <c r="H953" s="72">
        <v>0.05</v>
      </c>
      <c r="I953" s="91">
        <f t="shared" si="74"/>
        <v>0.15833333333333333</v>
      </c>
      <c r="J953" s="118">
        <v>87875</v>
      </c>
      <c r="K953" s="68">
        <f t="shared" si="70"/>
        <v>42846.084474885844</v>
      </c>
      <c r="L953" s="68">
        <f t="shared" si="71"/>
        <v>45028.915525114156</v>
      </c>
      <c r="M953" s="45">
        <v>0.05</v>
      </c>
      <c r="N953" s="68">
        <f t="shared" si="72"/>
        <v>42777.46974885845</v>
      </c>
    </row>
    <row r="954" spans="2:14" x14ac:dyDescent="0.25">
      <c r="B954" s="46">
        <v>951</v>
      </c>
      <c r="C954" s="101" t="s">
        <v>1189</v>
      </c>
      <c r="D954" s="119">
        <v>43294</v>
      </c>
      <c r="E954" s="98">
        <v>44424</v>
      </c>
      <c r="F954" s="117">
        <f t="shared" si="73"/>
        <v>3.095890410958904</v>
      </c>
      <c r="G954" s="46">
        <v>3</v>
      </c>
      <c r="H954" s="72">
        <v>0.05</v>
      </c>
      <c r="I954" s="91">
        <f t="shared" si="74"/>
        <v>0.31666666666666665</v>
      </c>
      <c r="J954" s="118">
        <v>36250</v>
      </c>
      <c r="K954" s="68">
        <f t="shared" si="70"/>
        <v>35538.242009132417</v>
      </c>
      <c r="L954" s="68">
        <f t="shared" si="71"/>
        <v>711.75799086758343</v>
      </c>
      <c r="M954" s="45">
        <v>0.05</v>
      </c>
      <c r="N954" s="68">
        <f t="shared" si="72"/>
        <v>1812.5</v>
      </c>
    </row>
    <row r="955" spans="2:14" x14ac:dyDescent="0.25">
      <c r="B955" s="46">
        <v>952</v>
      </c>
      <c r="C955" s="101" t="s">
        <v>1190</v>
      </c>
      <c r="D955" s="119">
        <v>43300</v>
      </c>
      <c r="E955" s="98">
        <v>44424</v>
      </c>
      <c r="F955" s="117">
        <f t="shared" si="73"/>
        <v>3.0794520547945203</v>
      </c>
      <c r="G955" s="46">
        <v>5</v>
      </c>
      <c r="H955" s="72">
        <v>0.05</v>
      </c>
      <c r="I955" s="91">
        <f t="shared" si="74"/>
        <v>0.19</v>
      </c>
      <c r="J955" s="118">
        <v>43000</v>
      </c>
      <c r="K955" s="68">
        <f t="shared" si="70"/>
        <v>25159.123287671231</v>
      </c>
      <c r="L955" s="68">
        <f t="shared" si="71"/>
        <v>17840.876712328769</v>
      </c>
      <c r="M955" s="45">
        <v>0.05</v>
      </c>
      <c r="N955" s="68">
        <f t="shared" si="72"/>
        <v>16948.832876712331</v>
      </c>
    </row>
    <row r="956" spans="2:14" x14ac:dyDescent="0.25">
      <c r="B956" s="46">
        <v>953</v>
      </c>
      <c r="C956" s="101" t="s">
        <v>1191</v>
      </c>
      <c r="D956" s="119">
        <v>43306</v>
      </c>
      <c r="E956" s="98">
        <v>44424</v>
      </c>
      <c r="F956" s="117">
        <f t="shared" si="73"/>
        <v>3.0630136986301371</v>
      </c>
      <c r="G956" s="46">
        <v>5</v>
      </c>
      <c r="H956" s="72">
        <v>0.05</v>
      </c>
      <c r="I956" s="91">
        <f t="shared" si="74"/>
        <v>0.19</v>
      </c>
      <c r="J956" s="118">
        <v>26271</v>
      </c>
      <c r="K956" s="68">
        <f t="shared" si="70"/>
        <v>15289.002246575343</v>
      </c>
      <c r="L956" s="68">
        <f t="shared" si="71"/>
        <v>10981.997753424657</v>
      </c>
      <c r="M956" s="45">
        <v>0.05</v>
      </c>
      <c r="N956" s="68">
        <f t="shared" si="72"/>
        <v>10432.897865753424</v>
      </c>
    </row>
    <row r="957" spans="2:14" x14ac:dyDescent="0.25">
      <c r="B957" s="46">
        <v>954</v>
      </c>
      <c r="C957" s="101" t="s">
        <v>1020</v>
      </c>
      <c r="D957" s="119">
        <v>43326</v>
      </c>
      <c r="E957" s="98">
        <v>44424</v>
      </c>
      <c r="F957" s="117">
        <f t="shared" si="73"/>
        <v>3.0082191780821916</v>
      </c>
      <c r="G957" s="46">
        <v>5</v>
      </c>
      <c r="H957" s="72">
        <v>0.05</v>
      </c>
      <c r="I957" s="91">
        <f t="shared" si="74"/>
        <v>0.19</v>
      </c>
      <c r="J957" s="118">
        <v>11505</v>
      </c>
      <c r="K957" s="68">
        <f t="shared" si="70"/>
        <v>6575.8167123287667</v>
      </c>
      <c r="L957" s="68">
        <f t="shared" si="71"/>
        <v>4929.1832876712333</v>
      </c>
      <c r="M957" s="45">
        <v>0.05</v>
      </c>
      <c r="N957" s="68">
        <f t="shared" si="72"/>
        <v>4682.7241232876713</v>
      </c>
    </row>
    <row r="958" spans="2:14" x14ac:dyDescent="0.25">
      <c r="B958" s="46">
        <v>955</v>
      </c>
      <c r="C958" s="101" t="s">
        <v>1192</v>
      </c>
      <c r="D958" s="119">
        <v>43329</v>
      </c>
      <c r="E958" s="98">
        <v>44424</v>
      </c>
      <c r="F958" s="117">
        <f t="shared" si="73"/>
        <v>3</v>
      </c>
      <c r="G958" s="46">
        <v>5</v>
      </c>
      <c r="H958" s="72">
        <v>0.05</v>
      </c>
      <c r="I958" s="91">
        <f t="shared" si="74"/>
        <v>0.19</v>
      </c>
      <c r="J958" s="118">
        <v>26271.200000000001</v>
      </c>
      <c r="K958" s="68">
        <f t="shared" si="70"/>
        <v>14974.584000000001</v>
      </c>
      <c r="L958" s="68">
        <f t="shared" si="71"/>
        <v>11296.616</v>
      </c>
      <c r="M958" s="45">
        <v>0.05</v>
      </c>
      <c r="N958" s="68">
        <f t="shared" si="72"/>
        <v>10731.7852</v>
      </c>
    </row>
    <row r="959" spans="2:14" x14ac:dyDescent="0.25">
      <c r="B959" s="46">
        <v>956</v>
      </c>
      <c r="C959" s="101" t="s">
        <v>1193</v>
      </c>
      <c r="D959" s="119">
        <v>43329</v>
      </c>
      <c r="E959" s="98">
        <v>44424</v>
      </c>
      <c r="F959" s="117">
        <f t="shared" si="73"/>
        <v>3</v>
      </c>
      <c r="G959" s="46">
        <v>5</v>
      </c>
      <c r="H959" s="72">
        <v>0.05</v>
      </c>
      <c r="I959" s="91">
        <f t="shared" si="74"/>
        <v>0.19</v>
      </c>
      <c r="J959" s="118">
        <v>3940.7200000000003</v>
      </c>
      <c r="K959" s="68">
        <f t="shared" si="70"/>
        <v>2246.2103999999999</v>
      </c>
      <c r="L959" s="68">
        <f t="shared" si="71"/>
        <v>1694.5096000000003</v>
      </c>
      <c r="M959" s="45">
        <v>0.05</v>
      </c>
      <c r="N959" s="68">
        <f t="shared" si="72"/>
        <v>1609.7841200000003</v>
      </c>
    </row>
    <row r="960" spans="2:14" x14ac:dyDescent="0.25">
      <c r="B960" s="46">
        <v>957</v>
      </c>
      <c r="C960" s="101" t="s">
        <v>993</v>
      </c>
      <c r="D960" s="119">
        <v>43335</v>
      </c>
      <c r="E960" s="98">
        <v>44424</v>
      </c>
      <c r="F960" s="117">
        <f t="shared" si="73"/>
        <v>2.9835616438356163</v>
      </c>
      <c r="G960" s="46">
        <v>3</v>
      </c>
      <c r="H960" s="72">
        <v>0.05</v>
      </c>
      <c r="I960" s="91">
        <f t="shared" si="74"/>
        <v>0.31666666666666665</v>
      </c>
      <c r="J960" s="118">
        <v>21600</v>
      </c>
      <c r="K960" s="68">
        <f t="shared" si="70"/>
        <v>20407.561643835616</v>
      </c>
      <c r="L960" s="68">
        <f t="shared" si="71"/>
        <v>1192.4383561643845</v>
      </c>
      <c r="M960" s="45">
        <v>0.05</v>
      </c>
      <c r="N960" s="68">
        <f t="shared" si="72"/>
        <v>1132.8164383561652</v>
      </c>
    </row>
    <row r="961" spans="2:14" x14ac:dyDescent="0.25">
      <c r="B961" s="46">
        <v>958</v>
      </c>
      <c r="C961" s="101" t="s">
        <v>1020</v>
      </c>
      <c r="D961" s="119">
        <v>43357</v>
      </c>
      <c r="E961" s="98">
        <v>44424</v>
      </c>
      <c r="F961" s="117">
        <f t="shared" si="73"/>
        <v>2.9232876712328766</v>
      </c>
      <c r="G961" s="46">
        <v>5</v>
      </c>
      <c r="H961" s="72">
        <v>0.05</v>
      </c>
      <c r="I961" s="91">
        <f t="shared" si="74"/>
        <v>0.19</v>
      </c>
      <c r="J961" s="118">
        <v>3200</v>
      </c>
      <c r="K961" s="68">
        <f t="shared" si="70"/>
        <v>1777.358904109589</v>
      </c>
      <c r="L961" s="68">
        <f t="shared" si="71"/>
        <v>1422.641095890411</v>
      </c>
      <c r="M961" s="45">
        <v>0.05</v>
      </c>
      <c r="N961" s="68">
        <f t="shared" si="72"/>
        <v>1351.5090410958903</v>
      </c>
    </row>
    <row r="962" spans="2:14" x14ac:dyDescent="0.25">
      <c r="B962" s="46">
        <v>959</v>
      </c>
      <c r="C962" s="101" t="s">
        <v>1074</v>
      </c>
      <c r="D962" s="119">
        <v>43364</v>
      </c>
      <c r="E962" s="98">
        <v>44424</v>
      </c>
      <c r="F962" s="117">
        <f t="shared" si="73"/>
        <v>2.904109589041096</v>
      </c>
      <c r="G962" s="46">
        <v>3</v>
      </c>
      <c r="H962" s="72">
        <v>0.05</v>
      </c>
      <c r="I962" s="91">
        <f t="shared" si="74"/>
        <v>0.31666666666666665</v>
      </c>
      <c r="J962" s="118">
        <v>52679</v>
      </c>
      <c r="K962" s="68">
        <f t="shared" si="70"/>
        <v>48445.436529680366</v>
      </c>
      <c r="L962" s="68">
        <f t="shared" si="71"/>
        <v>4233.5634703196338</v>
      </c>
      <c r="M962" s="45">
        <v>0.05</v>
      </c>
      <c r="N962" s="68">
        <f t="shared" si="72"/>
        <v>4021.8852968036517</v>
      </c>
    </row>
    <row r="963" spans="2:14" x14ac:dyDescent="0.25">
      <c r="B963" s="46">
        <v>960</v>
      </c>
      <c r="C963" s="101" t="s">
        <v>1140</v>
      </c>
      <c r="D963" s="119">
        <v>43364</v>
      </c>
      <c r="E963" s="98">
        <v>44424</v>
      </c>
      <c r="F963" s="117">
        <f t="shared" si="73"/>
        <v>2.904109589041096</v>
      </c>
      <c r="G963" s="46">
        <v>3</v>
      </c>
      <c r="H963" s="72">
        <v>0.05</v>
      </c>
      <c r="I963" s="91">
        <f t="shared" si="74"/>
        <v>0.31666666666666665</v>
      </c>
      <c r="J963" s="118">
        <v>77679</v>
      </c>
      <c r="K963" s="68">
        <f t="shared" si="70"/>
        <v>71436.304109589037</v>
      </c>
      <c r="L963" s="68">
        <f t="shared" si="71"/>
        <v>6242.6958904109633</v>
      </c>
      <c r="M963" s="45">
        <v>0.05</v>
      </c>
      <c r="N963" s="68">
        <f t="shared" si="72"/>
        <v>5930.5610958904144</v>
      </c>
    </row>
    <row r="964" spans="2:14" x14ac:dyDescent="0.25">
      <c r="B964" s="46">
        <v>961</v>
      </c>
      <c r="C964" s="101" t="s">
        <v>1194</v>
      </c>
      <c r="D964" s="119">
        <v>43371</v>
      </c>
      <c r="E964" s="98">
        <v>44424</v>
      </c>
      <c r="F964" s="117">
        <f t="shared" si="73"/>
        <v>2.8849315068493149</v>
      </c>
      <c r="G964" s="46">
        <v>3</v>
      </c>
      <c r="H964" s="72">
        <v>0.05</v>
      </c>
      <c r="I964" s="91">
        <f t="shared" si="74"/>
        <v>0.31666666666666665</v>
      </c>
      <c r="J964" s="118">
        <v>454000</v>
      </c>
      <c r="K964" s="68">
        <f t="shared" ref="K964:K1027" si="75">J964*I964*F964</f>
        <v>414756.98630136979</v>
      </c>
      <c r="L964" s="68">
        <f t="shared" ref="L964:L1027" si="76">MAX(J964-K964,0)</f>
        <v>39243.01369863021</v>
      </c>
      <c r="M964" s="45">
        <v>0.05</v>
      </c>
      <c r="N964" s="68">
        <f t="shared" ref="N964:N1027" si="77">IF(J964&lt;=0,0,IF(L964&lt;=H964*J964,H964*J964,L964*(1-M964)))</f>
        <v>37280.863013698698</v>
      </c>
    </row>
    <row r="965" spans="2:14" x14ac:dyDescent="0.25">
      <c r="B965" s="46">
        <v>962</v>
      </c>
      <c r="C965" s="101" t="s">
        <v>1194</v>
      </c>
      <c r="D965" s="119">
        <v>43396</v>
      </c>
      <c r="E965" s="98">
        <v>44424</v>
      </c>
      <c r="F965" s="117">
        <f t="shared" ref="F965:F1028" si="78">(E965-D965)/365</f>
        <v>2.8164383561643835</v>
      </c>
      <c r="G965" s="46">
        <v>3</v>
      </c>
      <c r="H965" s="72">
        <v>0.05</v>
      </c>
      <c r="I965" s="91">
        <f t="shared" ref="I965:I1028" si="79">(1-H965)/G965</f>
        <v>0.31666666666666665</v>
      </c>
      <c r="J965" s="118">
        <v>25000</v>
      </c>
      <c r="K965" s="68">
        <f t="shared" si="75"/>
        <v>22296.803652968036</v>
      </c>
      <c r="L965" s="68">
        <f t="shared" si="76"/>
        <v>2703.1963470319643</v>
      </c>
      <c r="M965" s="45">
        <v>0.05</v>
      </c>
      <c r="N965" s="68">
        <f t="shared" si="77"/>
        <v>2568.0365296803661</v>
      </c>
    </row>
    <row r="966" spans="2:14" x14ac:dyDescent="0.25">
      <c r="B966" s="46">
        <v>963</v>
      </c>
      <c r="C966" s="101" t="s">
        <v>1140</v>
      </c>
      <c r="D966" s="119">
        <v>43382</v>
      </c>
      <c r="E966" s="98">
        <v>44424</v>
      </c>
      <c r="F966" s="117">
        <f t="shared" si="78"/>
        <v>2.8547945205479452</v>
      </c>
      <c r="G966" s="46">
        <v>3</v>
      </c>
      <c r="H966" s="72">
        <v>0.05</v>
      </c>
      <c r="I966" s="91">
        <f t="shared" si="79"/>
        <v>0.31666666666666665</v>
      </c>
      <c r="J966" s="118">
        <v>77678.570000000007</v>
      </c>
      <c r="K966" s="68">
        <f t="shared" si="75"/>
        <v>70222.84606666668</v>
      </c>
      <c r="L966" s="68">
        <f t="shared" si="76"/>
        <v>7455.7239333333273</v>
      </c>
      <c r="M966" s="45">
        <v>0.05</v>
      </c>
      <c r="N966" s="68">
        <f t="shared" si="77"/>
        <v>7082.9377366666604</v>
      </c>
    </row>
    <row r="967" spans="2:14" x14ac:dyDescent="0.25">
      <c r="B967" s="46">
        <v>964</v>
      </c>
      <c r="C967" s="101" t="s">
        <v>1131</v>
      </c>
      <c r="D967" s="119">
        <v>43388</v>
      </c>
      <c r="E967" s="98">
        <v>44424</v>
      </c>
      <c r="F967" s="117">
        <f t="shared" si="78"/>
        <v>2.8383561643835615</v>
      </c>
      <c r="G967" s="46">
        <v>4</v>
      </c>
      <c r="H967" s="72">
        <v>0.05</v>
      </c>
      <c r="I967" s="91">
        <f t="shared" si="79"/>
        <v>0.23749999999999999</v>
      </c>
      <c r="J967" s="118">
        <v>10200</v>
      </c>
      <c r="K967" s="68">
        <f t="shared" si="75"/>
        <v>6875.9178082191775</v>
      </c>
      <c r="L967" s="68">
        <f t="shared" si="76"/>
        <v>3324.0821917808225</v>
      </c>
      <c r="M967" s="45">
        <v>0.05</v>
      </c>
      <c r="N967" s="68">
        <f t="shared" si="77"/>
        <v>3157.8780821917812</v>
      </c>
    </row>
    <row r="968" spans="2:14" x14ac:dyDescent="0.25">
      <c r="B968" s="46">
        <v>965</v>
      </c>
      <c r="C968" s="101" t="s">
        <v>1195</v>
      </c>
      <c r="D968" s="119">
        <v>43386</v>
      </c>
      <c r="E968" s="98">
        <v>44424</v>
      </c>
      <c r="F968" s="117">
        <f t="shared" si="78"/>
        <v>2.8438356164383563</v>
      </c>
      <c r="G968" s="46">
        <v>4</v>
      </c>
      <c r="H968" s="72">
        <v>0.05</v>
      </c>
      <c r="I968" s="91">
        <f t="shared" si="79"/>
        <v>0.23749999999999999</v>
      </c>
      <c r="J968" s="118">
        <v>14250</v>
      </c>
      <c r="K968" s="68">
        <f t="shared" si="75"/>
        <v>9624.6061643835619</v>
      </c>
      <c r="L968" s="68">
        <f t="shared" si="76"/>
        <v>4625.3938356164381</v>
      </c>
      <c r="M968" s="45">
        <v>0.05</v>
      </c>
      <c r="N968" s="68">
        <f t="shared" si="77"/>
        <v>4394.1241438356155</v>
      </c>
    </row>
    <row r="969" spans="2:14" x14ac:dyDescent="0.25">
      <c r="B969" s="46">
        <v>966</v>
      </c>
      <c r="C969" s="101" t="s">
        <v>1196</v>
      </c>
      <c r="D969" s="119">
        <v>43379</v>
      </c>
      <c r="E969" s="98">
        <v>44424</v>
      </c>
      <c r="F969" s="117">
        <f t="shared" si="78"/>
        <v>2.8630136986301369</v>
      </c>
      <c r="G969" s="46">
        <v>3</v>
      </c>
      <c r="H969" s="72">
        <v>0.05</v>
      </c>
      <c r="I969" s="91">
        <f t="shared" si="79"/>
        <v>0.31666666666666665</v>
      </c>
      <c r="J969" s="118">
        <v>102589</v>
      </c>
      <c r="K969" s="68">
        <f t="shared" si="75"/>
        <v>93009.342237442921</v>
      </c>
      <c r="L969" s="68">
        <f t="shared" si="76"/>
        <v>9579.657762557079</v>
      </c>
      <c r="M969" s="45">
        <v>0.05</v>
      </c>
      <c r="N969" s="68">
        <f t="shared" si="77"/>
        <v>9100.6748744292254</v>
      </c>
    </row>
    <row r="970" spans="2:14" x14ac:dyDescent="0.25">
      <c r="B970" s="46">
        <v>967</v>
      </c>
      <c r="C970" s="101" t="s">
        <v>1197</v>
      </c>
      <c r="D970" s="119">
        <v>43391</v>
      </c>
      <c r="E970" s="98">
        <v>44424</v>
      </c>
      <c r="F970" s="117">
        <f t="shared" si="78"/>
        <v>2.8301369863013699</v>
      </c>
      <c r="G970" s="46">
        <v>3</v>
      </c>
      <c r="H970" s="72">
        <v>0.05</v>
      </c>
      <c r="I970" s="91">
        <f t="shared" si="79"/>
        <v>0.31666666666666665</v>
      </c>
      <c r="J970" s="118">
        <v>100000</v>
      </c>
      <c r="K970" s="68">
        <f t="shared" si="75"/>
        <v>89621.004566210046</v>
      </c>
      <c r="L970" s="68">
        <f t="shared" si="76"/>
        <v>10378.995433789954</v>
      </c>
      <c r="M970" s="45">
        <v>0.05</v>
      </c>
      <c r="N970" s="68">
        <f t="shared" si="77"/>
        <v>9860.045662100456</v>
      </c>
    </row>
    <row r="971" spans="2:14" x14ac:dyDescent="0.25">
      <c r="B971" s="46">
        <v>968</v>
      </c>
      <c r="C971" s="101" t="s">
        <v>1198</v>
      </c>
      <c r="D971" s="119">
        <v>43402</v>
      </c>
      <c r="E971" s="98">
        <v>44424</v>
      </c>
      <c r="F971" s="117">
        <f t="shared" si="78"/>
        <v>2.8</v>
      </c>
      <c r="G971" s="46">
        <v>3</v>
      </c>
      <c r="H971" s="72">
        <v>0.05</v>
      </c>
      <c r="I971" s="91">
        <f t="shared" si="79"/>
        <v>0.31666666666666665</v>
      </c>
      <c r="J971" s="118">
        <v>100000</v>
      </c>
      <c r="K971" s="68">
        <f t="shared" si="75"/>
        <v>88666.666666666657</v>
      </c>
      <c r="L971" s="68">
        <f t="shared" si="76"/>
        <v>11333.333333333343</v>
      </c>
      <c r="M971" s="45">
        <v>0.05</v>
      </c>
      <c r="N971" s="68">
        <f t="shared" si="77"/>
        <v>10766.666666666675</v>
      </c>
    </row>
    <row r="972" spans="2:14" x14ac:dyDescent="0.25">
      <c r="B972" s="46">
        <v>969</v>
      </c>
      <c r="C972" s="101" t="s">
        <v>1199</v>
      </c>
      <c r="D972" s="119">
        <v>43400</v>
      </c>
      <c r="E972" s="98">
        <v>44424</v>
      </c>
      <c r="F972" s="117">
        <f t="shared" si="78"/>
        <v>2.8054794520547945</v>
      </c>
      <c r="G972" s="46">
        <v>3</v>
      </c>
      <c r="H972" s="72">
        <v>0.05</v>
      </c>
      <c r="I972" s="91">
        <f t="shared" si="79"/>
        <v>0.31666666666666665</v>
      </c>
      <c r="J972" s="118">
        <v>22663</v>
      </c>
      <c r="K972" s="68">
        <f t="shared" si="75"/>
        <v>20133.850593607305</v>
      </c>
      <c r="L972" s="68">
        <f t="shared" si="76"/>
        <v>2529.1494063926948</v>
      </c>
      <c r="M972" s="45">
        <v>0.05</v>
      </c>
      <c r="N972" s="68">
        <f t="shared" si="77"/>
        <v>2402.6919360730599</v>
      </c>
    </row>
    <row r="973" spans="2:14" x14ac:dyDescent="0.25">
      <c r="B973" s="46">
        <v>970</v>
      </c>
      <c r="C973" s="101" t="s">
        <v>1200</v>
      </c>
      <c r="D973" s="119">
        <v>43447</v>
      </c>
      <c r="E973" s="98">
        <v>44424</v>
      </c>
      <c r="F973" s="117">
        <f t="shared" si="78"/>
        <v>2.6767123287671235</v>
      </c>
      <c r="G973" s="46">
        <v>5</v>
      </c>
      <c r="H973" s="72">
        <v>0.05</v>
      </c>
      <c r="I973" s="91">
        <f t="shared" si="79"/>
        <v>0.19</v>
      </c>
      <c r="J973" s="118">
        <v>13771.190000000002</v>
      </c>
      <c r="K973" s="68">
        <f t="shared" si="75"/>
        <v>7003.6876704109609</v>
      </c>
      <c r="L973" s="68">
        <f t="shared" si="76"/>
        <v>6767.5023295890414</v>
      </c>
      <c r="M973" s="45">
        <v>0.05</v>
      </c>
      <c r="N973" s="68">
        <f t="shared" si="77"/>
        <v>6429.1272131095893</v>
      </c>
    </row>
    <row r="974" spans="2:14" x14ac:dyDescent="0.25">
      <c r="B974" s="46">
        <v>971</v>
      </c>
      <c r="C974" s="101" t="s">
        <v>1018</v>
      </c>
      <c r="D974" s="119">
        <v>43456</v>
      </c>
      <c r="E974" s="98">
        <v>44424</v>
      </c>
      <c r="F974" s="117">
        <f t="shared" si="78"/>
        <v>2.6520547945205482</v>
      </c>
      <c r="G974" s="46">
        <v>5</v>
      </c>
      <c r="H974" s="72">
        <v>0.05</v>
      </c>
      <c r="I974" s="91">
        <f t="shared" si="79"/>
        <v>0.19</v>
      </c>
      <c r="J974" s="118">
        <v>13500</v>
      </c>
      <c r="K974" s="68">
        <f t="shared" si="75"/>
        <v>6802.5205479452061</v>
      </c>
      <c r="L974" s="68">
        <f t="shared" si="76"/>
        <v>6697.4794520547939</v>
      </c>
      <c r="M974" s="45">
        <v>0.05</v>
      </c>
      <c r="N974" s="68">
        <f t="shared" si="77"/>
        <v>6362.6054794520542</v>
      </c>
    </row>
    <row r="975" spans="2:14" x14ac:dyDescent="0.25">
      <c r="B975" s="46">
        <v>972</v>
      </c>
      <c r="C975" s="101" t="s">
        <v>1201</v>
      </c>
      <c r="D975" s="119">
        <v>43497</v>
      </c>
      <c r="E975" s="98">
        <v>44424</v>
      </c>
      <c r="F975" s="117">
        <f t="shared" si="78"/>
        <v>2.5397260273972604</v>
      </c>
      <c r="G975" s="46">
        <v>5</v>
      </c>
      <c r="H975" s="72">
        <v>0.05</v>
      </c>
      <c r="I975" s="91">
        <f t="shared" si="79"/>
        <v>0.19</v>
      </c>
      <c r="J975" s="118">
        <v>6440.67</v>
      </c>
      <c r="K975" s="68">
        <f t="shared" si="75"/>
        <v>3107.9320742465757</v>
      </c>
      <c r="L975" s="68">
        <f t="shared" si="76"/>
        <v>3332.7379257534244</v>
      </c>
      <c r="M975" s="45">
        <v>0.05</v>
      </c>
      <c r="N975" s="68">
        <f t="shared" si="77"/>
        <v>3166.1010294657531</v>
      </c>
    </row>
    <row r="976" spans="2:14" x14ac:dyDescent="0.25">
      <c r="B976" s="46">
        <v>973</v>
      </c>
      <c r="C976" s="101" t="s">
        <v>1202</v>
      </c>
      <c r="D976" s="119">
        <v>43512</v>
      </c>
      <c r="E976" s="98">
        <v>44424</v>
      </c>
      <c r="F976" s="117">
        <f t="shared" si="78"/>
        <v>2.4986301369863013</v>
      </c>
      <c r="G976" s="46">
        <v>3</v>
      </c>
      <c r="H976" s="72">
        <v>0.05</v>
      </c>
      <c r="I976" s="91">
        <f t="shared" si="79"/>
        <v>0.31666666666666665</v>
      </c>
      <c r="J976" s="118">
        <v>100892.82</v>
      </c>
      <c r="K976" s="68">
        <f t="shared" si="75"/>
        <v>79829.716208219179</v>
      </c>
      <c r="L976" s="68">
        <f t="shared" si="76"/>
        <v>21063.103791780828</v>
      </c>
      <c r="M976" s="45">
        <v>0.05</v>
      </c>
      <c r="N976" s="68">
        <f t="shared" si="77"/>
        <v>20009.948602191787</v>
      </c>
    </row>
    <row r="977" spans="2:14" x14ac:dyDescent="0.25">
      <c r="B977" s="46">
        <v>974</v>
      </c>
      <c r="C977" s="101" t="s">
        <v>1203</v>
      </c>
      <c r="D977" s="119">
        <v>43517</v>
      </c>
      <c r="E977" s="98">
        <v>44424</v>
      </c>
      <c r="F977" s="117">
        <f t="shared" si="78"/>
        <v>2.484931506849315</v>
      </c>
      <c r="G977" s="46">
        <v>3</v>
      </c>
      <c r="H977" s="72">
        <v>0.05</v>
      </c>
      <c r="I977" s="91">
        <f t="shared" si="79"/>
        <v>0.31666666666666665</v>
      </c>
      <c r="J977" s="118">
        <v>10714.29</v>
      </c>
      <c r="K977" s="68">
        <f t="shared" si="75"/>
        <v>8431.020984931507</v>
      </c>
      <c r="L977" s="68">
        <f t="shared" si="76"/>
        <v>2283.2690150684939</v>
      </c>
      <c r="M977" s="45">
        <v>0.05</v>
      </c>
      <c r="N977" s="68">
        <f t="shared" si="77"/>
        <v>2169.1055643150689</v>
      </c>
    </row>
    <row r="978" spans="2:14" x14ac:dyDescent="0.25">
      <c r="B978" s="46">
        <v>975</v>
      </c>
      <c r="C978" s="101" t="s">
        <v>1204</v>
      </c>
      <c r="D978" s="119">
        <v>43524</v>
      </c>
      <c r="E978" s="98">
        <v>44424</v>
      </c>
      <c r="F978" s="117">
        <f t="shared" si="78"/>
        <v>2.4657534246575343</v>
      </c>
      <c r="G978" s="46">
        <v>3</v>
      </c>
      <c r="H978" s="72">
        <v>0.05</v>
      </c>
      <c r="I978" s="91">
        <f t="shared" si="79"/>
        <v>0.31666666666666665</v>
      </c>
      <c r="J978" s="118">
        <v>5490</v>
      </c>
      <c r="K978" s="68">
        <f t="shared" si="75"/>
        <v>4286.7123287671238</v>
      </c>
      <c r="L978" s="68">
        <f t="shared" si="76"/>
        <v>1203.2876712328762</v>
      </c>
      <c r="M978" s="45">
        <v>0.05</v>
      </c>
      <c r="N978" s="68">
        <f t="shared" si="77"/>
        <v>1143.1232876712322</v>
      </c>
    </row>
    <row r="979" spans="2:14" x14ac:dyDescent="0.25">
      <c r="B979" s="46">
        <v>976</v>
      </c>
      <c r="C979" s="101" t="s">
        <v>1194</v>
      </c>
      <c r="D979" s="119">
        <v>43546</v>
      </c>
      <c r="E979" s="98">
        <v>44424</v>
      </c>
      <c r="F979" s="117">
        <f t="shared" si="78"/>
        <v>2.4054794520547946</v>
      </c>
      <c r="G979" s="46">
        <v>3</v>
      </c>
      <c r="H979" s="72">
        <v>0.05</v>
      </c>
      <c r="I979" s="91">
        <f t="shared" si="79"/>
        <v>0.31666666666666665</v>
      </c>
      <c r="J979" s="118">
        <v>328810</v>
      </c>
      <c r="K979" s="68">
        <f t="shared" si="75"/>
        <v>250466.13789954336</v>
      </c>
      <c r="L979" s="68">
        <f t="shared" si="76"/>
        <v>78343.862100456638</v>
      </c>
      <c r="M979" s="45">
        <v>0.05</v>
      </c>
      <c r="N979" s="68">
        <f t="shared" si="77"/>
        <v>74426.668995433807</v>
      </c>
    </row>
    <row r="980" spans="2:14" x14ac:dyDescent="0.25">
      <c r="B980" s="46">
        <v>977</v>
      </c>
      <c r="C980" s="101" t="s">
        <v>1198</v>
      </c>
      <c r="D980" s="119">
        <v>43526</v>
      </c>
      <c r="E980" s="98">
        <v>44424</v>
      </c>
      <c r="F980" s="117">
        <f t="shared" si="78"/>
        <v>2.4602739726027396</v>
      </c>
      <c r="G980" s="46">
        <v>3</v>
      </c>
      <c r="H980" s="72">
        <v>0.05</v>
      </c>
      <c r="I980" s="91">
        <f t="shared" si="79"/>
        <v>0.31666666666666665</v>
      </c>
      <c r="J980" s="118">
        <v>98214.290000000008</v>
      </c>
      <c r="K980" s="68">
        <f t="shared" si="75"/>
        <v>76517.452784474881</v>
      </c>
      <c r="L980" s="68">
        <f t="shared" si="76"/>
        <v>21696.837215525127</v>
      </c>
      <c r="M980" s="45">
        <v>0.05</v>
      </c>
      <c r="N980" s="68">
        <f t="shared" si="77"/>
        <v>20611.995354748869</v>
      </c>
    </row>
    <row r="981" spans="2:14" x14ac:dyDescent="0.25">
      <c r="B981" s="46">
        <v>978</v>
      </c>
      <c r="C981" s="101" t="s">
        <v>1010</v>
      </c>
      <c r="D981" s="119">
        <v>43550</v>
      </c>
      <c r="E981" s="98">
        <v>44424</v>
      </c>
      <c r="F981" s="117">
        <f t="shared" si="78"/>
        <v>2.3945205479452056</v>
      </c>
      <c r="G981" s="46">
        <v>8</v>
      </c>
      <c r="H981" s="72">
        <v>0.05</v>
      </c>
      <c r="I981" s="91">
        <f t="shared" si="79"/>
        <v>0.11874999999999999</v>
      </c>
      <c r="J981" s="118">
        <v>187128</v>
      </c>
      <c r="K981" s="68">
        <f t="shared" si="75"/>
        <v>53209.718630136995</v>
      </c>
      <c r="L981" s="68">
        <f t="shared" si="76"/>
        <v>133918.28136986302</v>
      </c>
      <c r="M981" s="45">
        <v>0.05</v>
      </c>
      <c r="N981" s="68">
        <f t="shared" si="77"/>
        <v>127222.36730136986</v>
      </c>
    </row>
    <row r="982" spans="2:14" x14ac:dyDescent="0.25">
      <c r="B982" s="46">
        <v>979</v>
      </c>
      <c r="C982" s="101" t="s">
        <v>996</v>
      </c>
      <c r="D982" s="119">
        <v>43554</v>
      </c>
      <c r="E982" s="98">
        <v>44424</v>
      </c>
      <c r="F982" s="117">
        <f t="shared" si="78"/>
        <v>2.3835616438356166</v>
      </c>
      <c r="G982" s="46">
        <v>3</v>
      </c>
      <c r="H982" s="72">
        <v>0.05</v>
      </c>
      <c r="I982" s="91">
        <f t="shared" si="79"/>
        <v>0.31666666666666665</v>
      </c>
      <c r="J982" s="118">
        <v>8900</v>
      </c>
      <c r="K982" s="68">
        <f t="shared" si="75"/>
        <v>6717.6712328767126</v>
      </c>
      <c r="L982" s="68">
        <f t="shared" si="76"/>
        <v>2182.3287671232874</v>
      </c>
      <c r="M982" s="45">
        <v>0.05</v>
      </c>
      <c r="N982" s="68">
        <f t="shared" si="77"/>
        <v>2073.2123287671229</v>
      </c>
    </row>
    <row r="983" spans="2:14" x14ac:dyDescent="0.25">
      <c r="B983" s="46">
        <v>980</v>
      </c>
      <c r="C983" s="101" t="s">
        <v>862</v>
      </c>
      <c r="D983" s="119">
        <v>43404</v>
      </c>
      <c r="E983" s="98">
        <v>44424</v>
      </c>
      <c r="F983" s="117">
        <f t="shared" si="78"/>
        <v>2.7945205479452055</v>
      </c>
      <c r="G983" s="46">
        <v>4</v>
      </c>
      <c r="H983" s="72">
        <v>0.05</v>
      </c>
      <c r="I983" s="91">
        <f t="shared" si="79"/>
        <v>0.23749999999999999</v>
      </c>
      <c r="J983" s="118">
        <v>8850</v>
      </c>
      <c r="K983" s="68">
        <f t="shared" si="75"/>
        <v>5873.732876712329</v>
      </c>
      <c r="L983" s="68">
        <f t="shared" si="76"/>
        <v>2976.267123287671</v>
      </c>
      <c r="M983" s="45">
        <v>0.05</v>
      </c>
      <c r="N983" s="68">
        <f t="shared" si="77"/>
        <v>2827.4537671232874</v>
      </c>
    </row>
    <row r="984" spans="2:14" x14ac:dyDescent="0.25">
      <c r="B984" s="46">
        <v>981</v>
      </c>
      <c r="C984" s="101" t="s">
        <v>1205</v>
      </c>
      <c r="D984" s="119">
        <v>43536</v>
      </c>
      <c r="E984" s="98">
        <v>44424</v>
      </c>
      <c r="F984" s="117">
        <f t="shared" si="78"/>
        <v>2.4328767123287673</v>
      </c>
      <c r="G984" s="46">
        <v>5</v>
      </c>
      <c r="H984" s="72">
        <v>0.05</v>
      </c>
      <c r="I984" s="91">
        <f t="shared" si="79"/>
        <v>0.19</v>
      </c>
      <c r="J984" s="118">
        <v>19915.25</v>
      </c>
      <c r="K984" s="68">
        <f t="shared" si="75"/>
        <v>9205.7561095890414</v>
      </c>
      <c r="L984" s="68">
        <f t="shared" si="76"/>
        <v>10709.493890410959</v>
      </c>
      <c r="M984" s="45">
        <v>0.05</v>
      </c>
      <c r="N984" s="68">
        <f t="shared" si="77"/>
        <v>10174.019195890411</v>
      </c>
    </row>
    <row r="985" spans="2:14" x14ac:dyDescent="0.25">
      <c r="B985" s="46">
        <v>982</v>
      </c>
      <c r="C985" s="101" t="s">
        <v>1206</v>
      </c>
      <c r="D985" s="119">
        <v>43554</v>
      </c>
      <c r="E985" s="98">
        <v>44424</v>
      </c>
      <c r="F985" s="117">
        <f t="shared" si="78"/>
        <v>2.3835616438356166</v>
      </c>
      <c r="G985" s="46">
        <v>5</v>
      </c>
      <c r="H985" s="72">
        <v>0.05</v>
      </c>
      <c r="I985" s="91">
        <f t="shared" si="79"/>
        <v>0.19</v>
      </c>
      <c r="J985" s="118">
        <v>7627.12</v>
      </c>
      <c r="K985" s="68">
        <f t="shared" si="75"/>
        <v>3454.1450301369869</v>
      </c>
      <c r="L985" s="68">
        <f t="shared" si="76"/>
        <v>4172.974969863013</v>
      </c>
      <c r="M985" s="45">
        <v>0.05</v>
      </c>
      <c r="N985" s="68">
        <f t="shared" si="77"/>
        <v>3964.3262213698622</v>
      </c>
    </row>
    <row r="986" spans="2:14" x14ac:dyDescent="0.25">
      <c r="B986" s="46">
        <v>983</v>
      </c>
      <c r="C986" s="101" t="s">
        <v>1207</v>
      </c>
      <c r="D986" s="119">
        <v>43282</v>
      </c>
      <c r="E986" s="98">
        <v>44424</v>
      </c>
      <c r="F986" s="117">
        <f t="shared" si="78"/>
        <v>3.128767123287671</v>
      </c>
      <c r="G986" s="46">
        <v>6</v>
      </c>
      <c r="H986" s="72">
        <v>0.05</v>
      </c>
      <c r="I986" s="91">
        <f t="shared" si="79"/>
        <v>0.15833333333333333</v>
      </c>
      <c r="J986" s="118">
        <v>391151.39</v>
      </c>
      <c r="K986" s="68">
        <f t="shared" si="75"/>
        <v>193771.75479954339</v>
      </c>
      <c r="L986" s="68">
        <f t="shared" si="76"/>
        <v>197379.63520045663</v>
      </c>
      <c r="M986" s="45">
        <v>0.05</v>
      </c>
      <c r="N986" s="68">
        <f t="shared" si="77"/>
        <v>187510.65344043379</v>
      </c>
    </row>
    <row r="987" spans="2:14" x14ac:dyDescent="0.25">
      <c r="B987" s="46">
        <v>984</v>
      </c>
      <c r="C987" s="101" t="s">
        <v>1208</v>
      </c>
      <c r="D987" s="119">
        <v>43282</v>
      </c>
      <c r="E987" s="98">
        <v>44424</v>
      </c>
      <c r="F987" s="117">
        <f t="shared" si="78"/>
        <v>3.128767123287671</v>
      </c>
      <c r="G987" s="46">
        <v>5</v>
      </c>
      <c r="H987" s="72">
        <v>0.05</v>
      </c>
      <c r="I987" s="91">
        <f t="shared" si="79"/>
        <v>0.19</v>
      </c>
      <c r="J987" s="118">
        <v>8135.6</v>
      </c>
      <c r="K987" s="68">
        <f t="shared" si="75"/>
        <v>4836.3355835616439</v>
      </c>
      <c r="L987" s="68">
        <f t="shared" si="76"/>
        <v>3299.2644164383564</v>
      </c>
      <c r="M987" s="45">
        <v>0.05</v>
      </c>
      <c r="N987" s="68">
        <f t="shared" si="77"/>
        <v>3134.3011956164382</v>
      </c>
    </row>
    <row r="988" spans="2:14" x14ac:dyDescent="0.25">
      <c r="B988" s="46">
        <v>985</v>
      </c>
      <c r="C988" s="101" t="s">
        <v>1077</v>
      </c>
      <c r="D988" s="119">
        <v>43675</v>
      </c>
      <c r="E988" s="98">
        <v>44424</v>
      </c>
      <c r="F988" s="117">
        <f t="shared" si="78"/>
        <v>2.0520547945205481</v>
      </c>
      <c r="G988" s="46">
        <v>4</v>
      </c>
      <c r="H988" s="72">
        <v>0.05</v>
      </c>
      <c r="I988" s="91">
        <f t="shared" si="79"/>
        <v>0.23749999999999999</v>
      </c>
      <c r="J988" s="118">
        <v>14830</v>
      </c>
      <c r="K988" s="68">
        <f t="shared" si="75"/>
        <v>7227.5934931506854</v>
      </c>
      <c r="L988" s="68">
        <f t="shared" si="76"/>
        <v>7602.4065068493146</v>
      </c>
      <c r="M988" s="45">
        <v>0.05</v>
      </c>
      <c r="N988" s="68">
        <f t="shared" si="77"/>
        <v>7222.2861815068482</v>
      </c>
    </row>
    <row r="989" spans="2:14" x14ac:dyDescent="0.25">
      <c r="B989" s="46">
        <v>986</v>
      </c>
      <c r="C989" s="101" t="s">
        <v>1017</v>
      </c>
      <c r="D989" s="119">
        <v>43599</v>
      </c>
      <c r="E989" s="98">
        <v>44424</v>
      </c>
      <c r="F989" s="117">
        <f t="shared" si="78"/>
        <v>2.2602739726027399</v>
      </c>
      <c r="G989" s="46">
        <v>5</v>
      </c>
      <c r="H989" s="72">
        <v>0.05</v>
      </c>
      <c r="I989" s="91">
        <f t="shared" si="79"/>
        <v>0.19</v>
      </c>
      <c r="J989" s="118">
        <v>2925</v>
      </c>
      <c r="K989" s="68">
        <f t="shared" si="75"/>
        <v>1256.1472602739727</v>
      </c>
      <c r="L989" s="68">
        <f t="shared" si="76"/>
        <v>1668.8527397260273</v>
      </c>
      <c r="M989" s="45">
        <v>0.05</v>
      </c>
      <c r="N989" s="68">
        <f t="shared" si="77"/>
        <v>1585.4101027397257</v>
      </c>
    </row>
    <row r="990" spans="2:14" x14ac:dyDescent="0.25">
      <c r="B990" s="46">
        <v>987</v>
      </c>
      <c r="C990" s="101" t="s">
        <v>1065</v>
      </c>
      <c r="D990" s="119">
        <v>43616</v>
      </c>
      <c r="E990" s="98">
        <v>44424</v>
      </c>
      <c r="F990" s="117">
        <f t="shared" si="78"/>
        <v>2.2136986301369861</v>
      </c>
      <c r="G990" s="46">
        <v>6</v>
      </c>
      <c r="H990" s="72">
        <v>0.05</v>
      </c>
      <c r="I990" s="91">
        <f t="shared" si="79"/>
        <v>0.15833333333333333</v>
      </c>
      <c r="J990" s="118">
        <v>168750</v>
      </c>
      <c r="K990" s="68">
        <f t="shared" si="75"/>
        <v>59147.260273972599</v>
      </c>
      <c r="L990" s="68">
        <f t="shared" si="76"/>
        <v>109602.7397260274</v>
      </c>
      <c r="M990" s="45">
        <v>0.05</v>
      </c>
      <c r="N990" s="68">
        <f t="shared" si="77"/>
        <v>104122.60273972603</v>
      </c>
    </row>
    <row r="991" spans="2:14" x14ac:dyDescent="0.25">
      <c r="B991" s="46">
        <v>988</v>
      </c>
      <c r="C991" s="101" t="s">
        <v>1209</v>
      </c>
      <c r="D991" s="119">
        <v>43646</v>
      </c>
      <c r="E991" s="98">
        <v>44424</v>
      </c>
      <c r="F991" s="117">
        <f t="shared" si="78"/>
        <v>2.1315068493150684</v>
      </c>
      <c r="G991" s="46">
        <v>3</v>
      </c>
      <c r="H991" s="72">
        <v>0.05</v>
      </c>
      <c r="I991" s="91">
        <f t="shared" si="79"/>
        <v>0.31666666666666665</v>
      </c>
      <c r="J991" s="118">
        <v>42148.84</v>
      </c>
      <c r="K991" s="68">
        <f t="shared" si="75"/>
        <v>28449.504697716889</v>
      </c>
      <c r="L991" s="68">
        <f t="shared" si="76"/>
        <v>13699.335302283107</v>
      </c>
      <c r="M991" s="45">
        <v>0.05</v>
      </c>
      <c r="N991" s="68">
        <f t="shared" si="77"/>
        <v>13014.368537168952</v>
      </c>
    </row>
    <row r="992" spans="2:14" x14ac:dyDescent="0.25">
      <c r="B992" s="46">
        <v>989</v>
      </c>
      <c r="C992" s="101" t="s">
        <v>996</v>
      </c>
      <c r="D992" s="119">
        <v>43708</v>
      </c>
      <c r="E992" s="98">
        <v>44424</v>
      </c>
      <c r="F992" s="117">
        <f t="shared" si="78"/>
        <v>1.9616438356164383</v>
      </c>
      <c r="G992" s="46">
        <v>3</v>
      </c>
      <c r="H992" s="72">
        <v>0.05</v>
      </c>
      <c r="I992" s="91">
        <f t="shared" si="79"/>
        <v>0.31666666666666665</v>
      </c>
      <c r="J992" s="118">
        <v>14500</v>
      </c>
      <c r="K992" s="68">
        <f t="shared" si="75"/>
        <v>9007.2146118721448</v>
      </c>
      <c r="L992" s="68">
        <f t="shared" si="76"/>
        <v>5492.7853881278552</v>
      </c>
      <c r="M992" s="45">
        <v>0.05</v>
      </c>
      <c r="N992" s="68">
        <f t="shared" si="77"/>
        <v>5218.1461187214618</v>
      </c>
    </row>
    <row r="993" spans="2:14" x14ac:dyDescent="0.25">
      <c r="B993" s="46">
        <v>990</v>
      </c>
      <c r="C993" s="101" t="s">
        <v>1210</v>
      </c>
      <c r="D993" s="119">
        <v>43717</v>
      </c>
      <c r="E993" s="98">
        <v>44424</v>
      </c>
      <c r="F993" s="117">
        <f t="shared" si="78"/>
        <v>1.9369863013698629</v>
      </c>
      <c r="G993" s="46">
        <v>3</v>
      </c>
      <c r="H993" s="72">
        <v>0.05</v>
      </c>
      <c r="I993" s="91">
        <f t="shared" si="79"/>
        <v>0.31666666666666665</v>
      </c>
      <c r="J993" s="118">
        <v>43200</v>
      </c>
      <c r="K993" s="68">
        <f t="shared" si="75"/>
        <v>26497.972602739726</v>
      </c>
      <c r="L993" s="68">
        <f t="shared" si="76"/>
        <v>16702.027397260274</v>
      </c>
      <c r="M993" s="45">
        <v>0.05</v>
      </c>
      <c r="N993" s="68">
        <f t="shared" si="77"/>
        <v>15866.92602739726</v>
      </c>
    </row>
    <row r="994" spans="2:14" x14ac:dyDescent="0.25">
      <c r="B994" s="46">
        <v>991</v>
      </c>
      <c r="C994" s="101" t="s">
        <v>1065</v>
      </c>
      <c r="D994" s="119">
        <v>43722</v>
      </c>
      <c r="E994" s="98">
        <v>44424</v>
      </c>
      <c r="F994" s="117">
        <f t="shared" si="78"/>
        <v>1.9232876712328768</v>
      </c>
      <c r="G994" s="46">
        <v>6</v>
      </c>
      <c r="H994" s="72">
        <v>0.05</v>
      </c>
      <c r="I994" s="91">
        <f t="shared" si="79"/>
        <v>0.15833333333333333</v>
      </c>
      <c r="J994" s="118">
        <v>28125</v>
      </c>
      <c r="K994" s="68">
        <f t="shared" si="75"/>
        <v>8564.6404109589039</v>
      </c>
      <c r="L994" s="68">
        <f t="shared" si="76"/>
        <v>19560.359589041094</v>
      </c>
      <c r="M994" s="45">
        <v>0.05</v>
      </c>
      <c r="N994" s="68">
        <f t="shared" si="77"/>
        <v>18582.341609589039</v>
      </c>
    </row>
    <row r="995" spans="2:14" x14ac:dyDescent="0.25">
      <c r="B995" s="46">
        <v>992</v>
      </c>
      <c r="C995" s="101" t="s">
        <v>1065</v>
      </c>
      <c r="D995" s="119">
        <v>43722</v>
      </c>
      <c r="E995" s="98">
        <v>44424</v>
      </c>
      <c r="F995" s="117">
        <f t="shared" si="78"/>
        <v>1.9232876712328768</v>
      </c>
      <c r="G995" s="46">
        <v>6</v>
      </c>
      <c r="H995" s="72">
        <v>0.05</v>
      </c>
      <c r="I995" s="91">
        <f t="shared" si="79"/>
        <v>0.15833333333333333</v>
      </c>
      <c r="J995" s="118">
        <v>84375</v>
      </c>
      <c r="K995" s="68">
        <f t="shared" si="75"/>
        <v>25693.921232876713</v>
      </c>
      <c r="L995" s="68">
        <f t="shared" si="76"/>
        <v>58681.078767123283</v>
      </c>
      <c r="M995" s="45">
        <v>0.05</v>
      </c>
      <c r="N995" s="68">
        <f t="shared" si="77"/>
        <v>55747.024828767113</v>
      </c>
    </row>
    <row r="996" spans="2:14" x14ac:dyDescent="0.25">
      <c r="B996" s="46">
        <v>993</v>
      </c>
      <c r="C996" s="101" t="s">
        <v>1018</v>
      </c>
      <c r="D996" s="119">
        <v>43795</v>
      </c>
      <c r="E996" s="98">
        <v>44424</v>
      </c>
      <c r="F996" s="117">
        <f t="shared" si="78"/>
        <v>1.7232876712328766</v>
      </c>
      <c r="G996" s="46">
        <v>5</v>
      </c>
      <c r="H996" s="72">
        <v>0.05</v>
      </c>
      <c r="I996" s="91">
        <f t="shared" si="79"/>
        <v>0.19</v>
      </c>
      <c r="J996" s="118">
        <v>21000</v>
      </c>
      <c r="K996" s="68">
        <f t="shared" si="75"/>
        <v>6875.9178082191775</v>
      </c>
      <c r="L996" s="68">
        <f t="shared" si="76"/>
        <v>14124.082191780823</v>
      </c>
      <c r="M996" s="45">
        <v>0.05</v>
      </c>
      <c r="N996" s="68">
        <f t="shared" si="77"/>
        <v>13417.878082191781</v>
      </c>
    </row>
    <row r="997" spans="2:14" x14ac:dyDescent="0.25">
      <c r="B997" s="46">
        <v>994</v>
      </c>
      <c r="C997" s="101" t="s">
        <v>1145</v>
      </c>
      <c r="D997" s="119">
        <v>43797</v>
      </c>
      <c r="E997" s="98">
        <v>44424</v>
      </c>
      <c r="F997" s="117">
        <f t="shared" si="78"/>
        <v>1.7178082191780821</v>
      </c>
      <c r="G997" s="46">
        <v>3</v>
      </c>
      <c r="H997" s="72">
        <v>0.05</v>
      </c>
      <c r="I997" s="91">
        <f t="shared" si="79"/>
        <v>0.31666666666666665</v>
      </c>
      <c r="J997" s="118">
        <v>19652.52</v>
      </c>
      <c r="K997" s="68">
        <f t="shared" si="75"/>
        <v>10690.43245479452</v>
      </c>
      <c r="L997" s="68">
        <f t="shared" si="76"/>
        <v>8962.0875452054806</v>
      </c>
      <c r="M997" s="45">
        <v>0.05</v>
      </c>
      <c r="N997" s="68">
        <f t="shared" si="77"/>
        <v>8513.9831679452054</v>
      </c>
    </row>
    <row r="998" spans="2:14" x14ac:dyDescent="0.25">
      <c r="B998" s="46">
        <v>995</v>
      </c>
      <c r="C998" s="101" t="s">
        <v>1065</v>
      </c>
      <c r="D998" s="119">
        <v>43830</v>
      </c>
      <c r="E998" s="98">
        <v>44424</v>
      </c>
      <c r="F998" s="117">
        <f t="shared" si="78"/>
        <v>1.6273972602739726</v>
      </c>
      <c r="G998" s="46">
        <v>6</v>
      </c>
      <c r="H998" s="72">
        <v>0.05</v>
      </c>
      <c r="I998" s="91">
        <f t="shared" si="79"/>
        <v>0.15833333333333333</v>
      </c>
      <c r="J998" s="118">
        <v>218750.75</v>
      </c>
      <c r="K998" s="68">
        <f t="shared" si="75"/>
        <v>56365.77544520548</v>
      </c>
      <c r="L998" s="68">
        <f t="shared" si="76"/>
        <v>162384.97455479452</v>
      </c>
      <c r="M998" s="45">
        <v>0.05</v>
      </c>
      <c r="N998" s="68">
        <f t="shared" si="77"/>
        <v>154265.72582705479</v>
      </c>
    </row>
    <row r="999" spans="2:14" x14ac:dyDescent="0.25">
      <c r="B999" s="46">
        <v>996</v>
      </c>
      <c r="C999" s="101" t="s">
        <v>867</v>
      </c>
      <c r="D999" s="119">
        <v>43830</v>
      </c>
      <c r="E999" s="98">
        <v>44424</v>
      </c>
      <c r="F999" s="117">
        <f t="shared" si="78"/>
        <v>1.6273972602739726</v>
      </c>
      <c r="G999" s="46">
        <v>6</v>
      </c>
      <c r="H999" s="72">
        <v>0.05</v>
      </c>
      <c r="I999" s="91">
        <f t="shared" si="79"/>
        <v>0.15833333333333333</v>
      </c>
      <c r="J999" s="118">
        <v>66796.86</v>
      </c>
      <c r="K999" s="68">
        <f t="shared" si="75"/>
        <v>17211.62926849315</v>
      </c>
      <c r="L999" s="68">
        <f t="shared" si="76"/>
        <v>49585.230731506846</v>
      </c>
      <c r="M999" s="45">
        <v>0.05</v>
      </c>
      <c r="N999" s="68">
        <f t="shared" si="77"/>
        <v>47105.969194931502</v>
      </c>
    </row>
    <row r="1000" spans="2:14" x14ac:dyDescent="0.25">
      <c r="B1000" s="46">
        <v>997</v>
      </c>
      <c r="C1000" s="101" t="s">
        <v>1065</v>
      </c>
      <c r="D1000" s="119">
        <v>43830</v>
      </c>
      <c r="E1000" s="98">
        <v>44424</v>
      </c>
      <c r="F1000" s="117">
        <f t="shared" si="78"/>
        <v>1.6273972602739726</v>
      </c>
      <c r="G1000" s="46">
        <v>6</v>
      </c>
      <c r="H1000" s="72">
        <v>0.05</v>
      </c>
      <c r="I1000" s="91">
        <f t="shared" si="79"/>
        <v>0.15833333333333333</v>
      </c>
      <c r="J1000" s="118">
        <v>27344</v>
      </c>
      <c r="K1000" s="68">
        <f t="shared" si="75"/>
        <v>7045.762191780821</v>
      </c>
      <c r="L1000" s="68">
        <f t="shared" si="76"/>
        <v>20298.237808219179</v>
      </c>
      <c r="M1000" s="45">
        <v>0.05</v>
      </c>
      <c r="N1000" s="68">
        <f t="shared" si="77"/>
        <v>19283.325917808219</v>
      </c>
    </row>
    <row r="1001" spans="2:14" x14ac:dyDescent="0.25">
      <c r="B1001" s="46">
        <v>998</v>
      </c>
      <c r="C1001" s="101" t="s">
        <v>1211</v>
      </c>
      <c r="D1001" s="119">
        <v>43572</v>
      </c>
      <c r="E1001" s="98">
        <v>44424</v>
      </c>
      <c r="F1001" s="117">
        <f t="shared" si="78"/>
        <v>2.3342465753424659</v>
      </c>
      <c r="G1001" s="46">
        <v>3</v>
      </c>
      <c r="H1001" s="72">
        <v>0.05</v>
      </c>
      <c r="I1001" s="91">
        <f t="shared" si="79"/>
        <v>0.31666666666666665</v>
      </c>
      <c r="J1001" s="118">
        <v>93750</v>
      </c>
      <c r="K1001" s="68">
        <f t="shared" si="75"/>
        <v>69297.945205479453</v>
      </c>
      <c r="L1001" s="68">
        <f t="shared" si="76"/>
        <v>24452.054794520547</v>
      </c>
      <c r="M1001" s="45">
        <v>0.05</v>
      </c>
      <c r="N1001" s="68">
        <f t="shared" si="77"/>
        <v>23229.452054794518</v>
      </c>
    </row>
    <row r="1002" spans="2:14" x14ac:dyDescent="0.25">
      <c r="B1002" s="46">
        <v>999</v>
      </c>
      <c r="C1002" s="101" t="s">
        <v>1212</v>
      </c>
      <c r="D1002" s="119">
        <v>43578</v>
      </c>
      <c r="E1002" s="98">
        <v>44424</v>
      </c>
      <c r="F1002" s="117">
        <f t="shared" si="78"/>
        <v>2.3178082191780822</v>
      </c>
      <c r="G1002" s="46">
        <v>3</v>
      </c>
      <c r="H1002" s="72">
        <v>0.05</v>
      </c>
      <c r="I1002" s="91">
        <f t="shared" si="79"/>
        <v>0.31666666666666665</v>
      </c>
      <c r="J1002" s="118">
        <v>58035.71</v>
      </c>
      <c r="K1002" s="68">
        <f t="shared" si="75"/>
        <v>42596.621120547949</v>
      </c>
      <c r="L1002" s="68">
        <f t="shared" si="76"/>
        <v>15439.088879452051</v>
      </c>
      <c r="M1002" s="45">
        <v>0.05</v>
      </c>
      <c r="N1002" s="68">
        <f t="shared" si="77"/>
        <v>14667.134435479447</v>
      </c>
    </row>
    <row r="1003" spans="2:14" x14ac:dyDescent="0.25">
      <c r="B1003" s="46">
        <v>1000</v>
      </c>
      <c r="C1003" s="101" t="s">
        <v>1213</v>
      </c>
      <c r="D1003" s="119">
        <v>43578</v>
      </c>
      <c r="E1003" s="98">
        <v>44424</v>
      </c>
      <c r="F1003" s="117">
        <f t="shared" si="78"/>
        <v>2.3178082191780822</v>
      </c>
      <c r="G1003" s="46">
        <v>5</v>
      </c>
      <c r="H1003" s="72">
        <v>0.05</v>
      </c>
      <c r="I1003" s="91">
        <f t="shared" si="79"/>
        <v>0.19</v>
      </c>
      <c r="J1003" s="118">
        <v>85781.25</v>
      </c>
      <c r="K1003" s="68">
        <f t="shared" si="75"/>
        <v>37776.652397260274</v>
      </c>
      <c r="L1003" s="68">
        <f t="shared" si="76"/>
        <v>48004.597602739726</v>
      </c>
      <c r="M1003" s="45">
        <v>0.05</v>
      </c>
      <c r="N1003" s="68">
        <f t="shared" si="77"/>
        <v>45604.367722602736</v>
      </c>
    </row>
    <row r="1004" spans="2:14" x14ac:dyDescent="0.25">
      <c r="B1004" s="46">
        <v>1001</v>
      </c>
      <c r="C1004" s="101" t="s">
        <v>1214</v>
      </c>
      <c r="D1004" s="119">
        <v>43613</v>
      </c>
      <c r="E1004" s="98">
        <v>44424</v>
      </c>
      <c r="F1004" s="117">
        <f t="shared" si="78"/>
        <v>2.2219178082191782</v>
      </c>
      <c r="G1004" s="46">
        <v>3</v>
      </c>
      <c r="H1004" s="72">
        <v>0.05</v>
      </c>
      <c r="I1004" s="91">
        <f t="shared" si="79"/>
        <v>0.31666666666666665</v>
      </c>
      <c r="J1004" s="118">
        <v>11500</v>
      </c>
      <c r="K1004" s="68">
        <f t="shared" si="75"/>
        <v>8091.4840182648404</v>
      </c>
      <c r="L1004" s="68">
        <f t="shared" si="76"/>
        <v>3408.5159817351596</v>
      </c>
      <c r="M1004" s="45">
        <v>0.05</v>
      </c>
      <c r="N1004" s="68">
        <f t="shared" si="77"/>
        <v>3238.0901826484014</v>
      </c>
    </row>
    <row r="1005" spans="2:14" x14ac:dyDescent="0.25">
      <c r="B1005" s="46">
        <v>1002</v>
      </c>
      <c r="C1005" s="101" t="s">
        <v>1215</v>
      </c>
      <c r="D1005" s="119">
        <v>43623</v>
      </c>
      <c r="E1005" s="98">
        <v>44424</v>
      </c>
      <c r="F1005" s="117">
        <f t="shared" si="78"/>
        <v>2.1945205479452055</v>
      </c>
      <c r="G1005" s="46">
        <v>3</v>
      </c>
      <c r="H1005" s="72">
        <v>0.05</v>
      </c>
      <c r="I1005" s="91">
        <f t="shared" si="79"/>
        <v>0.31666666666666665</v>
      </c>
      <c r="J1005" s="118">
        <v>7589.2900000000009</v>
      </c>
      <c r="K1005" s="68">
        <f t="shared" si="75"/>
        <v>5274.0367356164388</v>
      </c>
      <c r="L1005" s="68">
        <f t="shared" si="76"/>
        <v>2315.2532643835621</v>
      </c>
      <c r="M1005" s="45">
        <v>0.05</v>
      </c>
      <c r="N1005" s="68">
        <f t="shared" si="77"/>
        <v>2199.4906011643839</v>
      </c>
    </row>
    <row r="1006" spans="2:14" x14ac:dyDescent="0.25">
      <c r="B1006" s="46">
        <v>1003</v>
      </c>
      <c r="C1006" s="101" t="s">
        <v>1216</v>
      </c>
      <c r="D1006" s="119">
        <v>43631</v>
      </c>
      <c r="E1006" s="98">
        <v>44424</v>
      </c>
      <c r="F1006" s="117">
        <f t="shared" si="78"/>
        <v>2.1726027397260275</v>
      </c>
      <c r="G1006" s="46">
        <v>5</v>
      </c>
      <c r="H1006" s="72">
        <v>0.05</v>
      </c>
      <c r="I1006" s="91">
        <f t="shared" si="79"/>
        <v>0.19</v>
      </c>
      <c r="J1006" s="118">
        <v>1991.5</v>
      </c>
      <c r="K1006" s="68">
        <f t="shared" si="75"/>
        <v>822.0802876712329</v>
      </c>
      <c r="L1006" s="68">
        <f t="shared" si="76"/>
        <v>1169.4197123287672</v>
      </c>
      <c r="M1006" s="45">
        <v>0.05</v>
      </c>
      <c r="N1006" s="68">
        <f t="shared" si="77"/>
        <v>1110.9487267123288</v>
      </c>
    </row>
    <row r="1007" spans="2:14" x14ac:dyDescent="0.25">
      <c r="B1007" s="46">
        <v>1004</v>
      </c>
      <c r="C1007" s="101" t="s">
        <v>1217</v>
      </c>
      <c r="D1007" s="119">
        <v>43677</v>
      </c>
      <c r="E1007" s="98">
        <v>44424</v>
      </c>
      <c r="F1007" s="117">
        <f t="shared" si="78"/>
        <v>2.0465753424657533</v>
      </c>
      <c r="G1007" s="46">
        <v>3</v>
      </c>
      <c r="H1007" s="72">
        <v>0.05</v>
      </c>
      <c r="I1007" s="91">
        <f t="shared" si="79"/>
        <v>0.31666666666666665</v>
      </c>
      <c r="J1007" s="118">
        <v>141003</v>
      </c>
      <c r="K1007" s="68">
        <f t="shared" si="75"/>
        <v>91381.53328767122</v>
      </c>
      <c r="L1007" s="68">
        <f t="shared" si="76"/>
        <v>49621.46671232878</v>
      </c>
      <c r="M1007" s="45">
        <v>0.05</v>
      </c>
      <c r="N1007" s="68">
        <f t="shared" si="77"/>
        <v>47140.393376712338</v>
      </c>
    </row>
    <row r="1008" spans="2:14" x14ac:dyDescent="0.25">
      <c r="B1008" s="46">
        <v>1005</v>
      </c>
      <c r="C1008" s="101" t="s">
        <v>1218</v>
      </c>
      <c r="D1008" s="119">
        <v>43663</v>
      </c>
      <c r="E1008" s="98">
        <v>44424</v>
      </c>
      <c r="F1008" s="117">
        <f t="shared" si="78"/>
        <v>2.0849315068493151</v>
      </c>
      <c r="G1008" s="46">
        <v>8</v>
      </c>
      <c r="H1008" s="72">
        <v>0.05</v>
      </c>
      <c r="I1008" s="91">
        <f t="shared" si="79"/>
        <v>0.11874999999999999</v>
      </c>
      <c r="J1008" s="118">
        <v>11017</v>
      </c>
      <c r="K1008" s="68">
        <f t="shared" si="75"/>
        <v>2727.6507363013698</v>
      </c>
      <c r="L1008" s="68">
        <f t="shared" si="76"/>
        <v>8289.3492636986302</v>
      </c>
      <c r="M1008" s="45">
        <v>0.05</v>
      </c>
      <c r="N1008" s="68">
        <f t="shared" si="77"/>
        <v>7874.8818005136982</v>
      </c>
    </row>
    <row r="1009" spans="2:14" x14ac:dyDescent="0.25">
      <c r="B1009" s="46">
        <v>1006</v>
      </c>
      <c r="C1009" s="101" t="s">
        <v>1219</v>
      </c>
      <c r="D1009" s="119">
        <v>43649</v>
      </c>
      <c r="E1009" s="98">
        <v>44424</v>
      </c>
      <c r="F1009" s="117">
        <f t="shared" si="78"/>
        <v>2.1232876712328768</v>
      </c>
      <c r="G1009" s="46">
        <v>3</v>
      </c>
      <c r="H1009" s="72">
        <v>0.05</v>
      </c>
      <c r="I1009" s="91">
        <f t="shared" si="79"/>
        <v>0.31666666666666665</v>
      </c>
      <c r="J1009" s="118">
        <v>491680</v>
      </c>
      <c r="K1009" s="68">
        <f t="shared" si="75"/>
        <v>330593.05936073058</v>
      </c>
      <c r="L1009" s="68">
        <f t="shared" si="76"/>
        <v>161086.94063926942</v>
      </c>
      <c r="M1009" s="45">
        <v>0.05</v>
      </c>
      <c r="N1009" s="68">
        <f t="shared" si="77"/>
        <v>153032.59360730596</v>
      </c>
    </row>
    <row r="1010" spans="2:14" x14ac:dyDescent="0.25">
      <c r="B1010" s="46">
        <v>1007</v>
      </c>
      <c r="C1010" s="101" t="s">
        <v>1220</v>
      </c>
      <c r="D1010" s="119">
        <v>43683</v>
      </c>
      <c r="E1010" s="98">
        <v>44424</v>
      </c>
      <c r="F1010" s="117">
        <f t="shared" si="78"/>
        <v>2.0301369863013701</v>
      </c>
      <c r="G1010" s="46">
        <v>3</v>
      </c>
      <c r="H1010" s="72">
        <v>0.05</v>
      </c>
      <c r="I1010" s="91">
        <f t="shared" si="79"/>
        <v>0.31666666666666665</v>
      </c>
      <c r="J1010" s="118">
        <v>211864</v>
      </c>
      <c r="K1010" s="68">
        <f t="shared" si="75"/>
        <v>136202.43178082193</v>
      </c>
      <c r="L1010" s="68">
        <f t="shared" si="76"/>
        <v>75661.568219178065</v>
      </c>
      <c r="M1010" s="45">
        <v>0.05</v>
      </c>
      <c r="N1010" s="68">
        <f t="shared" si="77"/>
        <v>71878.489808219165</v>
      </c>
    </row>
    <row r="1011" spans="2:14" x14ac:dyDescent="0.25">
      <c r="B1011" s="46">
        <v>1008</v>
      </c>
      <c r="C1011" s="101" t="s">
        <v>1221</v>
      </c>
      <c r="D1011" s="119">
        <v>43684</v>
      </c>
      <c r="E1011" s="98">
        <v>44424</v>
      </c>
      <c r="F1011" s="117">
        <f t="shared" si="78"/>
        <v>2.0273972602739727</v>
      </c>
      <c r="G1011" s="46">
        <v>3</v>
      </c>
      <c r="H1011" s="72">
        <v>0.05</v>
      </c>
      <c r="I1011" s="91">
        <f t="shared" si="79"/>
        <v>0.31666666666666665</v>
      </c>
      <c r="J1011" s="118">
        <v>27034</v>
      </c>
      <c r="K1011" s="68">
        <f t="shared" si="75"/>
        <v>17356.074885844748</v>
      </c>
      <c r="L1011" s="68">
        <f t="shared" si="76"/>
        <v>9677.9251141552522</v>
      </c>
      <c r="M1011" s="45">
        <v>0.05</v>
      </c>
      <c r="N1011" s="68">
        <f t="shared" si="77"/>
        <v>9194.0288584474893</v>
      </c>
    </row>
    <row r="1012" spans="2:14" x14ac:dyDescent="0.25">
      <c r="B1012" s="46">
        <v>1009</v>
      </c>
      <c r="C1012" s="101" t="s">
        <v>1222</v>
      </c>
      <c r="D1012" s="119">
        <v>43686</v>
      </c>
      <c r="E1012" s="98">
        <v>44424</v>
      </c>
      <c r="F1012" s="117">
        <f t="shared" si="78"/>
        <v>2.021917808219178</v>
      </c>
      <c r="G1012" s="46">
        <v>3</v>
      </c>
      <c r="H1012" s="72">
        <v>0.05</v>
      </c>
      <c r="I1012" s="91">
        <f t="shared" si="79"/>
        <v>0.31666666666666665</v>
      </c>
      <c r="J1012" s="118">
        <v>11799</v>
      </c>
      <c r="K1012" s="68">
        <f t="shared" si="75"/>
        <v>7554.5926027397254</v>
      </c>
      <c r="L1012" s="68">
        <f t="shared" si="76"/>
        <v>4244.4073972602746</v>
      </c>
      <c r="M1012" s="45">
        <v>0.05</v>
      </c>
      <c r="N1012" s="68">
        <f t="shared" si="77"/>
        <v>4032.1870273972609</v>
      </c>
    </row>
    <row r="1013" spans="2:14" x14ac:dyDescent="0.25">
      <c r="B1013" s="46">
        <v>1010</v>
      </c>
      <c r="C1013" s="101" t="s">
        <v>1223</v>
      </c>
      <c r="D1013" s="119">
        <v>43718</v>
      </c>
      <c r="E1013" s="98">
        <v>44424</v>
      </c>
      <c r="F1013" s="117">
        <f t="shared" si="78"/>
        <v>1.9342465753424658</v>
      </c>
      <c r="G1013" s="46">
        <v>3</v>
      </c>
      <c r="H1013" s="72">
        <v>0.05</v>
      </c>
      <c r="I1013" s="91">
        <f t="shared" si="79"/>
        <v>0.31666666666666665</v>
      </c>
      <c r="J1013" s="118">
        <v>16071</v>
      </c>
      <c r="K1013" s="68">
        <f t="shared" si="75"/>
        <v>9843.6709589041093</v>
      </c>
      <c r="L1013" s="68">
        <f t="shared" si="76"/>
        <v>6227.3290410958907</v>
      </c>
      <c r="M1013" s="45">
        <v>0.05</v>
      </c>
      <c r="N1013" s="68">
        <f t="shared" si="77"/>
        <v>5915.9625890410962</v>
      </c>
    </row>
    <row r="1014" spans="2:14" x14ac:dyDescent="0.25">
      <c r="B1014" s="46">
        <v>1011</v>
      </c>
      <c r="C1014" s="101" t="s">
        <v>1224</v>
      </c>
      <c r="D1014" s="119">
        <v>43729</v>
      </c>
      <c r="E1014" s="98">
        <v>44424</v>
      </c>
      <c r="F1014" s="117">
        <f t="shared" si="78"/>
        <v>1.904109589041096</v>
      </c>
      <c r="G1014" s="46">
        <v>3</v>
      </c>
      <c r="H1014" s="72">
        <v>0.05</v>
      </c>
      <c r="I1014" s="91">
        <f t="shared" si="79"/>
        <v>0.31666666666666665</v>
      </c>
      <c r="J1014" s="118">
        <v>18500</v>
      </c>
      <c r="K1014" s="68">
        <f t="shared" si="75"/>
        <v>11154.908675799086</v>
      </c>
      <c r="L1014" s="68">
        <f t="shared" si="76"/>
        <v>7345.0913242009137</v>
      </c>
      <c r="M1014" s="45">
        <v>0.05</v>
      </c>
      <c r="N1014" s="68">
        <f t="shared" si="77"/>
        <v>6977.8367579908681</v>
      </c>
    </row>
    <row r="1015" spans="2:14" x14ac:dyDescent="0.25">
      <c r="B1015" s="46">
        <v>1012</v>
      </c>
      <c r="C1015" s="101" t="s">
        <v>1224</v>
      </c>
      <c r="D1015" s="119">
        <v>43729</v>
      </c>
      <c r="E1015" s="98">
        <v>44424</v>
      </c>
      <c r="F1015" s="117">
        <f t="shared" si="78"/>
        <v>1.904109589041096</v>
      </c>
      <c r="G1015" s="46">
        <v>3</v>
      </c>
      <c r="H1015" s="72">
        <v>0.05</v>
      </c>
      <c r="I1015" s="91">
        <f t="shared" si="79"/>
        <v>0.31666666666666665</v>
      </c>
      <c r="J1015" s="118">
        <v>18500</v>
      </c>
      <c r="K1015" s="68">
        <f t="shared" si="75"/>
        <v>11154.908675799086</v>
      </c>
      <c r="L1015" s="68">
        <f t="shared" si="76"/>
        <v>7345.0913242009137</v>
      </c>
      <c r="M1015" s="45">
        <v>0.05</v>
      </c>
      <c r="N1015" s="68">
        <f t="shared" si="77"/>
        <v>6977.8367579908681</v>
      </c>
    </row>
    <row r="1016" spans="2:14" x14ac:dyDescent="0.25">
      <c r="B1016" s="46">
        <v>1013</v>
      </c>
      <c r="C1016" s="101" t="s">
        <v>1225</v>
      </c>
      <c r="D1016" s="119">
        <v>43745</v>
      </c>
      <c r="E1016" s="98">
        <v>44424</v>
      </c>
      <c r="F1016" s="117">
        <f t="shared" si="78"/>
        <v>1.8602739726027397</v>
      </c>
      <c r="G1016" s="46">
        <v>3</v>
      </c>
      <c r="H1016" s="72">
        <v>0.05</v>
      </c>
      <c r="I1016" s="91">
        <f t="shared" si="79"/>
        <v>0.31666666666666665</v>
      </c>
      <c r="J1016" s="118">
        <v>169628</v>
      </c>
      <c r="K1016" s="68">
        <f t="shared" si="75"/>
        <v>99925.608584474889</v>
      </c>
      <c r="L1016" s="68">
        <f t="shared" si="76"/>
        <v>69702.391415525111</v>
      </c>
      <c r="M1016" s="45">
        <v>0.05</v>
      </c>
      <c r="N1016" s="68">
        <f t="shared" si="77"/>
        <v>66217.271844748859</v>
      </c>
    </row>
    <row r="1017" spans="2:14" x14ac:dyDescent="0.25">
      <c r="B1017" s="46">
        <v>1014</v>
      </c>
      <c r="C1017" s="101" t="s">
        <v>1226</v>
      </c>
      <c r="D1017" s="119">
        <v>43747</v>
      </c>
      <c r="E1017" s="98">
        <v>44424</v>
      </c>
      <c r="F1017" s="117">
        <f t="shared" si="78"/>
        <v>1.8547945205479452</v>
      </c>
      <c r="G1017" s="46">
        <v>3</v>
      </c>
      <c r="H1017" s="72">
        <v>0.05</v>
      </c>
      <c r="I1017" s="91">
        <f t="shared" si="79"/>
        <v>0.31666666666666665</v>
      </c>
      <c r="J1017" s="118">
        <v>8500</v>
      </c>
      <c r="K1017" s="68">
        <f t="shared" si="75"/>
        <v>4992.488584474886</v>
      </c>
      <c r="L1017" s="68">
        <f t="shared" si="76"/>
        <v>3507.511415525114</v>
      </c>
      <c r="M1017" s="45">
        <v>0.05</v>
      </c>
      <c r="N1017" s="68">
        <f t="shared" si="77"/>
        <v>3332.1358447488583</v>
      </c>
    </row>
    <row r="1018" spans="2:14" x14ac:dyDescent="0.25">
      <c r="B1018" s="46">
        <v>1015</v>
      </c>
      <c r="C1018" s="101" t="s">
        <v>1227</v>
      </c>
      <c r="D1018" s="119">
        <v>43777</v>
      </c>
      <c r="E1018" s="98">
        <v>44424</v>
      </c>
      <c r="F1018" s="117">
        <f t="shared" si="78"/>
        <v>1.7726027397260273</v>
      </c>
      <c r="G1018" s="46">
        <v>3</v>
      </c>
      <c r="H1018" s="72">
        <v>0.05</v>
      </c>
      <c r="I1018" s="91">
        <f t="shared" si="79"/>
        <v>0.31666666666666665</v>
      </c>
      <c r="J1018" s="118">
        <v>101696.5</v>
      </c>
      <c r="K1018" s="68">
        <f t="shared" si="75"/>
        <v>57084.706598173514</v>
      </c>
      <c r="L1018" s="68">
        <f t="shared" si="76"/>
        <v>44611.793401826486</v>
      </c>
      <c r="M1018" s="45">
        <v>0.05</v>
      </c>
      <c r="N1018" s="68">
        <f t="shared" si="77"/>
        <v>42381.203731735157</v>
      </c>
    </row>
    <row r="1019" spans="2:14" x14ac:dyDescent="0.25">
      <c r="B1019" s="46">
        <v>1016</v>
      </c>
      <c r="C1019" s="101" t="s">
        <v>1228</v>
      </c>
      <c r="D1019" s="119">
        <v>43777</v>
      </c>
      <c r="E1019" s="98">
        <v>44424</v>
      </c>
      <c r="F1019" s="117">
        <f t="shared" si="78"/>
        <v>1.7726027397260273</v>
      </c>
      <c r="G1019" s="46">
        <v>3</v>
      </c>
      <c r="H1019" s="72">
        <v>0.05</v>
      </c>
      <c r="I1019" s="91">
        <f t="shared" si="79"/>
        <v>0.31666666666666665</v>
      </c>
      <c r="J1019" s="118">
        <v>101696.5</v>
      </c>
      <c r="K1019" s="68">
        <f t="shared" si="75"/>
        <v>57084.706598173514</v>
      </c>
      <c r="L1019" s="68">
        <f t="shared" si="76"/>
        <v>44611.793401826486</v>
      </c>
      <c r="M1019" s="45">
        <v>0.05</v>
      </c>
      <c r="N1019" s="68">
        <f t="shared" si="77"/>
        <v>42381.203731735157</v>
      </c>
    </row>
    <row r="1020" spans="2:14" x14ac:dyDescent="0.25">
      <c r="B1020" s="46">
        <v>1017</v>
      </c>
      <c r="C1020" s="101" t="s">
        <v>1229</v>
      </c>
      <c r="D1020" s="119">
        <v>43787</v>
      </c>
      <c r="E1020" s="98">
        <v>44424</v>
      </c>
      <c r="F1020" s="117">
        <f t="shared" si="78"/>
        <v>1.7452054794520548</v>
      </c>
      <c r="G1020" s="46">
        <v>3</v>
      </c>
      <c r="H1020" s="72">
        <v>0.05</v>
      </c>
      <c r="I1020" s="91">
        <f t="shared" si="79"/>
        <v>0.31666666666666665</v>
      </c>
      <c r="J1020" s="118">
        <v>89196.42</v>
      </c>
      <c r="K1020" s="68">
        <f t="shared" si="75"/>
        <v>49294.258961643834</v>
      </c>
      <c r="L1020" s="68">
        <f t="shared" si="76"/>
        <v>39902.161038356164</v>
      </c>
      <c r="M1020" s="45">
        <v>0.05</v>
      </c>
      <c r="N1020" s="68">
        <f t="shared" si="77"/>
        <v>37907.052986438357</v>
      </c>
    </row>
    <row r="1021" spans="2:14" x14ac:dyDescent="0.25">
      <c r="B1021" s="46">
        <v>1018</v>
      </c>
      <c r="C1021" s="101" t="s">
        <v>1230</v>
      </c>
      <c r="D1021" s="119">
        <v>43787</v>
      </c>
      <c r="E1021" s="98">
        <v>44424</v>
      </c>
      <c r="F1021" s="117">
        <f t="shared" si="78"/>
        <v>1.7452054794520548</v>
      </c>
      <c r="G1021" s="46">
        <v>3</v>
      </c>
      <c r="H1021" s="72">
        <v>0.05</v>
      </c>
      <c r="I1021" s="91">
        <f t="shared" si="79"/>
        <v>0.31666666666666665</v>
      </c>
      <c r="J1021" s="118">
        <v>50893</v>
      </c>
      <c r="K1021" s="68">
        <f t="shared" si="75"/>
        <v>28125.935114155251</v>
      </c>
      <c r="L1021" s="68">
        <f t="shared" si="76"/>
        <v>22767.064885844749</v>
      </c>
      <c r="M1021" s="45">
        <v>0.05</v>
      </c>
      <c r="N1021" s="68">
        <f t="shared" si="77"/>
        <v>21628.711641552512</v>
      </c>
    </row>
    <row r="1022" spans="2:14" x14ac:dyDescent="0.25">
      <c r="B1022" s="46">
        <v>1019</v>
      </c>
      <c r="C1022" s="101" t="s">
        <v>1065</v>
      </c>
      <c r="D1022" s="119">
        <v>43861</v>
      </c>
      <c r="E1022" s="98">
        <v>44424</v>
      </c>
      <c r="F1022" s="117">
        <f t="shared" si="78"/>
        <v>1.5424657534246575</v>
      </c>
      <c r="G1022" s="46">
        <v>6</v>
      </c>
      <c r="H1022" s="72">
        <v>0.05</v>
      </c>
      <c r="I1022" s="91">
        <f t="shared" si="79"/>
        <v>0.15833333333333333</v>
      </c>
      <c r="J1022" s="118">
        <v>27344</v>
      </c>
      <c r="K1022" s="68">
        <f t="shared" si="75"/>
        <v>6678.0540639269402</v>
      </c>
      <c r="L1022" s="68">
        <f t="shared" si="76"/>
        <v>20665.945936073062</v>
      </c>
      <c r="M1022" s="45">
        <v>0.05</v>
      </c>
      <c r="N1022" s="68">
        <f t="shared" si="77"/>
        <v>19632.648639269406</v>
      </c>
    </row>
    <row r="1023" spans="2:14" x14ac:dyDescent="0.25">
      <c r="B1023" s="46">
        <v>1020</v>
      </c>
      <c r="C1023" s="101" t="s">
        <v>1065</v>
      </c>
      <c r="D1023" s="119">
        <v>43861</v>
      </c>
      <c r="E1023" s="98">
        <v>44424</v>
      </c>
      <c r="F1023" s="117">
        <f t="shared" si="78"/>
        <v>1.5424657534246575</v>
      </c>
      <c r="G1023" s="46">
        <v>6</v>
      </c>
      <c r="H1023" s="72">
        <v>0.05</v>
      </c>
      <c r="I1023" s="91">
        <f t="shared" si="79"/>
        <v>0.15833333333333333</v>
      </c>
      <c r="J1023" s="118">
        <v>28125</v>
      </c>
      <c r="K1023" s="68">
        <f t="shared" si="75"/>
        <v>6868.7928082191784</v>
      </c>
      <c r="L1023" s="68">
        <f t="shared" si="76"/>
        <v>21256.207191780821</v>
      </c>
      <c r="M1023" s="45">
        <v>0.05</v>
      </c>
      <c r="N1023" s="68">
        <f t="shared" si="77"/>
        <v>20193.396832191778</v>
      </c>
    </row>
    <row r="1024" spans="2:14" x14ac:dyDescent="0.25">
      <c r="B1024" s="46">
        <v>1021</v>
      </c>
      <c r="C1024" s="101" t="s">
        <v>1231</v>
      </c>
      <c r="D1024" s="119">
        <v>43889</v>
      </c>
      <c r="E1024" s="98">
        <v>44424</v>
      </c>
      <c r="F1024" s="117">
        <f t="shared" si="78"/>
        <v>1.4657534246575343</v>
      </c>
      <c r="G1024" s="46">
        <v>3</v>
      </c>
      <c r="H1024" s="72">
        <v>0.05</v>
      </c>
      <c r="I1024" s="91">
        <f t="shared" si="79"/>
        <v>0.31666666666666665</v>
      </c>
      <c r="J1024" s="118">
        <v>5800</v>
      </c>
      <c r="K1024" s="68">
        <f t="shared" si="75"/>
        <v>2692.1004566210045</v>
      </c>
      <c r="L1024" s="68">
        <f t="shared" si="76"/>
        <v>3107.8995433789955</v>
      </c>
      <c r="M1024" s="45">
        <v>0.05</v>
      </c>
      <c r="N1024" s="68">
        <f t="shared" si="77"/>
        <v>2952.5045662100456</v>
      </c>
    </row>
    <row r="1025" spans="2:14" x14ac:dyDescent="0.25">
      <c r="B1025" s="46">
        <v>1022</v>
      </c>
      <c r="C1025" s="101" t="s">
        <v>996</v>
      </c>
      <c r="D1025" s="119">
        <v>43836</v>
      </c>
      <c r="E1025" s="98">
        <v>44424</v>
      </c>
      <c r="F1025" s="117">
        <f t="shared" si="78"/>
        <v>1.6109589041095891</v>
      </c>
      <c r="G1025" s="46">
        <v>3</v>
      </c>
      <c r="H1025" s="72">
        <v>0.05</v>
      </c>
      <c r="I1025" s="91">
        <f t="shared" si="79"/>
        <v>0.31666666666666665</v>
      </c>
      <c r="J1025" s="118">
        <v>5618.66</v>
      </c>
      <c r="K1025" s="68">
        <f t="shared" si="75"/>
        <v>2866.2862794520547</v>
      </c>
      <c r="L1025" s="68">
        <f t="shared" si="76"/>
        <v>2752.3737205479451</v>
      </c>
      <c r="M1025" s="45">
        <v>0.05</v>
      </c>
      <c r="N1025" s="68">
        <f t="shared" si="77"/>
        <v>2614.7550345205477</v>
      </c>
    </row>
    <row r="1026" spans="2:14" x14ac:dyDescent="0.25">
      <c r="B1026" s="46">
        <v>1023</v>
      </c>
      <c r="C1026" s="101" t="s">
        <v>1232</v>
      </c>
      <c r="D1026" s="119">
        <v>43850</v>
      </c>
      <c r="E1026" s="98">
        <v>44424</v>
      </c>
      <c r="F1026" s="117">
        <f t="shared" si="78"/>
        <v>1.5726027397260274</v>
      </c>
      <c r="G1026" s="46">
        <v>5</v>
      </c>
      <c r="H1026" s="72">
        <v>0.05</v>
      </c>
      <c r="I1026" s="91">
        <f t="shared" si="79"/>
        <v>0.19</v>
      </c>
      <c r="J1026" s="118">
        <v>104400</v>
      </c>
      <c r="K1026" s="68">
        <f t="shared" si="75"/>
        <v>31194.147945205477</v>
      </c>
      <c r="L1026" s="68">
        <f t="shared" si="76"/>
        <v>73205.852054794523</v>
      </c>
      <c r="M1026" s="45">
        <v>0.05</v>
      </c>
      <c r="N1026" s="68">
        <f t="shared" si="77"/>
        <v>69545.559452054789</v>
      </c>
    </row>
    <row r="1027" spans="2:14" x14ac:dyDescent="0.25">
      <c r="B1027" s="46">
        <v>1024</v>
      </c>
      <c r="C1027" s="101" t="s">
        <v>1233</v>
      </c>
      <c r="D1027" s="119">
        <v>43893</v>
      </c>
      <c r="E1027" s="98">
        <v>44424</v>
      </c>
      <c r="F1027" s="117">
        <f t="shared" si="78"/>
        <v>1.4547945205479451</v>
      </c>
      <c r="G1027" s="46">
        <v>5</v>
      </c>
      <c r="H1027" s="72">
        <v>0.05</v>
      </c>
      <c r="I1027" s="91">
        <f t="shared" si="79"/>
        <v>0.19</v>
      </c>
      <c r="J1027" s="118">
        <v>6550</v>
      </c>
      <c r="K1027" s="68">
        <f t="shared" si="75"/>
        <v>1810.4917808219177</v>
      </c>
      <c r="L1027" s="68">
        <f t="shared" si="76"/>
        <v>4739.5082191780821</v>
      </c>
      <c r="M1027" s="45">
        <v>0.05</v>
      </c>
      <c r="N1027" s="68">
        <f t="shared" si="77"/>
        <v>4502.5328082191782</v>
      </c>
    </row>
    <row r="1028" spans="2:14" x14ac:dyDescent="0.25">
      <c r="B1028" s="46">
        <v>1025</v>
      </c>
      <c r="C1028" s="101" t="s">
        <v>1234</v>
      </c>
      <c r="D1028" s="119">
        <v>43876</v>
      </c>
      <c r="E1028" s="98">
        <v>44424</v>
      </c>
      <c r="F1028" s="117">
        <f t="shared" si="78"/>
        <v>1.5013698630136987</v>
      </c>
      <c r="G1028" s="46">
        <v>3</v>
      </c>
      <c r="H1028" s="72">
        <v>0.05</v>
      </c>
      <c r="I1028" s="91">
        <f t="shared" si="79"/>
        <v>0.31666666666666665</v>
      </c>
      <c r="J1028" s="118">
        <v>11600</v>
      </c>
      <c r="K1028" s="68">
        <f t="shared" ref="K1028:K1091" si="80">J1028*I1028*F1028</f>
        <v>5515.0319634703192</v>
      </c>
      <c r="L1028" s="68">
        <f t="shared" ref="L1028:L1091" si="81">MAX(J1028-K1028,0)</f>
        <v>6084.9680365296808</v>
      </c>
      <c r="M1028" s="45">
        <v>0.05</v>
      </c>
      <c r="N1028" s="68">
        <f t="shared" ref="N1028:N1091" si="82">IF(J1028&lt;=0,0,IF(L1028&lt;=H1028*J1028,H1028*J1028,L1028*(1-M1028)))</f>
        <v>5780.7196347031968</v>
      </c>
    </row>
    <row r="1029" spans="2:14" x14ac:dyDescent="0.25">
      <c r="B1029" s="46">
        <v>1026</v>
      </c>
      <c r="C1029" s="101" t="s">
        <v>1235</v>
      </c>
      <c r="D1029" s="119">
        <v>43789</v>
      </c>
      <c r="E1029" s="98">
        <v>44424</v>
      </c>
      <c r="F1029" s="117">
        <f t="shared" ref="F1029:F1092" si="83">(E1029-D1029)/365</f>
        <v>1.7397260273972603</v>
      </c>
      <c r="G1029" s="46">
        <v>3</v>
      </c>
      <c r="H1029" s="72">
        <v>0.05</v>
      </c>
      <c r="I1029" s="91">
        <f t="shared" ref="I1029:I1092" si="84">(1-H1029)/G1029</f>
        <v>0.31666666666666665</v>
      </c>
      <c r="J1029" s="118">
        <v>14337.5</v>
      </c>
      <c r="K1029" s="68">
        <f t="shared" si="80"/>
        <v>7898.7186073059356</v>
      </c>
      <c r="L1029" s="68">
        <f t="shared" si="81"/>
        <v>6438.7813926940644</v>
      </c>
      <c r="M1029" s="45">
        <v>0.05</v>
      </c>
      <c r="N1029" s="68">
        <f t="shared" si="82"/>
        <v>6116.8423230593608</v>
      </c>
    </row>
    <row r="1030" spans="2:14" x14ac:dyDescent="0.25">
      <c r="B1030" s="46">
        <v>1027</v>
      </c>
      <c r="C1030" s="101" t="s">
        <v>1236</v>
      </c>
      <c r="D1030" s="119">
        <v>43789</v>
      </c>
      <c r="E1030" s="98">
        <v>44424</v>
      </c>
      <c r="F1030" s="117">
        <f t="shared" si="83"/>
        <v>1.7397260273972603</v>
      </c>
      <c r="G1030" s="46">
        <v>3</v>
      </c>
      <c r="H1030" s="72">
        <v>0.05</v>
      </c>
      <c r="I1030" s="91">
        <f t="shared" si="84"/>
        <v>0.31666666666666665</v>
      </c>
      <c r="J1030" s="118">
        <v>11331.25</v>
      </c>
      <c r="K1030" s="68">
        <f t="shared" si="80"/>
        <v>6242.5356735159821</v>
      </c>
      <c r="L1030" s="68">
        <f t="shared" si="81"/>
        <v>5088.7143264840179</v>
      </c>
      <c r="M1030" s="45">
        <v>0.05</v>
      </c>
      <c r="N1030" s="68">
        <f t="shared" si="82"/>
        <v>4834.2786101598167</v>
      </c>
    </row>
    <row r="1031" spans="2:14" x14ac:dyDescent="0.25">
      <c r="B1031" s="46">
        <v>1028</v>
      </c>
      <c r="C1031" s="101" t="s">
        <v>1237</v>
      </c>
      <c r="D1031" s="119">
        <v>43789</v>
      </c>
      <c r="E1031" s="98">
        <v>44424</v>
      </c>
      <c r="F1031" s="117">
        <f t="shared" si="83"/>
        <v>1.7397260273972603</v>
      </c>
      <c r="G1031" s="46">
        <v>3</v>
      </c>
      <c r="H1031" s="72">
        <v>0.05</v>
      </c>
      <c r="I1031" s="91">
        <f t="shared" si="84"/>
        <v>0.31666666666666665</v>
      </c>
      <c r="J1031" s="118">
        <v>40404</v>
      </c>
      <c r="K1031" s="68">
        <f t="shared" si="80"/>
        <v>22259.098630136985</v>
      </c>
      <c r="L1031" s="68">
        <f t="shared" si="81"/>
        <v>18144.901369863015</v>
      </c>
      <c r="M1031" s="45">
        <v>0.05</v>
      </c>
      <c r="N1031" s="68">
        <f t="shared" si="82"/>
        <v>17237.656301369865</v>
      </c>
    </row>
    <row r="1032" spans="2:14" x14ac:dyDescent="0.25">
      <c r="B1032" s="46">
        <v>1029</v>
      </c>
      <c r="C1032" s="101" t="s">
        <v>1238</v>
      </c>
      <c r="D1032" s="119">
        <v>43789</v>
      </c>
      <c r="E1032" s="98">
        <v>44424</v>
      </c>
      <c r="F1032" s="117">
        <f t="shared" si="83"/>
        <v>1.7397260273972603</v>
      </c>
      <c r="G1032" s="46">
        <v>3</v>
      </c>
      <c r="H1032" s="72">
        <v>0.05</v>
      </c>
      <c r="I1032" s="91">
        <f t="shared" si="84"/>
        <v>0.31666666666666665</v>
      </c>
      <c r="J1032" s="118">
        <v>22662.5</v>
      </c>
      <c r="K1032" s="68">
        <f t="shared" si="80"/>
        <v>12485.071347031964</v>
      </c>
      <c r="L1032" s="68">
        <f t="shared" si="81"/>
        <v>10177.428652968036</v>
      </c>
      <c r="M1032" s="45">
        <v>0.05</v>
      </c>
      <c r="N1032" s="68">
        <f t="shared" si="82"/>
        <v>9668.5572203196334</v>
      </c>
    </row>
    <row r="1033" spans="2:14" x14ac:dyDescent="0.25">
      <c r="B1033" s="46">
        <v>1030</v>
      </c>
      <c r="C1033" s="101" t="s">
        <v>1239</v>
      </c>
      <c r="D1033" s="119">
        <v>43789</v>
      </c>
      <c r="E1033" s="98">
        <v>44424</v>
      </c>
      <c r="F1033" s="117">
        <f t="shared" si="83"/>
        <v>1.7397260273972603</v>
      </c>
      <c r="G1033" s="46">
        <v>3</v>
      </c>
      <c r="H1033" s="72">
        <v>0.05</v>
      </c>
      <c r="I1033" s="91">
        <f t="shared" si="84"/>
        <v>0.31666666666666665</v>
      </c>
      <c r="J1033" s="118">
        <v>10521.88</v>
      </c>
      <c r="K1033" s="68">
        <f t="shared" si="80"/>
        <v>5796.6430228310501</v>
      </c>
      <c r="L1033" s="68">
        <f t="shared" si="81"/>
        <v>4725.2369771689491</v>
      </c>
      <c r="M1033" s="45">
        <v>0.05</v>
      </c>
      <c r="N1033" s="68">
        <f t="shared" si="82"/>
        <v>4488.9751283105015</v>
      </c>
    </row>
    <row r="1034" spans="2:14" x14ac:dyDescent="0.25">
      <c r="B1034" s="46">
        <v>1031</v>
      </c>
      <c r="C1034" s="101" t="s">
        <v>856</v>
      </c>
      <c r="D1034" s="119">
        <v>43697</v>
      </c>
      <c r="E1034" s="98">
        <v>44424</v>
      </c>
      <c r="F1034" s="117">
        <f t="shared" si="83"/>
        <v>1.9917808219178081</v>
      </c>
      <c r="G1034" s="46">
        <v>5</v>
      </c>
      <c r="H1034" s="72">
        <v>0.05</v>
      </c>
      <c r="I1034" s="91">
        <f t="shared" si="84"/>
        <v>0.19</v>
      </c>
      <c r="J1034" s="118">
        <v>6850</v>
      </c>
      <c r="K1034" s="68">
        <f t="shared" si="80"/>
        <v>2592.3027397260271</v>
      </c>
      <c r="L1034" s="68">
        <f t="shared" si="81"/>
        <v>4257.6972602739734</v>
      </c>
      <c r="M1034" s="45">
        <v>0.05</v>
      </c>
      <c r="N1034" s="68">
        <f t="shared" si="82"/>
        <v>4044.8123972602743</v>
      </c>
    </row>
    <row r="1035" spans="2:14" x14ac:dyDescent="0.25">
      <c r="B1035" s="46">
        <v>1032</v>
      </c>
      <c r="C1035" s="101" t="s">
        <v>936</v>
      </c>
      <c r="D1035" s="119">
        <v>43645</v>
      </c>
      <c r="E1035" s="98">
        <v>44424</v>
      </c>
      <c r="F1035" s="117">
        <f t="shared" si="83"/>
        <v>2.1342465753424658</v>
      </c>
      <c r="G1035" s="46">
        <v>8</v>
      </c>
      <c r="H1035" s="72">
        <v>0.05</v>
      </c>
      <c r="I1035" s="91">
        <f t="shared" si="84"/>
        <v>0.11874999999999999</v>
      </c>
      <c r="J1035" s="118">
        <v>163500</v>
      </c>
      <c r="K1035" s="68">
        <f t="shared" si="80"/>
        <v>41437.731164383564</v>
      </c>
      <c r="L1035" s="68">
        <f t="shared" si="81"/>
        <v>122062.26883561644</v>
      </c>
      <c r="M1035" s="45">
        <v>0.05</v>
      </c>
      <c r="N1035" s="68">
        <f t="shared" si="82"/>
        <v>115959.15539383562</v>
      </c>
    </row>
    <row r="1036" spans="2:14" x14ac:dyDescent="0.25">
      <c r="B1036" s="46">
        <v>1033</v>
      </c>
      <c r="C1036" s="101" t="s">
        <v>960</v>
      </c>
      <c r="D1036" s="119">
        <v>43685</v>
      </c>
      <c r="E1036" s="98">
        <v>44424</v>
      </c>
      <c r="F1036" s="117">
        <f t="shared" si="83"/>
        <v>2.0246575342465754</v>
      </c>
      <c r="G1036" s="46">
        <v>5</v>
      </c>
      <c r="H1036" s="72">
        <v>0.05</v>
      </c>
      <c r="I1036" s="91">
        <f t="shared" si="84"/>
        <v>0.19</v>
      </c>
      <c r="J1036" s="118">
        <v>17400</v>
      </c>
      <c r="K1036" s="68">
        <f t="shared" si="80"/>
        <v>6693.5178082191778</v>
      </c>
      <c r="L1036" s="68">
        <f t="shared" si="81"/>
        <v>10706.482191780822</v>
      </c>
      <c r="M1036" s="45">
        <v>0.05</v>
      </c>
      <c r="N1036" s="68">
        <f t="shared" si="82"/>
        <v>10171.158082191781</v>
      </c>
    </row>
    <row r="1037" spans="2:14" x14ac:dyDescent="0.25">
      <c r="B1037" s="46">
        <v>1034</v>
      </c>
      <c r="C1037" s="101" t="s">
        <v>1240</v>
      </c>
      <c r="D1037" s="119">
        <v>43789</v>
      </c>
      <c r="E1037" s="98">
        <v>44424</v>
      </c>
      <c r="F1037" s="117">
        <f t="shared" si="83"/>
        <v>1.7397260273972603</v>
      </c>
      <c r="G1037" s="46">
        <v>3</v>
      </c>
      <c r="H1037" s="72">
        <v>0.05</v>
      </c>
      <c r="I1037" s="91">
        <f t="shared" si="84"/>
        <v>0.31666666666666665</v>
      </c>
      <c r="J1037" s="118">
        <v>12950</v>
      </c>
      <c r="K1037" s="68">
        <f t="shared" si="80"/>
        <v>7134.3264840182646</v>
      </c>
      <c r="L1037" s="68">
        <f t="shared" si="81"/>
        <v>5815.6735159817354</v>
      </c>
      <c r="M1037" s="45">
        <v>0.05</v>
      </c>
      <c r="N1037" s="68">
        <f t="shared" si="82"/>
        <v>5524.8898401826482</v>
      </c>
    </row>
    <row r="1038" spans="2:14" x14ac:dyDescent="0.25">
      <c r="B1038" s="46">
        <v>1035</v>
      </c>
      <c r="C1038" s="101" t="s">
        <v>994</v>
      </c>
      <c r="D1038" s="119">
        <v>43637</v>
      </c>
      <c r="E1038" s="98">
        <v>44424</v>
      </c>
      <c r="F1038" s="117">
        <f t="shared" si="83"/>
        <v>2.1561643835616437</v>
      </c>
      <c r="G1038" s="46">
        <v>3</v>
      </c>
      <c r="H1038" s="72">
        <v>0.05</v>
      </c>
      <c r="I1038" s="91">
        <f t="shared" si="84"/>
        <v>0.31666666666666665</v>
      </c>
      <c r="J1038" s="118">
        <v>21600</v>
      </c>
      <c r="K1038" s="68">
        <f t="shared" si="80"/>
        <v>14748.164383561643</v>
      </c>
      <c r="L1038" s="68">
        <f t="shared" si="81"/>
        <v>6851.8356164383567</v>
      </c>
      <c r="M1038" s="45">
        <v>0.05</v>
      </c>
      <c r="N1038" s="68">
        <f t="shared" si="82"/>
        <v>6509.2438356164384</v>
      </c>
    </row>
    <row r="1039" spans="2:14" x14ac:dyDescent="0.25">
      <c r="B1039" s="46">
        <v>1036</v>
      </c>
      <c r="C1039" s="101" t="s">
        <v>994</v>
      </c>
      <c r="D1039" s="119">
        <v>43637</v>
      </c>
      <c r="E1039" s="98">
        <v>44424</v>
      </c>
      <c r="F1039" s="117">
        <f t="shared" si="83"/>
        <v>2.1561643835616437</v>
      </c>
      <c r="G1039" s="46">
        <v>3</v>
      </c>
      <c r="H1039" s="72">
        <v>0.05</v>
      </c>
      <c r="I1039" s="91">
        <f t="shared" si="84"/>
        <v>0.31666666666666665</v>
      </c>
      <c r="J1039" s="118">
        <v>32400</v>
      </c>
      <c r="K1039" s="68">
        <f t="shared" si="80"/>
        <v>22122.246575342466</v>
      </c>
      <c r="L1039" s="68">
        <f t="shared" si="81"/>
        <v>10277.753424657534</v>
      </c>
      <c r="M1039" s="45">
        <v>0.05</v>
      </c>
      <c r="N1039" s="68">
        <f t="shared" si="82"/>
        <v>9763.8657534246577</v>
      </c>
    </row>
    <row r="1040" spans="2:14" x14ac:dyDescent="0.25">
      <c r="B1040" s="46">
        <v>1037</v>
      </c>
      <c r="C1040" s="101" t="s">
        <v>994</v>
      </c>
      <c r="D1040" s="119">
        <v>43585</v>
      </c>
      <c r="E1040" s="98">
        <v>44424</v>
      </c>
      <c r="F1040" s="117">
        <f t="shared" si="83"/>
        <v>2.2986301369863016</v>
      </c>
      <c r="G1040" s="46">
        <v>3</v>
      </c>
      <c r="H1040" s="72">
        <v>0.05</v>
      </c>
      <c r="I1040" s="91">
        <f t="shared" si="84"/>
        <v>0.31666666666666665</v>
      </c>
      <c r="J1040" s="118">
        <v>86400</v>
      </c>
      <c r="K1040" s="68">
        <f t="shared" si="80"/>
        <v>62890.520547945212</v>
      </c>
      <c r="L1040" s="68">
        <f t="shared" si="81"/>
        <v>23509.479452054788</v>
      </c>
      <c r="M1040" s="45">
        <v>0.05</v>
      </c>
      <c r="N1040" s="68">
        <f t="shared" si="82"/>
        <v>22334.005479452047</v>
      </c>
    </row>
    <row r="1041" spans="2:14" x14ac:dyDescent="0.25">
      <c r="B1041" s="46">
        <v>1038</v>
      </c>
      <c r="C1041" s="101" t="s">
        <v>1067</v>
      </c>
      <c r="D1041" s="119">
        <v>43808</v>
      </c>
      <c r="E1041" s="98">
        <v>44424</v>
      </c>
      <c r="F1041" s="117">
        <f t="shared" si="83"/>
        <v>1.6876712328767123</v>
      </c>
      <c r="G1041" s="46">
        <v>3</v>
      </c>
      <c r="H1041" s="72">
        <v>0.05</v>
      </c>
      <c r="I1041" s="91">
        <f t="shared" si="84"/>
        <v>0.31666666666666665</v>
      </c>
      <c r="J1041" s="118">
        <v>139600</v>
      </c>
      <c r="K1041" s="68">
        <f t="shared" si="80"/>
        <v>74606.319634703192</v>
      </c>
      <c r="L1041" s="68">
        <f t="shared" si="81"/>
        <v>64993.680365296808</v>
      </c>
      <c r="M1041" s="45">
        <v>0.05</v>
      </c>
      <c r="N1041" s="68">
        <f t="shared" si="82"/>
        <v>61743.996347031964</v>
      </c>
    </row>
    <row r="1042" spans="2:14" x14ac:dyDescent="0.25">
      <c r="B1042" s="46">
        <v>1039</v>
      </c>
      <c r="C1042" s="101" t="s">
        <v>1241</v>
      </c>
      <c r="D1042" s="119">
        <v>43566</v>
      </c>
      <c r="E1042" s="98">
        <v>44424</v>
      </c>
      <c r="F1042" s="117">
        <f t="shared" si="83"/>
        <v>2.3506849315068492</v>
      </c>
      <c r="G1042" s="46">
        <v>5</v>
      </c>
      <c r="H1042" s="72">
        <v>0.05</v>
      </c>
      <c r="I1042" s="91">
        <f t="shared" si="84"/>
        <v>0.19</v>
      </c>
      <c r="J1042" s="118">
        <v>41600</v>
      </c>
      <c r="K1042" s="68">
        <f t="shared" si="80"/>
        <v>18579.813698630136</v>
      </c>
      <c r="L1042" s="68">
        <f t="shared" si="81"/>
        <v>23020.186301369864</v>
      </c>
      <c r="M1042" s="45">
        <v>0.05</v>
      </c>
      <c r="N1042" s="68">
        <f t="shared" si="82"/>
        <v>21869.176986301369</v>
      </c>
    </row>
    <row r="1043" spans="2:14" x14ac:dyDescent="0.25">
      <c r="B1043" s="46">
        <v>1040</v>
      </c>
      <c r="C1043" s="101" t="s">
        <v>1241</v>
      </c>
      <c r="D1043" s="119">
        <v>43654</v>
      </c>
      <c r="E1043" s="98">
        <v>44424</v>
      </c>
      <c r="F1043" s="117">
        <f t="shared" si="83"/>
        <v>2.1095890410958904</v>
      </c>
      <c r="G1043" s="46">
        <v>5</v>
      </c>
      <c r="H1043" s="72">
        <v>0.05</v>
      </c>
      <c r="I1043" s="91">
        <f t="shared" si="84"/>
        <v>0.19</v>
      </c>
      <c r="J1043" s="118">
        <v>20843</v>
      </c>
      <c r="K1043" s="68">
        <f t="shared" si="80"/>
        <v>8354.3312328767133</v>
      </c>
      <c r="L1043" s="68">
        <f t="shared" si="81"/>
        <v>12488.668767123287</v>
      </c>
      <c r="M1043" s="45">
        <v>0.05</v>
      </c>
      <c r="N1043" s="68">
        <f t="shared" si="82"/>
        <v>11864.235328767121</v>
      </c>
    </row>
    <row r="1044" spans="2:14" x14ac:dyDescent="0.25">
      <c r="B1044" s="46">
        <v>1041</v>
      </c>
      <c r="C1044" s="101" t="s">
        <v>1242</v>
      </c>
      <c r="D1044" s="119">
        <v>43761</v>
      </c>
      <c r="E1044" s="98">
        <v>44424</v>
      </c>
      <c r="F1044" s="117">
        <f t="shared" si="83"/>
        <v>1.8164383561643835</v>
      </c>
      <c r="G1044" s="46">
        <v>3</v>
      </c>
      <c r="H1044" s="72">
        <v>0.05</v>
      </c>
      <c r="I1044" s="91">
        <f t="shared" si="84"/>
        <v>0.31666666666666665</v>
      </c>
      <c r="J1044" s="118">
        <v>61138</v>
      </c>
      <c r="K1044" s="68">
        <f t="shared" si="80"/>
        <v>35166.912602739721</v>
      </c>
      <c r="L1044" s="68">
        <f t="shared" si="81"/>
        <v>25971.087397260279</v>
      </c>
      <c r="M1044" s="45">
        <v>0.05</v>
      </c>
      <c r="N1044" s="68">
        <f t="shared" si="82"/>
        <v>24672.533027397265</v>
      </c>
    </row>
    <row r="1045" spans="2:14" x14ac:dyDescent="0.25">
      <c r="B1045" s="46">
        <v>1042</v>
      </c>
      <c r="C1045" s="101" t="s">
        <v>1243</v>
      </c>
      <c r="D1045" s="119">
        <v>43761</v>
      </c>
      <c r="E1045" s="98">
        <v>44424</v>
      </c>
      <c r="F1045" s="117">
        <f t="shared" si="83"/>
        <v>1.8164383561643835</v>
      </c>
      <c r="G1045" s="46">
        <v>3</v>
      </c>
      <c r="H1045" s="72">
        <v>0.05</v>
      </c>
      <c r="I1045" s="91">
        <f t="shared" si="84"/>
        <v>0.31666666666666665</v>
      </c>
      <c r="J1045" s="118">
        <v>87780</v>
      </c>
      <c r="K1045" s="68">
        <f t="shared" si="80"/>
        <v>50491.536986301369</v>
      </c>
      <c r="L1045" s="68">
        <f t="shared" si="81"/>
        <v>37288.463013698631</v>
      </c>
      <c r="M1045" s="45">
        <v>0.05</v>
      </c>
      <c r="N1045" s="68">
        <f t="shared" si="82"/>
        <v>35424.039863013699</v>
      </c>
    </row>
    <row r="1046" spans="2:14" x14ac:dyDescent="0.25">
      <c r="B1046" s="46">
        <v>1043</v>
      </c>
      <c r="C1046" s="101" t="s">
        <v>1244</v>
      </c>
      <c r="D1046" s="119">
        <v>43761</v>
      </c>
      <c r="E1046" s="98">
        <v>44424</v>
      </c>
      <c r="F1046" s="117">
        <f t="shared" si="83"/>
        <v>1.8164383561643835</v>
      </c>
      <c r="G1046" s="46">
        <v>3</v>
      </c>
      <c r="H1046" s="72">
        <v>0.05</v>
      </c>
      <c r="I1046" s="91">
        <f t="shared" si="84"/>
        <v>0.31666666666666665</v>
      </c>
      <c r="J1046" s="118">
        <v>31850</v>
      </c>
      <c r="K1046" s="68">
        <f t="shared" si="80"/>
        <v>18320.294520547945</v>
      </c>
      <c r="L1046" s="68">
        <f t="shared" si="81"/>
        <v>13529.705479452055</v>
      </c>
      <c r="M1046" s="45">
        <v>0.05</v>
      </c>
      <c r="N1046" s="68">
        <f t="shared" si="82"/>
        <v>12853.220205479452</v>
      </c>
    </row>
    <row r="1047" spans="2:14" x14ac:dyDescent="0.25">
      <c r="B1047" s="46">
        <v>1044</v>
      </c>
      <c r="C1047" s="101" t="s">
        <v>1245</v>
      </c>
      <c r="D1047" s="119">
        <v>43761</v>
      </c>
      <c r="E1047" s="98">
        <v>44424</v>
      </c>
      <c r="F1047" s="117">
        <f t="shared" si="83"/>
        <v>1.8164383561643835</v>
      </c>
      <c r="G1047" s="46">
        <v>3</v>
      </c>
      <c r="H1047" s="72">
        <v>0.05</v>
      </c>
      <c r="I1047" s="91">
        <f t="shared" si="84"/>
        <v>0.31666666666666665</v>
      </c>
      <c r="J1047" s="118">
        <v>15300</v>
      </c>
      <c r="K1047" s="68">
        <f t="shared" si="80"/>
        <v>8800.6438356164381</v>
      </c>
      <c r="L1047" s="68">
        <f t="shared" si="81"/>
        <v>6499.3561643835619</v>
      </c>
      <c r="M1047" s="45">
        <v>0.05</v>
      </c>
      <c r="N1047" s="68">
        <f t="shared" si="82"/>
        <v>6174.3883561643834</v>
      </c>
    </row>
    <row r="1048" spans="2:14" x14ac:dyDescent="0.25">
      <c r="B1048" s="46">
        <v>1045</v>
      </c>
      <c r="C1048" s="101" t="s">
        <v>1246</v>
      </c>
      <c r="D1048" s="119">
        <v>43761</v>
      </c>
      <c r="E1048" s="98">
        <v>44424</v>
      </c>
      <c r="F1048" s="117">
        <f t="shared" si="83"/>
        <v>1.8164383561643835</v>
      </c>
      <c r="G1048" s="46">
        <v>3</v>
      </c>
      <c r="H1048" s="72">
        <v>0.05</v>
      </c>
      <c r="I1048" s="91">
        <f t="shared" si="84"/>
        <v>0.31666666666666665</v>
      </c>
      <c r="J1048" s="118">
        <v>8290</v>
      </c>
      <c r="K1048" s="68">
        <f t="shared" si="80"/>
        <v>4768.453424657534</v>
      </c>
      <c r="L1048" s="68">
        <f t="shared" si="81"/>
        <v>3521.546575342466</v>
      </c>
      <c r="M1048" s="45">
        <v>0.05</v>
      </c>
      <c r="N1048" s="68">
        <f t="shared" si="82"/>
        <v>3345.4692465753424</v>
      </c>
    </row>
    <row r="1049" spans="2:14" x14ac:dyDescent="0.25">
      <c r="B1049" s="46">
        <v>1046</v>
      </c>
      <c r="C1049" s="101" t="s">
        <v>1247</v>
      </c>
      <c r="D1049" s="119">
        <v>43761</v>
      </c>
      <c r="E1049" s="98">
        <v>44424</v>
      </c>
      <c r="F1049" s="117">
        <f t="shared" si="83"/>
        <v>1.8164383561643835</v>
      </c>
      <c r="G1049" s="46">
        <v>3</v>
      </c>
      <c r="H1049" s="72">
        <v>0.05</v>
      </c>
      <c r="I1049" s="91">
        <f t="shared" si="84"/>
        <v>0.31666666666666665</v>
      </c>
      <c r="J1049" s="118">
        <v>7350</v>
      </c>
      <c r="K1049" s="68">
        <f t="shared" si="80"/>
        <v>4227.7602739726026</v>
      </c>
      <c r="L1049" s="68">
        <f t="shared" si="81"/>
        <v>3122.2397260273974</v>
      </c>
      <c r="M1049" s="45">
        <v>0.05</v>
      </c>
      <c r="N1049" s="68">
        <f t="shared" si="82"/>
        <v>2966.1277397260274</v>
      </c>
    </row>
    <row r="1050" spans="2:14" x14ac:dyDescent="0.25">
      <c r="B1050" s="46">
        <v>1047</v>
      </c>
      <c r="C1050" s="101" t="s">
        <v>1248</v>
      </c>
      <c r="D1050" s="119">
        <v>43822</v>
      </c>
      <c r="E1050" s="98">
        <v>44424</v>
      </c>
      <c r="F1050" s="117">
        <f t="shared" si="83"/>
        <v>1.6493150684931508</v>
      </c>
      <c r="G1050" s="46">
        <v>3</v>
      </c>
      <c r="H1050" s="72">
        <v>0.05</v>
      </c>
      <c r="I1050" s="91">
        <f t="shared" si="84"/>
        <v>0.31666666666666665</v>
      </c>
      <c r="J1050" s="118">
        <v>19320</v>
      </c>
      <c r="K1050" s="68">
        <f t="shared" si="80"/>
        <v>10090.509589041096</v>
      </c>
      <c r="L1050" s="68">
        <f t="shared" si="81"/>
        <v>9229.4904109589042</v>
      </c>
      <c r="M1050" s="45">
        <v>0.05</v>
      </c>
      <c r="N1050" s="68">
        <f t="shared" si="82"/>
        <v>8768.0158904109594</v>
      </c>
    </row>
    <row r="1051" spans="2:14" x14ac:dyDescent="0.25">
      <c r="B1051" s="46">
        <v>1048</v>
      </c>
      <c r="C1051" s="101" t="s">
        <v>1249</v>
      </c>
      <c r="D1051" s="119">
        <v>43822</v>
      </c>
      <c r="E1051" s="98">
        <v>44424</v>
      </c>
      <c r="F1051" s="117">
        <f t="shared" si="83"/>
        <v>1.6493150684931508</v>
      </c>
      <c r="G1051" s="46">
        <v>5</v>
      </c>
      <c r="H1051" s="72">
        <v>0.05</v>
      </c>
      <c r="I1051" s="91">
        <f t="shared" si="84"/>
        <v>0.19</v>
      </c>
      <c r="J1051" s="118">
        <v>81200</v>
      </c>
      <c r="K1051" s="68">
        <f t="shared" si="80"/>
        <v>25445.63287671233</v>
      </c>
      <c r="L1051" s="68">
        <f t="shared" si="81"/>
        <v>55754.367123287666</v>
      </c>
      <c r="M1051" s="45">
        <v>0.05</v>
      </c>
      <c r="N1051" s="68">
        <f t="shared" si="82"/>
        <v>52966.648767123283</v>
      </c>
    </row>
    <row r="1052" spans="2:14" x14ac:dyDescent="0.25">
      <c r="B1052" s="46">
        <v>1049</v>
      </c>
      <c r="C1052" s="101" t="s">
        <v>1250</v>
      </c>
      <c r="D1052" s="119">
        <v>43822</v>
      </c>
      <c r="E1052" s="98">
        <v>44424</v>
      </c>
      <c r="F1052" s="117">
        <f t="shared" si="83"/>
        <v>1.6493150684931508</v>
      </c>
      <c r="G1052" s="46">
        <v>5</v>
      </c>
      <c r="H1052" s="72">
        <v>0.05</v>
      </c>
      <c r="I1052" s="91">
        <f t="shared" si="84"/>
        <v>0.19</v>
      </c>
      <c r="J1052" s="118">
        <v>375000</v>
      </c>
      <c r="K1052" s="68">
        <f t="shared" si="80"/>
        <v>117513.69863013699</v>
      </c>
      <c r="L1052" s="68">
        <f t="shared" si="81"/>
        <v>257486.30136986301</v>
      </c>
      <c r="M1052" s="45">
        <v>0.05</v>
      </c>
      <c r="N1052" s="68">
        <f t="shared" si="82"/>
        <v>244611.98630136985</v>
      </c>
    </row>
    <row r="1053" spans="2:14" x14ac:dyDescent="0.25">
      <c r="B1053" s="46">
        <v>1050</v>
      </c>
      <c r="C1053" s="101" t="s">
        <v>867</v>
      </c>
      <c r="D1053" s="119">
        <v>43836</v>
      </c>
      <c r="E1053" s="98">
        <v>44424</v>
      </c>
      <c r="F1053" s="117">
        <f t="shared" si="83"/>
        <v>1.6109589041095891</v>
      </c>
      <c r="G1053" s="46">
        <v>6</v>
      </c>
      <c r="H1053" s="72">
        <v>0.05</v>
      </c>
      <c r="I1053" s="91">
        <f t="shared" si="84"/>
        <v>0.15833333333333333</v>
      </c>
      <c r="J1053" s="118">
        <v>556875.71</v>
      </c>
      <c r="K1053" s="68">
        <f t="shared" si="80"/>
        <v>142041.44822191779</v>
      </c>
      <c r="L1053" s="68">
        <f t="shared" si="81"/>
        <v>414834.26177808217</v>
      </c>
      <c r="M1053" s="45">
        <v>0.05</v>
      </c>
      <c r="N1053" s="68">
        <f t="shared" si="82"/>
        <v>394092.54868917807</v>
      </c>
    </row>
    <row r="1054" spans="2:14" x14ac:dyDescent="0.25">
      <c r="B1054" s="46">
        <v>1051</v>
      </c>
      <c r="C1054" s="101" t="s">
        <v>1141</v>
      </c>
      <c r="D1054" s="119">
        <v>43836</v>
      </c>
      <c r="E1054" s="98">
        <v>44424</v>
      </c>
      <c r="F1054" s="117">
        <f t="shared" si="83"/>
        <v>1.6109589041095891</v>
      </c>
      <c r="G1054" s="46">
        <v>3</v>
      </c>
      <c r="H1054" s="72">
        <v>0.05</v>
      </c>
      <c r="I1054" s="91">
        <f t="shared" si="84"/>
        <v>0.31666666666666665</v>
      </c>
      <c r="J1054" s="118">
        <v>21900</v>
      </c>
      <c r="K1054" s="68">
        <f t="shared" si="80"/>
        <v>11172</v>
      </c>
      <c r="L1054" s="68">
        <f t="shared" si="81"/>
        <v>10728</v>
      </c>
      <c r="M1054" s="45">
        <v>0.05</v>
      </c>
      <c r="N1054" s="68">
        <f t="shared" si="82"/>
        <v>10191.6</v>
      </c>
    </row>
    <row r="1055" spans="2:14" x14ac:dyDescent="0.25">
      <c r="B1055" s="46">
        <v>1052</v>
      </c>
      <c r="C1055" s="101" t="s">
        <v>867</v>
      </c>
      <c r="D1055" s="119">
        <v>43836</v>
      </c>
      <c r="E1055" s="98">
        <v>44424</v>
      </c>
      <c r="F1055" s="117">
        <f t="shared" si="83"/>
        <v>1.6109589041095891</v>
      </c>
      <c r="G1055" s="46">
        <v>6</v>
      </c>
      <c r="H1055" s="72">
        <v>0.05</v>
      </c>
      <c r="I1055" s="91">
        <f t="shared" si="84"/>
        <v>0.15833333333333333</v>
      </c>
      <c r="J1055" s="118">
        <v>534360.19999999995</v>
      </c>
      <c r="K1055" s="68">
        <f t="shared" si="80"/>
        <v>136298.45101369862</v>
      </c>
      <c r="L1055" s="68">
        <f t="shared" si="81"/>
        <v>398061.74898630136</v>
      </c>
      <c r="M1055" s="45">
        <v>0.05</v>
      </c>
      <c r="N1055" s="68">
        <f t="shared" si="82"/>
        <v>378158.6615369863</v>
      </c>
    </row>
    <row r="1056" spans="2:14" x14ac:dyDescent="0.25">
      <c r="B1056" s="46">
        <v>1053</v>
      </c>
      <c r="C1056" s="101" t="s">
        <v>1251</v>
      </c>
      <c r="D1056" s="119">
        <v>43836</v>
      </c>
      <c r="E1056" s="98">
        <v>44424</v>
      </c>
      <c r="F1056" s="117">
        <f t="shared" si="83"/>
        <v>1.6109589041095891</v>
      </c>
      <c r="G1056" s="46">
        <v>3</v>
      </c>
      <c r="H1056" s="72">
        <v>0.05</v>
      </c>
      <c r="I1056" s="91">
        <f t="shared" si="84"/>
        <v>0.31666666666666665</v>
      </c>
      <c r="J1056" s="118">
        <v>671293.02</v>
      </c>
      <c r="K1056" s="68">
        <f t="shared" si="80"/>
        <v>342451.39814794518</v>
      </c>
      <c r="L1056" s="68">
        <f t="shared" si="81"/>
        <v>328841.62185205484</v>
      </c>
      <c r="M1056" s="45">
        <v>0.05</v>
      </c>
      <c r="N1056" s="68">
        <f t="shared" si="82"/>
        <v>312399.54075945209</v>
      </c>
    </row>
    <row r="1057" spans="2:14" x14ac:dyDescent="0.25">
      <c r="B1057" s="46">
        <v>1054</v>
      </c>
      <c r="C1057" s="101" t="s">
        <v>1017</v>
      </c>
      <c r="D1057" s="119">
        <v>43979</v>
      </c>
      <c r="E1057" s="98">
        <v>44424</v>
      </c>
      <c r="F1057" s="117">
        <f t="shared" si="83"/>
        <v>1.2191780821917808</v>
      </c>
      <c r="G1057" s="46">
        <v>5</v>
      </c>
      <c r="H1057" s="72">
        <v>0.05</v>
      </c>
      <c r="I1057" s="91">
        <f t="shared" si="84"/>
        <v>0.19</v>
      </c>
      <c r="J1057" s="118">
        <v>9700</v>
      </c>
      <c r="K1057" s="68">
        <f t="shared" si="80"/>
        <v>2246.9452054794519</v>
      </c>
      <c r="L1057" s="68">
        <f t="shared" si="81"/>
        <v>7453.0547945205481</v>
      </c>
      <c r="M1057" s="45">
        <v>0.05</v>
      </c>
      <c r="N1057" s="68">
        <f t="shared" si="82"/>
        <v>7080.4020547945202</v>
      </c>
    </row>
    <row r="1058" spans="2:14" x14ac:dyDescent="0.25">
      <c r="B1058" s="46">
        <v>1055</v>
      </c>
      <c r="C1058" s="101" t="s">
        <v>1252</v>
      </c>
      <c r="D1058" s="119">
        <v>43972</v>
      </c>
      <c r="E1058" s="98">
        <v>44424</v>
      </c>
      <c r="F1058" s="117">
        <f t="shared" si="83"/>
        <v>1.2383561643835617</v>
      </c>
      <c r="G1058" s="46">
        <v>5</v>
      </c>
      <c r="H1058" s="72">
        <v>0.05</v>
      </c>
      <c r="I1058" s="91">
        <f t="shared" si="84"/>
        <v>0.19</v>
      </c>
      <c r="J1058" s="118">
        <v>54240</v>
      </c>
      <c r="K1058" s="68">
        <f t="shared" si="80"/>
        <v>12762.003287671234</v>
      </c>
      <c r="L1058" s="68">
        <f t="shared" si="81"/>
        <v>41477.996712328764</v>
      </c>
      <c r="M1058" s="45">
        <v>0.05</v>
      </c>
      <c r="N1058" s="68">
        <f t="shared" si="82"/>
        <v>39404.096876712327</v>
      </c>
    </row>
    <row r="1059" spans="2:14" x14ac:dyDescent="0.25">
      <c r="B1059" s="46">
        <v>1056</v>
      </c>
      <c r="C1059" s="101" t="s">
        <v>1253</v>
      </c>
      <c r="D1059" s="119">
        <v>44026</v>
      </c>
      <c r="E1059" s="98">
        <v>44424</v>
      </c>
      <c r="F1059" s="117">
        <f t="shared" si="83"/>
        <v>1.0904109589041096</v>
      </c>
      <c r="G1059" s="46">
        <v>3</v>
      </c>
      <c r="H1059" s="72">
        <v>0.05</v>
      </c>
      <c r="I1059" s="91">
        <f t="shared" si="84"/>
        <v>0.31666666666666665</v>
      </c>
      <c r="J1059" s="118">
        <v>25850</v>
      </c>
      <c r="K1059" s="68">
        <f t="shared" si="80"/>
        <v>8925.9223744292231</v>
      </c>
      <c r="L1059" s="68">
        <f t="shared" si="81"/>
        <v>16924.077625570775</v>
      </c>
      <c r="M1059" s="45">
        <v>0.05</v>
      </c>
      <c r="N1059" s="68">
        <f t="shared" si="82"/>
        <v>16077.873744292236</v>
      </c>
    </row>
    <row r="1060" spans="2:14" x14ac:dyDescent="0.25">
      <c r="B1060" s="46">
        <v>1057</v>
      </c>
      <c r="C1060" s="101" t="s">
        <v>1254</v>
      </c>
      <c r="D1060" s="119">
        <v>44090</v>
      </c>
      <c r="E1060" s="98">
        <v>44424</v>
      </c>
      <c r="F1060" s="117">
        <f t="shared" si="83"/>
        <v>0.91506849315068495</v>
      </c>
      <c r="G1060" s="46">
        <v>3</v>
      </c>
      <c r="H1060" s="72">
        <v>0.05</v>
      </c>
      <c r="I1060" s="91">
        <f t="shared" si="84"/>
        <v>0.31666666666666665</v>
      </c>
      <c r="J1060" s="118">
        <v>75000</v>
      </c>
      <c r="K1060" s="68">
        <f t="shared" si="80"/>
        <v>21732.876712328769</v>
      </c>
      <c r="L1060" s="68">
        <f t="shared" si="81"/>
        <v>53267.123287671231</v>
      </c>
      <c r="M1060" s="45">
        <v>0.05</v>
      </c>
      <c r="N1060" s="68">
        <f t="shared" si="82"/>
        <v>50603.767123287667</v>
      </c>
    </row>
    <row r="1061" spans="2:14" x14ac:dyDescent="0.25">
      <c r="B1061" s="46">
        <v>1058</v>
      </c>
      <c r="C1061" s="101" t="s">
        <v>1254</v>
      </c>
      <c r="D1061" s="119">
        <v>44090</v>
      </c>
      <c r="E1061" s="98">
        <v>44424</v>
      </c>
      <c r="F1061" s="117">
        <f t="shared" si="83"/>
        <v>0.91506849315068495</v>
      </c>
      <c r="G1061" s="46">
        <v>3</v>
      </c>
      <c r="H1061" s="72">
        <v>0.05</v>
      </c>
      <c r="I1061" s="91">
        <f t="shared" si="84"/>
        <v>0.31666666666666665</v>
      </c>
      <c r="J1061" s="118">
        <v>75000</v>
      </c>
      <c r="K1061" s="68">
        <f t="shared" si="80"/>
        <v>21732.876712328769</v>
      </c>
      <c r="L1061" s="68">
        <f t="shared" si="81"/>
        <v>53267.123287671231</v>
      </c>
      <c r="M1061" s="45">
        <v>0.05</v>
      </c>
      <c r="N1061" s="68">
        <f t="shared" si="82"/>
        <v>50603.767123287667</v>
      </c>
    </row>
    <row r="1062" spans="2:14" x14ac:dyDescent="0.25">
      <c r="B1062" s="46">
        <v>1059</v>
      </c>
      <c r="C1062" s="101" t="s">
        <v>1254</v>
      </c>
      <c r="D1062" s="119">
        <v>44090</v>
      </c>
      <c r="E1062" s="98">
        <v>44424</v>
      </c>
      <c r="F1062" s="117">
        <f t="shared" si="83"/>
        <v>0.91506849315068495</v>
      </c>
      <c r="G1062" s="46">
        <v>3</v>
      </c>
      <c r="H1062" s="72">
        <v>0.05</v>
      </c>
      <c r="I1062" s="91">
        <f t="shared" si="84"/>
        <v>0.31666666666666665</v>
      </c>
      <c r="J1062" s="118">
        <v>75000</v>
      </c>
      <c r="K1062" s="68">
        <f t="shared" si="80"/>
        <v>21732.876712328769</v>
      </c>
      <c r="L1062" s="68">
        <f t="shared" si="81"/>
        <v>53267.123287671231</v>
      </c>
      <c r="M1062" s="45">
        <v>0.05</v>
      </c>
      <c r="N1062" s="68">
        <f t="shared" si="82"/>
        <v>50603.767123287667</v>
      </c>
    </row>
    <row r="1063" spans="2:14" x14ac:dyDescent="0.25">
      <c r="B1063" s="46">
        <v>1060</v>
      </c>
      <c r="C1063" s="101" t="s">
        <v>1254</v>
      </c>
      <c r="D1063" s="119">
        <v>44090</v>
      </c>
      <c r="E1063" s="98">
        <v>44424</v>
      </c>
      <c r="F1063" s="117">
        <f t="shared" si="83"/>
        <v>0.91506849315068495</v>
      </c>
      <c r="G1063" s="46">
        <v>3</v>
      </c>
      <c r="H1063" s="72">
        <v>0.05</v>
      </c>
      <c r="I1063" s="91">
        <f t="shared" si="84"/>
        <v>0.31666666666666665</v>
      </c>
      <c r="J1063" s="118">
        <v>75000</v>
      </c>
      <c r="K1063" s="68">
        <f t="shared" si="80"/>
        <v>21732.876712328769</v>
      </c>
      <c r="L1063" s="68">
        <f t="shared" si="81"/>
        <v>53267.123287671231</v>
      </c>
      <c r="M1063" s="45">
        <v>0.05</v>
      </c>
      <c r="N1063" s="68">
        <f t="shared" si="82"/>
        <v>50603.767123287667</v>
      </c>
    </row>
    <row r="1064" spans="2:14" x14ac:dyDescent="0.25">
      <c r="B1064" s="46">
        <v>1061</v>
      </c>
      <c r="C1064" s="101" t="s">
        <v>1255</v>
      </c>
      <c r="D1064" s="119">
        <v>44074</v>
      </c>
      <c r="E1064" s="98">
        <v>44424</v>
      </c>
      <c r="F1064" s="117">
        <f t="shared" si="83"/>
        <v>0.95890410958904104</v>
      </c>
      <c r="G1064" s="46">
        <v>3</v>
      </c>
      <c r="H1064" s="72">
        <v>0.05</v>
      </c>
      <c r="I1064" s="91">
        <f t="shared" si="84"/>
        <v>0.31666666666666665</v>
      </c>
      <c r="J1064" s="118">
        <v>128500</v>
      </c>
      <c r="K1064" s="68">
        <f t="shared" si="80"/>
        <v>39019.406392694058</v>
      </c>
      <c r="L1064" s="68">
        <f t="shared" si="81"/>
        <v>89480.593607305942</v>
      </c>
      <c r="M1064" s="45">
        <v>0.05</v>
      </c>
      <c r="N1064" s="68">
        <f t="shared" si="82"/>
        <v>85006.563926940638</v>
      </c>
    </row>
    <row r="1065" spans="2:14" x14ac:dyDescent="0.25">
      <c r="B1065" s="46">
        <v>1062</v>
      </c>
      <c r="C1065" s="101" t="s">
        <v>1255</v>
      </c>
      <c r="D1065" s="119">
        <v>44074</v>
      </c>
      <c r="E1065" s="98">
        <v>44424</v>
      </c>
      <c r="F1065" s="117">
        <f t="shared" si="83"/>
        <v>0.95890410958904104</v>
      </c>
      <c r="G1065" s="46">
        <v>3</v>
      </c>
      <c r="H1065" s="72">
        <v>0.05</v>
      </c>
      <c r="I1065" s="91">
        <f t="shared" si="84"/>
        <v>0.31666666666666665</v>
      </c>
      <c r="J1065" s="118">
        <v>128500</v>
      </c>
      <c r="K1065" s="68">
        <f t="shared" si="80"/>
        <v>39019.406392694058</v>
      </c>
      <c r="L1065" s="68">
        <f t="shared" si="81"/>
        <v>89480.593607305942</v>
      </c>
      <c r="M1065" s="45">
        <v>0.05</v>
      </c>
      <c r="N1065" s="68">
        <f t="shared" si="82"/>
        <v>85006.563926940638</v>
      </c>
    </row>
    <row r="1066" spans="2:14" x14ac:dyDescent="0.25">
      <c r="B1066" s="46">
        <v>1063</v>
      </c>
      <c r="C1066" s="101" t="s">
        <v>1255</v>
      </c>
      <c r="D1066" s="119">
        <v>44074</v>
      </c>
      <c r="E1066" s="98">
        <v>44424</v>
      </c>
      <c r="F1066" s="117">
        <f t="shared" si="83"/>
        <v>0.95890410958904104</v>
      </c>
      <c r="G1066" s="46">
        <v>3</v>
      </c>
      <c r="H1066" s="72">
        <v>0.05</v>
      </c>
      <c r="I1066" s="91">
        <f t="shared" si="84"/>
        <v>0.31666666666666665</v>
      </c>
      <c r="J1066" s="118">
        <v>128500</v>
      </c>
      <c r="K1066" s="68">
        <f t="shared" si="80"/>
        <v>39019.406392694058</v>
      </c>
      <c r="L1066" s="68">
        <f t="shared" si="81"/>
        <v>89480.593607305942</v>
      </c>
      <c r="M1066" s="45">
        <v>0.05</v>
      </c>
      <c r="N1066" s="68">
        <f t="shared" si="82"/>
        <v>85006.563926940638</v>
      </c>
    </row>
    <row r="1067" spans="2:14" x14ac:dyDescent="0.25">
      <c r="B1067" s="46">
        <v>1064</v>
      </c>
      <c r="C1067" s="101" t="s">
        <v>1255</v>
      </c>
      <c r="D1067" s="119">
        <v>44074</v>
      </c>
      <c r="E1067" s="98">
        <v>44424</v>
      </c>
      <c r="F1067" s="117">
        <f t="shared" si="83"/>
        <v>0.95890410958904104</v>
      </c>
      <c r="G1067" s="46">
        <v>3</v>
      </c>
      <c r="H1067" s="72">
        <v>0.05</v>
      </c>
      <c r="I1067" s="91">
        <f t="shared" si="84"/>
        <v>0.31666666666666665</v>
      </c>
      <c r="J1067" s="118">
        <v>128500</v>
      </c>
      <c r="K1067" s="68">
        <f t="shared" si="80"/>
        <v>39019.406392694058</v>
      </c>
      <c r="L1067" s="68">
        <f t="shared" si="81"/>
        <v>89480.593607305942</v>
      </c>
      <c r="M1067" s="45">
        <v>0.05</v>
      </c>
      <c r="N1067" s="68">
        <f t="shared" si="82"/>
        <v>85006.563926940638</v>
      </c>
    </row>
    <row r="1068" spans="2:14" x14ac:dyDescent="0.25">
      <c r="B1068" s="46">
        <v>1065</v>
      </c>
      <c r="C1068" s="101" t="s">
        <v>1255</v>
      </c>
      <c r="D1068" s="119">
        <v>44074</v>
      </c>
      <c r="E1068" s="98">
        <v>44424</v>
      </c>
      <c r="F1068" s="117">
        <f t="shared" si="83"/>
        <v>0.95890410958904104</v>
      </c>
      <c r="G1068" s="46">
        <v>3</v>
      </c>
      <c r="H1068" s="72">
        <v>0.05</v>
      </c>
      <c r="I1068" s="91">
        <f t="shared" si="84"/>
        <v>0.31666666666666665</v>
      </c>
      <c r="J1068" s="118">
        <v>133500</v>
      </c>
      <c r="K1068" s="68">
        <f t="shared" si="80"/>
        <v>40537.67123287671</v>
      </c>
      <c r="L1068" s="68">
        <f t="shared" si="81"/>
        <v>92962.328767123283</v>
      </c>
      <c r="M1068" s="45">
        <v>0.05</v>
      </c>
      <c r="N1068" s="68">
        <f t="shared" si="82"/>
        <v>88314.212328767113</v>
      </c>
    </row>
    <row r="1069" spans="2:14" x14ac:dyDescent="0.25">
      <c r="B1069" s="46">
        <v>1066</v>
      </c>
      <c r="C1069" s="101" t="s">
        <v>1255</v>
      </c>
      <c r="D1069" s="119">
        <v>44074</v>
      </c>
      <c r="E1069" s="98">
        <v>44424</v>
      </c>
      <c r="F1069" s="117">
        <f t="shared" si="83"/>
        <v>0.95890410958904104</v>
      </c>
      <c r="G1069" s="46">
        <v>3</v>
      </c>
      <c r="H1069" s="72">
        <v>0.05</v>
      </c>
      <c r="I1069" s="91">
        <f t="shared" si="84"/>
        <v>0.31666666666666665</v>
      </c>
      <c r="J1069" s="118">
        <v>133500</v>
      </c>
      <c r="K1069" s="68">
        <f t="shared" si="80"/>
        <v>40537.67123287671</v>
      </c>
      <c r="L1069" s="68">
        <f t="shared" si="81"/>
        <v>92962.328767123283</v>
      </c>
      <c r="M1069" s="45">
        <v>0.05</v>
      </c>
      <c r="N1069" s="68">
        <f t="shared" si="82"/>
        <v>88314.212328767113</v>
      </c>
    </row>
    <row r="1070" spans="2:14" x14ac:dyDescent="0.25">
      <c r="B1070" s="46">
        <v>1067</v>
      </c>
      <c r="C1070" s="101" t="s">
        <v>1256</v>
      </c>
      <c r="D1070" s="119">
        <v>44041</v>
      </c>
      <c r="E1070" s="98">
        <v>44424</v>
      </c>
      <c r="F1070" s="117">
        <f t="shared" si="83"/>
        <v>1.0493150684931507</v>
      </c>
      <c r="G1070" s="46">
        <v>5</v>
      </c>
      <c r="H1070" s="72">
        <v>0.05</v>
      </c>
      <c r="I1070" s="91">
        <f t="shared" si="84"/>
        <v>0.19</v>
      </c>
      <c r="J1070" s="118">
        <v>34000</v>
      </c>
      <c r="K1070" s="68">
        <f t="shared" si="80"/>
        <v>6778.5753424657532</v>
      </c>
      <c r="L1070" s="68">
        <f t="shared" si="81"/>
        <v>27221.424657534248</v>
      </c>
      <c r="M1070" s="45">
        <v>0.05</v>
      </c>
      <c r="N1070" s="68">
        <f t="shared" si="82"/>
        <v>25860.353424657533</v>
      </c>
    </row>
    <row r="1071" spans="2:14" x14ac:dyDescent="0.25">
      <c r="B1071" s="46">
        <v>1068</v>
      </c>
      <c r="C1071" s="101" t="s">
        <v>1257</v>
      </c>
      <c r="D1071" s="119">
        <v>44042</v>
      </c>
      <c r="E1071" s="98">
        <v>44424</v>
      </c>
      <c r="F1071" s="117">
        <f t="shared" si="83"/>
        <v>1.0465753424657533</v>
      </c>
      <c r="G1071" s="46">
        <v>3</v>
      </c>
      <c r="H1071" s="72">
        <v>0.05</v>
      </c>
      <c r="I1071" s="91">
        <f t="shared" si="84"/>
        <v>0.31666666666666665</v>
      </c>
      <c r="J1071" s="118">
        <v>6498</v>
      </c>
      <c r="K1071" s="68">
        <f t="shared" si="80"/>
        <v>2153.5380821917806</v>
      </c>
      <c r="L1071" s="68">
        <f t="shared" si="81"/>
        <v>4344.4619178082194</v>
      </c>
      <c r="M1071" s="45">
        <v>0.05</v>
      </c>
      <c r="N1071" s="68">
        <f t="shared" si="82"/>
        <v>4127.2388219178083</v>
      </c>
    </row>
    <row r="1072" spans="2:14" x14ac:dyDescent="0.25">
      <c r="B1072" s="46">
        <v>1069</v>
      </c>
      <c r="C1072" s="101" t="s">
        <v>1078</v>
      </c>
      <c r="D1072" s="119">
        <v>44064</v>
      </c>
      <c r="E1072" s="98">
        <v>44424</v>
      </c>
      <c r="F1072" s="117">
        <f t="shared" si="83"/>
        <v>0.98630136986301364</v>
      </c>
      <c r="G1072" s="46">
        <v>5</v>
      </c>
      <c r="H1072" s="72">
        <v>0.05</v>
      </c>
      <c r="I1072" s="91">
        <f t="shared" si="84"/>
        <v>0.19</v>
      </c>
      <c r="J1072" s="118">
        <v>29250</v>
      </c>
      <c r="K1072" s="68">
        <f t="shared" si="80"/>
        <v>5481.3698630136987</v>
      </c>
      <c r="L1072" s="68">
        <f t="shared" si="81"/>
        <v>23768.630136986299</v>
      </c>
      <c r="M1072" s="45">
        <v>0.05</v>
      </c>
      <c r="N1072" s="68">
        <f t="shared" si="82"/>
        <v>22580.198630136983</v>
      </c>
    </row>
    <row r="1073" spans="2:14" x14ac:dyDescent="0.25">
      <c r="B1073" s="46">
        <v>1070</v>
      </c>
      <c r="C1073" s="101" t="s">
        <v>1258</v>
      </c>
      <c r="D1073" s="119">
        <v>44064</v>
      </c>
      <c r="E1073" s="98">
        <v>44424</v>
      </c>
      <c r="F1073" s="117">
        <f t="shared" si="83"/>
        <v>0.98630136986301364</v>
      </c>
      <c r="G1073" s="46">
        <v>5</v>
      </c>
      <c r="H1073" s="72">
        <v>0.05</v>
      </c>
      <c r="I1073" s="91">
        <f t="shared" si="84"/>
        <v>0.19</v>
      </c>
      <c r="J1073" s="118">
        <v>42500</v>
      </c>
      <c r="K1073" s="68">
        <f t="shared" si="80"/>
        <v>7964.3835616438355</v>
      </c>
      <c r="L1073" s="68">
        <f t="shared" si="81"/>
        <v>34535.616438356163</v>
      </c>
      <c r="M1073" s="45">
        <v>0.05</v>
      </c>
      <c r="N1073" s="68">
        <f t="shared" si="82"/>
        <v>32808.835616438351</v>
      </c>
    </row>
    <row r="1074" spans="2:14" x14ac:dyDescent="0.25">
      <c r="B1074" s="46">
        <v>1071</v>
      </c>
      <c r="C1074" s="101" t="s">
        <v>1259</v>
      </c>
      <c r="D1074" s="119">
        <v>44064</v>
      </c>
      <c r="E1074" s="98">
        <v>44424</v>
      </c>
      <c r="F1074" s="117">
        <f t="shared" si="83"/>
        <v>0.98630136986301364</v>
      </c>
      <c r="G1074" s="46">
        <v>5</v>
      </c>
      <c r="H1074" s="72">
        <v>0.05</v>
      </c>
      <c r="I1074" s="91">
        <f t="shared" si="84"/>
        <v>0.19</v>
      </c>
      <c r="J1074" s="118">
        <v>6500</v>
      </c>
      <c r="K1074" s="68">
        <f t="shared" si="80"/>
        <v>1218.0821917808219</v>
      </c>
      <c r="L1074" s="68">
        <f t="shared" si="81"/>
        <v>5281.9178082191784</v>
      </c>
      <c r="M1074" s="45">
        <v>0.05</v>
      </c>
      <c r="N1074" s="68">
        <f t="shared" si="82"/>
        <v>5017.821917808219</v>
      </c>
    </row>
    <row r="1075" spans="2:14" x14ac:dyDescent="0.25">
      <c r="B1075" s="46">
        <v>1072</v>
      </c>
      <c r="C1075" s="101" t="s">
        <v>1260</v>
      </c>
      <c r="D1075" s="119">
        <v>44100</v>
      </c>
      <c r="E1075" s="98">
        <v>44424</v>
      </c>
      <c r="F1075" s="117">
        <f t="shared" si="83"/>
        <v>0.88767123287671235</v>
      </c>
      <c r="G1075" s="46">
        <v>3</v>
      </c>
      <c r="H1075" s="72">
        <v>0.05</v>
      </c>
      <c r="I1075" s="91">
        <f t="shared" si="84"/>
        <v>0.31666666666666665</v>
      </c>
      <c r="J1075" s="118">
        <v>56780</v>
      </c>
      <c r="K1075" s="68">
        <f t="shared" si="80"/>
        <v>15960.624657534247</v>
      </c>
      <c r="L1075" s="68">
        <f t="shared" si="81"/>
        <v>40819.375342465755</v>
      </c>
      <c r="M1075" s="45">
        <v>0.05</v>
      </c>
      <c r="N1075" s="68">
        <f t="shared" si="82"/>
        <v>38778.406575342466</v>
      </c>
    </row>
    <row r="1076" spans="2:14" x14ac:dyDescent="0.25">
      <c r="B1076" s="46">
        <v>1073</v>
      </c>
      <c r="C1076" s="101" t="s">
        <v>1261</v>
      </c>
      <c r="D1076" s="119">
        <v>44103</v>
      </c>
      <c r="E1076" s="98">
        <v>44424</v>
      </c>
      <c r="F1076" s="117">
        <f t="shared" si="83"/>
        <v>0.8794520547945206</v>
      </c>
      <c r="G1076" s="46">
        <v>5</v>
      </c>
      <c r="H1076" s="72">
        <v>0.05</v>
      </c>
      <c r="I1076" s="91">
        <f t="shared" si="84"/>
        <v>0.19</v>
      </c>
      <c r="J1076" s="118">
        <v>20000</v>
      </c>
      <c r="K1076" s="68">
        <f t="shared" si="80"/>
        <v>3341.9178082191784</v>
      </c>
      <c r="L1076" s="68">
        <f t="shared" si="81"/>
        <v>16658.082191780821</v>
      </c>
      <c r="M1076" s="45">
        <v>0.05</v>
      </c>
      <c r="N1076" s="68">
        <f t="shared" si="82"/>
        <v>15825.178082191778</v>
      </c>
    </row>
    <row r="1077" spans="2:14" x14ac:dyDescent="0.25">
      <c r="B1077" s="46">
        <v>1074</v>
      </c>
      <c r="C1077" s="101" t="s">
        <v>1262</v>
      </c>
      <c r="D1077" s="119">
        <v>44103</v>
      </c>
      <c r="E1077" s="98">
        <v>44424</v>
      </c>
      <c r="F1077" s="117">
        <f t="shared" si="83"/>
        <v>0.8794520547945206</v>
      </c>
      <c r="G1077" s="46">
        <v>4</v>
      </c>
      <c r="H1077" s="72">
        <v>0.05</v>
      </c>
      <c r="I1077" s="91">
        <f t="shared" si="84"/>
        <v>0.23749999999999999</v>
      </c>
      <c r="J1077" s="118">
        <v>35000</v>
      </c>
      <c r="K1077" s="68">
        <f t="shared" si="80"/>
        <v>7310.4452054794529</v>
      </c>
      <c r="L1077" s="68">
        <f t="shared" si="81"/>
        <v>27689.554794520547</v>
      </c>
      <c r="M1077" s="45">
        <v>0.05</v>
      </c>
      <c r="N1077" s="68">
        <f t="shared" si="82"/>
        <v>26305.077054794518</v>
      </c>
    </row>
    <row r="1078" spans="2:14" x14ac:dyDescent="0.25">
      <c r="B1078" s="46">
        <v>1075</v>
      </c>
      <c r="C1078" s="101" t="s">
        <v>1263</v>
      </c>
      <c r="D1078" s="119">
        <v>44103</v>
      </c>
      <c r="E1078" s="98">
        <v>44424</v>
      </c>
      <c r="F1078" s="117">
        <f t="shared" si="83"/>
        <v>0.8794520547945206</v>
      </c>
      <c r="G1078" s="46">
        <v>5</v>
      </c>
      <c r="H1078" s="72">
        <v>0.05</v>
      </c>
      <c r="I1078" s="91">
        <f t="shared" si="84"/>
        <v>0.19</v>
      </c>
      <c r="J1078" s="118">
        <v>9600</v>
      </c>
      <c r="K1078" s="68">
        <f t="shared" si="80"/>
        <v>1604.1205479452055</v>
      </c>
      <c r="L1078" s="68">
        <f t="shared" si="81"/>
        <v>7995.8794520547945</v>
      </c>
      <c r="M1078" s="45">
        <v>0.05</v>
      </c>
      <c r="N1078" s="68">
        <f t="shared" si="82"/>
        <v>7596.0854794520546</v>
      </c>
    </row>
    <row r="1079" spans="2:14" x14ac:dyDescent="0.25">
      <c r="B1079" s="46">
        <v>1076</v>
      </c>
      <c r="C1079" s="101" t="s">
        <v>1264</v>
      </c>
      <c r="D1079" s="119">
        <v>44135</v>
      </c>
      <c r="E1079" s="98">
        <v>44424</v>
      </c>
      <c r="F1079" s="117">
        <f t="shared" si="83"/>
        <v>0.79178082191780819</v>
      </c>
      <c r="G1079" s="46">
        <v>5</v>
      </c>
      <c r="H1079" s="72">
        <v>0.05</v>
      </c>
      <c r="I1079" s="91">
        <f t="shared" si="84"/>
        <v>0.19</v>
      </c>
      <c r="J1079" s="118">
        <v>34320</v>
      </c>
      <c r="K1079" s="68">
        <f t="shared" si="80"/>
        <v>5163.0443835616434</v>
      </c>
      <c r="L1079" s="68">
        <f t="shared" si="81"/>
        <v>29156.955616438358</v>
      </c>
      <c r="M1079" s="45">
        <v>0.05</v>
      </c>
      <c r="N1079" s="68">
        <f t="shared" si="82"/>
        <v>27699.10783561644</v>
      </c>
    </row>
    <row r="1080" spans="2:14" x14ac:dyDescent="0.25">
      <c r="B1080" s="46">
        <v>1077</v>
      </c>
      <c r="C1080" s="101" t="s">
        <v>1264</v>
      </c>
      <c r="D1080" s="119">
        <v>44135</v>
      </c>
      <c r="E1080" s="98">
        <v>44424</v>
      </c>
      <c r="F1080" s="117">
        <f t="shared" si="83"/>
        <v>0.79178082191780819</v>
      </c>
      <c r="G1080" s="46">
        <v>5</v>
      </c>
      <c r="H1080" s="72">
        <v>0.05</v>
      </c>
      <c r="I1080" s="91">
        <f t="shared" si="84"/>
        <v>0.19</v>
      </c>
      <c r="J1080" s="118">
        <v>66760</v>
      </c>
      <c r="K1080" s="68">
        <f t="shared" si="80"/>
        <v>10043.264657534246</v>
      </c>
      <c r="L1080" s="68">
        <f t="shared" si="81"/>
        <v>56716.735342465756</v>
      </c>
      <c r="M1080" s="45">
        <v>0.05</v>
      </c>
      <c r="N1080" s="68">
        <f t="shared" si="82"/>
        <v>53880.898575342464</v>
      </c>
    </row>
    <row r="1081" spans="2:14" x14ac:dyDescent="0.25">
      <c r="B1081" s="46">
        <v>1078</v>
      </c>
      <c r="C1081" s="101" t="s">
        <v>1263</v>
      </c>
      <c r="D1081" s="119">
        <v>44141</v>
      </c>
      <c r="E1081" s="98">
        <v>44424</v>
      </c>
      <c r="F1081" s="117">
        <f t="shared" si="83"/>
        <v>0.77534246575342469</v>
      </c>
      <c r="G1081" s="46">
        <v>5</v>
      </c>
      <c r="H1081" s="72">
        <v>0.05</v>
      </c>
      <c r="I1081" s="91">
        <f t="shared" si="84"/>
        <v>0.19</v>
      </c>
      <c r="J1081" s="118">
        <v>12000</v>
      </c>
      <c r="K1081" s="68">
        <f t="shared" si="80"/>
        <v>1767.7808219178082</v>
      </c>
      <c r="L1081" s="68">
        <f t="shared" si="81"/>
        <v>10232.219178082192</v>
      </c>
      <c r="M1081" s="45">
        <v>0.05</v>
      </c>
      <c r="N1081" s="68">
        <f t="shared" si="82"/>
        <v>9720.6082191780824</v>
      </c>
    </row>
    <row r="1082" spans="2:14" x14ac:dyDescent="0.25">
      <c r="B1082" s="46">
        <v>1079</v>
      </c>
      <c r="C1082" s="101" t="s">
        <v>1265</v>
      </c>
      <c r="D1082" s="119">
        <v>44153</v>
      </c>
      <c r="E1082" s="98">
        <v>44424</v>
      </c>
      <c r="F1082" s="117">
        <f t="shared" si="83"/>
        <v>0.74246575342465748</v>
      </c>
      <c r="G1082" s="46">
        <v>5</v>
      </c>
      <c r="H1082" s="72">
        <v>0.05</v>
      </c>
      <c r="I1082" s="91">
        <f t="shared" si="84"/>
        <v>0.19</v>
      </c>
      <c r="J1082" s="118">
        <v>66000</v>
      </c>
      <c r="K1082" s="68">
        <f t="shared" si="80"/>
        <v>9310.5205479452052</v>
      </c>
      <c r="L1082" s="68">
        <f t="shared" si="81"/>
        <v>56689.479452054795</v>
      </c>
      <c r="M1082" s="45">
        <v>0.05</v>
      </c>
      <c r="N1082" s="68">
        <f t="shared" si="82"/>
        <v>53855.005479452055</v>
      </c>
    </row>
    <row r="1083" spans="2:14" x14ac:dyDescent="0.25">
      <c r="B1083" s="46">
        <v>1080</v>
      </c>
      <c r="C1083" s="101" t="s">
        <v>1254</v>
      </c>
      <c r="D1083" s="119">
        <v>44177</v>
      </c>
      <c r="E1083" s="98">
        <v>44424</v>
      </c>
      <c r="F1083" s="117">
        <f t="shared" si="83"/>
        <v>0.67671232876712328</v>
      </c>
      <c r="G1083" s="46">
        <v>3</v>
      </c>
      <c r="H1083" s="72">
        <v>0.05</v>
      </c>
      <c r="I1083" s="91">
        <f t="shared" si="84"/>
        <v>0.31666666666666665</v>
      </c>
      <c r="J1083" s="118">
        <v>300000</v>
      </c>
      <c r="K1083" s="68">
        <f t="shared" si="80"/>
        <v>64287.67123287671</v>
      </c>
      <c r="L1083" s="68">
        <f t="shared" si="81"/>
        <v>235712.32876712328</v>
      </c>
      <c r="M1083" s="45">
        <v>0.05</v>
      </c>
      <c r="N1083" s="68">
        <f t="shared" si="82"/>
        <v>223926.71232876711</v>
      </c>
    </row>
    <row r="1084" spans="2:14" x14ac:dyDescent="0.25">
      <c r="B1084" s="46">
        <v>1081</v>
      </c>
      <c r="C1084" s="101" t="s">
        <v>1266</v>
      </c>
      <c r="D1084" s="119">
        <v>44177</v>
      </c>
      <c r="E1084" s="98">
        <v>44424</v>
      </c>
      <c r="F1084" s="117">
        <f t="shared" si="83"/>
        <v>0.67671232876712328</v>
      </c>
      <c r="G1084" s="46">
        <v>3</v>
      </c>
      <c r="H1084" s="72">
        <v>0.05</v>
      </c>
      <c r="I1084" s="91">
        <f t="shared" si="84"/>
        <v>0.31666666666666665</v>
      </c>
      <c r="J1084" s="118">
        <v>453960</v>
      </c>
      <c r="K1084" s="68">
        <f t="shared" si="80"/>
        <v>97280.10410958904</v>
      </c>
      <c r="L1084" s="68">
        <f t="shared" si="81"/>
        <v>356679.89589041099</v>
      </c>
      <c r="M1084" s="45">
        <v>0.05</v>
      </c>
      <c r="N1084" s="68">
        <f t="shared" si="82"/>
        <v>338845.90109589044</v>
      </c>
    </row>
    <row r="1085" spans="2:14" x14ac:dyDescent="0.25">
      <c r="B1085" s="46">
        <v>1082</v>
      </c>
      <c r="C1085" s="101" t="s">
        <v>1266</v>
      </c>
      <c r="D1085" s="119">
        <v>44177</v>
      </c>
      <c r="E1085" s="98">
        <v>44424</v>
      </c>
      <c r="F1085" s="117">
        <f t="shared" si="83"/>
        <v>0.67671232876712328</v>
      </c>
      <c r="G1085" s="46">
        <v>3</v>
      </c>
      <c r="H1085" s="72">
        <v>0.05</v>
      </c>
      <c r="I1085" s="91">
        <f t="shared" si="84"/>
        <v>0.31666666666666665</v>
      </c>
      <c r="J1085" s="118">
        <v>1879400</v>
      </c>
      <c r="K1085" s="68">
        <f t="shared" si="80"/>
        <v>402740.83105022827</v>
      </c>
      <c r="L1085" s="68">
        <f t="shared" si="81"/>
        <v>1476659.1689497717</v>
      </c>
      <c r="M1085" s="45">
        <v>0.05</v>
      </c>
      <c r="N1085" s="68">
        <f t="shared" si="82"/>
        <v>1402826.2105022829</v>
      </c>
    </row>
    <row r="1086" spans="2:14" x14ac:dyDescent="0.25">
      <c r="B1086" s="46">
        <v>1083</v>
      </c>
      <c r="C1086" s="101" t="s">
        <v>1267</v>
      </c>
      <c r="D1086" s="119">
        <v>44196</v>
      </c>
      <c r="E1086" s="98">
        <v>44424</v>
      </c>
      <c r="F1086" s="117">
        <f t="shared" si="83"/>
        <v>0.62465753424657533</v>
      </c>
      <c r="G1086" s="46">
        <v>5</v>
      </c>
      <c r="H1086" s="72">
        <v>0.05</v>
      </c>
      <c r="I1086" s="91">
        <f t="shared" si="84"/>
        <v>0.19</v>
      </c>
      <c r="J1086" s="118">
        <v>27000</v>
      </c>
      <c r="K1086" s="68">
        <f t="shared" si="80"/>
        <v>3204.4931506849316</v>
      </c>
      <c r="L1086" s="68">
        <f t="shared" si="81"/>
        <v>23795.506849315068</v>
      </c>
      <c r="M1086" s="45">
        <v>0.05</v>
      </c>
      <c r="N1086" s="68">
        <f t="shared" si="82"/>
        <v>22605.731506849315</v>
      </c>
    </row>
    <row r="1087" spans="2:14" x14ac:dyDescent="0.25">
      <c r="B1087" s="46">
        <v>1084</v>
      </c>
      <c r="C1087" s="101" t="s">
        <v>1268</v>
      </c>
      <c r="D1087" s="119">
        <v>44202</v>
      </c>
      <c r="E1087" s="98">
        <v>44424</v>
      </c>
      <c r="F1087" s="117">
        <f t="shared" si="83"/>
        <v>0.60821917808219184</v>
      </c>
      <c r="G1087" s="46">
        <v>3</v>
      </c>
      <c r="H1087" s="72">
        <v>0.05</v>
      </c>
      <c r="I1087" s="91">
        <f t="shared" si="84"/>
        <v>0.31666666666666665</v>
      </c>
      <c r="J1087" s="118">
        <v>1050</v>
      </c>
      <c r="K1087" s="68">
        <f t="shared" si="80"/>
        <v>202.23287671232879</v>
      </c>
      <c r="L1087" s="68">
        <f t="shared" si="81"/>
        <v>847.76712328767121</v>
      </c>
      <c r="M1087" s="45">
        <v>0.05</v>
      </c>
      <c r="N1087" s="68">
        <f t="shared" si="82"/>
        <v>805.37876712328762</v>
      </c>
    </row>
    <row r="1088" spans="2:14" x14ac:dyDescent="0.25">
      <c r="B1088" s="46">
        <v>1085</v>
      </c>
      <c r="C1088" s="101" t="s">
        <v>1269</v>
      </c>
      <c r="D1088" s="119">
        <v>44216</v>
      </c>
      <c r="E1088" s="98">
        <v>44424</v>
      </c>
      <c r="F1088" s="117">
        <f t="shared" si="83"/>
        <v>0.56986301369863013</v>
      </c>
      <c r="G1088" s="46">
        <v>6</v>
      </c>
      <c r="H1088" s="72">
        <v>0.05</v>
      </c>
      <c r="I1088" s="91">
        <f t="shared" si="84"/>
        <v>0.15833333333333333</v>
      </c>
      <c r="J1088" s="118">
        <v>22265</v>
      </c>
      <c r="K1088" s="68">
        <f t="shared" si="80"/>
        <v>2008.9333333333332</v>
      </c>
      <c r="L1088" s="68">
        <f t="shared" si="81"/>
        <v>20256.066666666666</v>
      </c>
      <c r="M1088" s="45">
        <v>0.05</v>
      </c>
      <c r="N1088" s="68">
        <f t="shared" si="82"/>
        <v>19243.263333333332</v>
      </c>
    </row>
    <row r="1089" spans="2:14" x14ac:dyDescent="0.25">
      <c r="B1089" s="46">
        <v>1086</v>
      </c>
      <c r="C1089" s="101" t="s">
        <v>1270</v>
      </c>
      <c r="D1089" s="119">
        <v>44246</v>
      </c>
      <c r="E1089" s="98">
        <v>44424</v>
      </c>
      <c r="F1089" s="117">
        <f t="shared" si="83"/>
        <v>0.48767123287671232</v>
      </c>
      <c r="G1089" s="46">
        <v>3</v>
      </c>
      <c r="H1089" s="72">
        <v>0.05</v>
      </c>
      <c r="I1089" s="91">
        <f t="shared" si="84"/>
        <v>0.31666666666666665</v>
      </c>
      <c r="J1089" s="118">
        <v>15520</v>
      </c>
      <c r="K1089" s="68">
        <f t="shared" si="80"/>
        <v>2396.7415525114152</v>
      </c>
      <c r="L1089" s="68">
        <f t="shared" si="81"/>
        <v>13123.258447488584</v>
      </c>
      <c r="M1089" s="45">
        <v>0.05</v>
      </c>
      <c r="N1089" s="68">
        <f t="shared" si="82"/>
        <v>12467.095525114155</v>
      </c>
    </row>
    <row r="1090" spans="2:14" x14ac:dyDescent="0.25">
      <c r="B1090" s="46">
        <v>1087</v>
      </c>
      <c r="C1090" s="101" t="s">
        <v>1271</v>
      </c>
      <c r="D1090" s="119">
        <v>44255</v>
      </c>
      <c r="E1090" s="98">
        <v>44424</v>
      </c>
      <c r="F1090" s="117">
        <f t="shared" si="83"/>
        <v>0.46301369863013697</v>
      </c>
      <c r="G1090" s="46">
        <v>3</v>
      </c>
      <c r="H1090" s="72">
        <v>0.05</v>
      </c>
      <c r="I1090" s="91">
        <f t="shared" si="84"/>
        <v>0.31666666666666665</v>
      </c>
      <c r="J1090" s="118">
        <v>1830</v>
      </c>
      <c r="K1090" s="68">
        <f t="shared" si="80"/>
        <v>268.31643835616438</v>
      </c>
      <c r="L1090" s="68">
        <f t="shared" si="81"/>
        <v>1561.6835616438357</v>
      </c>
      <c r="M1090" s="45">
        <v>0.05</v>
      </c>
      <c r="N1090" s="68">
        <f t="shared" si="82"/>
        <v>1483.5993835616439</v>
      </c>
    </row>
    <row r="1091" spans="2:14" x14ac:dyDescent="0.25">
      <c r="B1091" s="46">
        <v>1088</v>
      </c>
      <c r="C1091" s="101" t="s">
        <v>1272</v>
      </c>
      <c r="D1091" s="119">
        <v>44252</v>
      </c>
      <c r="E1091" s="98">
        <v>44424</v>
      </c>
      <c r="F1091" s="117">
        <f t="shared" si="83"/>
        <v>0.47123287671232877</v>
      </c>
      <c r="G1091" s="46">
        <v>3</v>
      </c>
      <c r="H1091" s="72">
        <v>0.05</v>
      </c>
      <c r="I1091" s="91">
        <f t="shared" si="84"/>
        <v>0.31666666666666665</v>
      </c>
      <c r="J1091" s="118">
        <v>23500</v>
      </c>
      <c r="K1091" s="68">
        <f t="shared" si="80"/>
        <v>3506.7579908675798</v>
      </c>
      <c r="L1091" s="68">
        <f t="shared" si="81"/>
        <v>19993.24200913242</v>
      </c>
      <c r="M1091" s="45">
        <v>0.05</v>
      </c>
      <c r="N1091" s="68">
        <f t="shared" si="82"/>
        <v>18993.579908675798</v>
      </c>
    </row>
    <row r="1092" spans="2:14" x14ac:dyDescent="0.25">
      <c r="B1092" s="46">
        <v>1089</v>
      </c>
      <c r="C1092" s="101" t="s">
        <v>1273</v>
      </c>
      <c r="D1092" s="119">
        <v>44281</v>
      </c>
      <c r="E1092" s="98">
        <v>44424</v>
      </c>
      <c r="F1092" s="117">
        <f t="shared" si="83"/>
        <v>0.39178082191780822</v>
      </c>
      <c r="G1092" s="46">
        <v>8</v>
      </c>
      <c r="H1092" s="72">
        <v>0.05</v>
      </c>
      <c r="I1092" s="91">
        <f t="shared" si="84"/>
        <v>0.11874999999999999</v>
      </c>
      <c r="J1092" s="118">
        <v>50424</v>
      </c>
      <c r="K1092" s="68">
        <f t="shared" ref="K1092:K1155" si="85">J1092*I1092*F1092</f>
        <v>2345.9247945205479</v>
      </c>
      <c r="L1092" s="68">
        <f t="shared" ref="L1092:L1155" si="86">MAX(J1092-K1092,0)</f>
        <v>48078.07520547945</v>
      </c>
      <c r="M1092" s="45">
        <v>0.05</v>
      </c>
      <c r="N1092" s="68">
        <f t="shared" ref="N1092:N1155" si="87">IF(J1092&lt;=0,0,IF(L1092&lt;=H1092*J1092,H1092*J1092,L1092*(1-M1092)))</f>
        <v>45674.171445205473</v>
      </c>
    </row>
    <row r="1093" spans="2:14" x14ac:dyDescent="0.25">
      <c r="B1093" s="46">
        <v>1090</v>
      </c>
      <c r="C1093" s="101" t="s">
        <v>1274</v>
      </c>
      <c r="D1093" s="119">
        <v>44286</v>
      </c>
      <c r="E1093" s="98">
        <v>44424</v>
      </c>
      <c r="F1093" s="117">
        <f t="shared" ref="F1093:F1156" si="88">(E1093-D1093)/365</f>
        <v>0.37808219178082192</v>
      </c>
      <c r="G1093" s="46">
        <v>3</v>
      </c>
      <c r="H1093" s="72">
        <v>0.05</v>
      </c>
      <c r="I1093" s="91">
        <f t="shared" ref="I1093:I1156" si="89">(1-H1093)/G1093</f>
        <v>0.31666666666666665</v>
      </c>
      <c r="J1093" s="118">
        <v>80000</v>
      </c>
      <c r="K1093" s="68">
        <f t="shared" si="85"/>
        <v>9578.0821917808207</v>
      </c>
      <c r="L1093" s="68">
        <f t="shared" si="86"/>
        <v>70421.917808219179</v>
      </c>
      <c r="M1093" s="45">
        <v>0.05</v>
      </c>
      <c r="N1093" s="68">
        <f t="shared" si="87"/>
        <v>66900.821917808222</v>
      </c>
    </row>
    <row r="1094" spans="2:14" x14ac:dyDescent="0.25">
      <c r="B1094" s="46">
        <v>1091</v>
      </c>
      <c r="C1094" s="101" t="s">
        <v>1273</v>
      </c>
      <c r="D1094" s="119">
        <v>44281</v>
      </c>
      <c r="E1094" s="98">
        <v>44424</v>
      </c>
      <c r="F1094" s="117">
        <f t="shared" si="88"/>
        <v>0.39178082191780822</v>
      </c>
      <c r="G1094" s="46">
        <v>8</v>
      </c>
      <c r="H1094" s="72">
        <v>0.05</v>
      </c>
      <c r="I1094" s="91">
        <f t="shared" si="89"/>
        <v>0.11874999999999999</v>
      </c>
      <c r="J1094" s="118">
        <v>201696</v>
      </c>
      <c r="K1094" s="68">
        <f t="shared" si="85"/>
        <v>9383.6991780821918</v>
      </c>
      <c r="L1094" s="68">
        <f t="shared" si="86"/>
        <v>192312.3008219178</v>
      </c>
      <c r="M1094" s="45">
        <v>0.05</v>
      </c>
      <c r="N1094" s="68">
        <f t="shared" si="87"/>
        <v>182696.68578082189</v>
      </c>
    </row>
    <row r="1095" spans="2:14" x14ac:dyDescent="0.25">
      <c r="B1095" s="46">
        <v>1092</v>
      </c>
      <c r="C1095" s="101" t="s">
        <v>1275</v>
      </c>
      <c r="D1095" s="119">
        <v>44039</v>
      </c>
      <c r="E1095" s="98">
        <v>44424</v>
      </c>
      <c r="F1095" s="117">
        <f t="shared" si="88"/>
        <v>1.0547945205479452</v>
      </c>
      <c r="G1095" s="46">
        <v>5</v>
      </c>
      <c r="H1095" s="72">
        <v>0.05</v>
      </c>
      <c r="I1095" s="91">
        <f t="shared" si="89"/>
        <v>0.19</v>
      </c>
      <c r="J1095" s="118">
        <v>4800</v>
      </c>
      <c r="K1095" s="68">
        <f t="shared" si="85"/>
        <v>961.97260273972597</v>
      </c>
      <c r="L1095" s="68">
        <f t="shared" si="86"/>
        <v>3838.027397260274</v>
      </c>
      <c r="M1095" s="45">
        <v>0.05</v>
      </c>
      <c r="N1095" s="68">
        <f t="shared" si="87"/>
        <v>3646.1260273972603</v>
      </c>
    </row>
    <row r="1096" spans="2:14" x14ac:dyDescent="0.25">
      <c r="B1096" s="46">
        <v>1093</v>
      </c>
      <c r="C1096" s="101" t="s">
        <v>1266</v>
      </c>
      <c r="D1096" s="119">
        <v>44104</v>
      </c>
      <c r="E1096" s="98">
        <v>44424</v>
      </c>
      <c r="F1096" s="117">
        <f t="shared" si="88"/>
        <v>0.87671232876712324</v>
      </c>
      <c r="G1096" s="46">
        <v>3</v>
      </c>
      <c r="H1096" s="72">
        <v>0.05</v>
      </c>
      <c r="I1096" s="91">
        <f t="shared" si="89"/>
        <v>0.31666666666666665</v>
      </c>
      <c r="J1096" s="118">
        <v>133500</v>
      </c>
      <c r="K1096" s="68">
        <f t="shared" si="85"/>
        <v>37063.013698630137</v>
      </c>
      <c r="L1096" s="68">
        <f t="shared" si="86"/>
        <v>96436.986301369863</v>
      </c>
      <c r="M1096" s="45">
        <v>0.05</v>
      </c>
      <c r="N1096" s="68">
        <f t="shared" si="87"/>
        <v>91615.136986301368</v>
      </c>
    </row>
    <row r="1097" spans="2:14" x14ac:dyDescent="0.25">
      <c r="B1097" s="46">
        <v>1094</v>
      </c>
      <c r="C1097" s="101" t="s">
        <v>1266</v>
      </c>
      <c r="D1097" s="119">
        <v>44104</v>
      </c>
      <c r="E1097" s="98">
        <v>44424</v>
      </c>
      <c r="F1097" s="117">
        <f t="shared" si="88"/>
        <v>0.87671232876712324</v>
      </c>
      <c r="G1097" s="46">
        <v>3</v>
      </c>
      <c r="H1097" s="72">
        <v>0.05</v>
      </c>
      <c r="I1097" s="91">
        <f t="shared" si="89"/>
        <v>0.31666666666666665</v>
      </c>
      <c r="J1097" s="118">
        <v>133500</v>
      </c>
      <c r="K1097" s="68">
        <f t="shared" si="85"/>
        <v>37063.013698630137</v>
      </c>
      <c r="L1097" s="68">
        <f t="shared" si="86"/>
        <v>96436.986301369863</v>
      </c>
      <c r="M1097" s="45">
        <v>0.05</v>
      </c>
      <c r="N1097" s="68">
        <f t="shared" si="87"/>
        <v>91615.136986301368</v>
      </c>
    </row>
    <row r="1098" spans="2:14" x14ac:dyDescent="0.25">
      <c r="B1098" s="46">
        <v>1095</v>
      </c>
      <c r="C1098" s="101" t="s">
        <v>1256</v>
      </c>
      <c r="D1098" s="119">
        <v>44104</v>
      </c>
      <c r="E1098" s="98">
        <v>44424</v>
      </c>
      <c r="F1098" s="117">
        <f t="shared" si="88"/>
        <v>0.87671232876712324</v>
      </c>
      <c r="G1098" s="46">
        <v>5</v>
      </c>
      <c r="H1098" s="72">
        <v>0.05</v>
      </c>
      <c r="I1098" s="91">
        <f t="shared" si="89"/>
        <v>0.19</v>
      </c>
      <c r="J1098" s="118">
        <v>34000</v>
      </c>
      <c r="K1098" s="68">
        <f t="shared" si="85"/>
        <v>5663.5616438356165</v>
      </c>
      <c r="L1098" s="68">
        <f t="shared" si="86"/>
        <v>28336.438356164384</v>
      </c>
      <c r="M1098" s="45">
        <v>0.05</v>
      </c>
      <c r="N1098" s="68">
        <f t="shared" si="87"/>
        <v>26919.616438356163</v>
      </c>
    </row>
    <row r="1099" spans="2:14" x14ac:dyDescent="0.25">
      <c r="B1099" s="46">
        <v>1096</v>
      </c>
      <c r="C1099" s="101" t="s">
        <v>1266</v>
      </c>
      <c r="D1099" s="119">
        <v>44162</v>
      </c>
      <c r="E1099" s="98">
        <v>44424</v>
      </c>
      <c r="F1099" s="117">
        <f t="shared" si="88"/>
        <v>0.71780821917808224</v>
      </c>
      <c r="G1099" s="46">
        <v>3</v>
      </c>
      <c r="H1099" s="72">
        <v>0.05</v>
      </c>
      <c r="I1099" s="91">
        <f t="shared" si="89"/>
        <v>0.31666666666666665</v>
      </c>
      <c r="J1099" s="118">
        <v>128500</v>
      </c>
      <c r="K1099" s="68">
        <f t="shared" si="85"/>
        <v>29208.812785388127</v>
      </c>
      <c r="L1099" s="68">
        <f t="shared" si="86"/>
        <v>99291.187214611869</v>
      </c>
      <c r="M1099" s="45">
        <v>0.05</v>
      </c>
      <c r="N1099" s="68">
        <f t="shared" si="87"/>
        <v>94326.627853881277</v>
      </c>
    </row>
    <row r="1100" spans="2:14" x14ac:dyDescent="0.25">
      <c r="B1100" s="46">
        <v>1097</v>
      </c>
      <c r="C1100" s="101" t="s">
        <v>1276</v>
      </c>
      <c r="D1100" s="119">
        <v>44162</v>
      </c>
      <c r="E1100" s="98">
        <v>44424</v>
      </c>
      <c r="F1100" s="117">
        <f t="shared" si="88"/>
        <v>0.71780821917808224</v>
      </c>
      <c r="G1100" s="46">
        <v>33</v>
      </c>
      <c r="H1100" s="72">
        <v>0.05</v>
      </c>
      <c r="I1100" s="91">
        <f t="shared" si="89"/>
        <v>2.8787878787878786E-2</v>
      </c>
      <c r="J1100" s="118">
        <v>77000</v>
      </c>
      <c r="K1100" s="68">
        <f t="shared" si="85"/>
        <v>1591.1415525114155</v>
      </c>
      <c r="L1100" s="68">
        <f t="shared" si="86"/>
        <v>75408.858447488587</v>
      </c>
      <c r="M1100" s="45">
        <v>0.05</v>
      </c>
      <c r="N1100" s="68">
        <f t="shared" si="87"/>
        <v>71638.415525114149</v>
      </c>
    </row>
    <row r="1101" spans="2:14" x14ac:dyDescent="0.25">
      <c r="B1101" s="46">
        <v>1098</v>
      </c>
      <c r="C1101" s="101" t="s">
        <v>1277</v>
      </c>
      <c r="D1101" s="119">
        <v>44165</v>
      </c>
      <c r="E1101" s="98">
        <v>44424</v>
      </c>
      <c r="F1101" s="117">
        <f t="shared" si="88"/>
        <v>0.70958904109589038</v>
      </c>
      <c r="G1101" s="46">
        <v>3</v>
      </c>
      <c r="H1101" s="72">
        <v>0.05</v>
      </c>
      <c r="I1101" s="91">
        <f t="shared" si="89"/>
        <v>0.31666666666666665</v>
      </c>
      <c r="J1101" s="118">
        <v>110085</v>
      </c>
      <c r="K1101" s="68">
        <f t="shared" si="85"/>
        <v>24736.451369863014</v>
      </c>
      <c r="L1101" s="68">
        <f t="shared" si="86"/>
        <v>85348.548630136982</v>
      </c>
      <c r="M1101" s="45">
        <v>0.05</v>
      </c>
      <c r="N1101" s="68">
        <f t="shared" si="87"/>
        <v>81081.121198630135</v>
      </c>
    </row>
    <row r="1102" spans="2:14" x14ac:dyDescent="0.25">
      <c r="B1102" s="46">
        <v>1099</v>
      </c>
      <c r="C1102" s="101" t="s">
        <v>1278</v>
      </c>
      <c r="D1102" s="119">
        <v>44181</v>
      </c>
      <c r="E1102" s="98">
        <v>44424</v>
      </c>
      <c r="F1102" s="117">
        <f t="shared" si="88"/>
        <v>0.66575342465753429</v>
      </c>
      <c r="G1102" s="46">
        <v>3</v>
      </c>
      <c r="H1102" s="72">
        <v>0.05</v>
      </c>
      <c r="I1102" s="91">
        <f t="shared" si="89"/>
        <v>0.31666666666666665</v>
      </c>
      <c r="J1102" s="118">
        <v>88983</v>
      </c>
      <c r="K1102" s="68">
        <f t="shared" si="85"/>
        <v>18759.566712328768</v>
      </c>
      <c r="L1102" s="68">
        <f t="shared" si="86"/>
        <v>70223.433287671229</v>
      </c>
      <c r="M1102" s="45">
        <v>0.05</v>
      </c>
      <c r="N1102" s="68">
        <f t="shared" si="87"/>
        <v>66712.261623287661</v>
      </c>
    </row>
    <row r="1103" spans="2:14" x14ac:dyDescent="0.25">
      <c r="B1103" s="46">
        <v>1100</v>
      </c>
      <c r="C1103" s="101" t="s">
        <v>1279</v>
      </c>
      <c r="D1103" s="119">
        <v>44181</v>
      </c>
      <c r="E1103" s="98">
        <v>44424</v>
      </c>
      <c r="F1103" s="117">
        <f t="shared" si="88"/>
        <v>0.66575342465753429</v>
      </c>
      <c r="G1103" s="46">
        <v>3</v>
      </c>
      <c r="H1103" s="72">
        <v>0.05</v>
      </c>
      <c r="I1103" s="91">
        <f t="shared" si="89"/>
        <v>0.31666666666666665</v>
      </c>
      <c r="J1103" s="118">
        <v>101610</v>
      </c>
      <c r="K1103" s="68">
        <f t="shared" si="85"/>
        <v>21421.615068493153</v>
      </c>
      <c r="L1103" s="68">
        <f t="shared" si="86"/>
        <v>80188.384931506851</v>
      </c>
      <c r="M1103" s="45">
        <v>0.05</v>
      </c>
      <c r="N1103" s="68">
        <f t="shared" si="87"/>
        <v>76178.965684931507</v>
      </c>
    </row>
    <row r="1104" spans="2:14" x14ac:dyDescent="0.25">
      <c r="B1104" s="46">
        <v>1101</v>
      </c>
      <c r="C1104" s="101" t="s">
        <v>1280</v>
      </c>
      <c r="D1104" s="119">
        <v>44181</v>
      </c>
      <c r="E1104" s="98">
        <v>44424</v>
      </c>
      <c r="F1104" s="117">
        <f t="shared" si="88"/>
        <v>0.66575342465753429</v>
      </c>
      <c r="G1104" s="46">
        <v>3</v>
      </c>
      <c r="H1104" s="72">
        <v>0.05</v>
      </c>
      <c r="I1104" s="91">
        <f t="shared" si="89"/>
        <v>0.31666666666666665</v>
      </c>
      <c r="J1104" s="118">
        <v>127034</v>
      </c>
      <c r="K1104" s="68">
        <f t="shared" si="85"/>
        <v>26781.551506849319</v>
      </c>
      <c r="L1104" s="68">
        <f t="shared" si="86"/>
        <v>100252.44849315067</v>
      </c>
      <c r="M1104" s="45">
        <v>0.05</v>
      </c>
      <c r="N1104" s="68">
        <f t="shared" si="87"/>
        <v>95239.82606849313</v>
      </c>
    </row>
    <row r="1105" spans="2:14" x14ac:dyDescent="0.25">
      <c r="B1105" s="46">
        <v>1102</v>
      </c>
      <c r="C1105" s="101" t="s">
        <v>1281</v>
      </c>
      <c r="D1105" s="119">
        <v>44186</v>
      </c>
      <c r="E1105" s="98">
        <v>44424</v>
      </c>
      <c r="F1105" s="117">
        <f t="shared" si="88"/>
        <v>0.65205479452054793</v>
      </c>
      <c r="G1105" s="46">
        <v>5</v>
      </c>
      <c r="H1105" s="72">
        <v>0.05</v>
      </c>
      <c r="I1105" s="91">
        <f t="shared" si="89"/>
        <v>0.19</v>
      </c>
      <c r="J1105" s="118">
        <v>50970</v>
      </c>
      <c r="K1105" s="68">
        <f t="shared" si="85"/>
        <v>6314.6942465753418</v>
      </c>
      <c r="L1105" s="68">
        <f t="shared" si="86"/>
        <v>44655.305753424662</v>
      </c>
      <c r="M1105" s="45">
        <v>0.05</v>
      </c>
      <c r="N1105" s="68">
        <f t="shared" si="87"/>
        <v>42422.540465753424</v>
      </c>
    </row>
    <row r="1106" spans="2:14" x14ac:dyDescent="0.25">
      <c r="B1106" s="46">
        <v>1103</v>
      </c>
      <c r="C1106" s="101" t="s">
        <v>1277</v>
      </c>
      <c r="D1106" s="119">
        <v>44203</v>
      </c>
      <c r="E1106" s="98">
        <v>44424</v>
      </c>
      <c r="F1106" s="117">
        <f t="shared" si="88"/>
        <v>0.60547945205479448</v>
      </c>
      <c r="G1106" s="46">
        <v>3</v>
      </c>
      <c r="H1106" s="72">
        <v>0.05</v>
      </c>
      <c r="I1106" s="91">
        <f t="shared" si="89"/>
        <v>0.31666666666666665</v>
      </c>
      <c r="J1106" s="118">
        <v>110084</v>
      </c>
      <c r="K1106" s="68">
        <f t="shared" si="85"/>
        <v>21106.973333333332</v>
      </c>
      <c r="L1106" s="68">
        <f t="shared" si="86"/>
        <v>88977.026666666672</v>
      </c>
      <c r="M1106" s="45">
        <v>0.05</v>
      </c>
      <c r="N1106" s="68">
        <f t="shared" si="87"/>
        <v>84528.175333333333</v>
      </c>
    </row>
    <row r="1107" spans="2:14" x14ac:dyDescent="0.25">
      <c r="B1107" s="46">
        <v>1104</v>
      </c>
      <c r="C1107" s="101" t="s">
        <v>1256</v>
      </c>
      <c r="D1107" s="119">
        <v>44238</v>
      </c>
      <c r="E1107" s="98">
        <v>44424</v>
      </c>
      <c r="F1107" s="117">
        <f t="shared" si="88"/>
        <v>0.50958904109589043</v>
      </c>
      <c r="G1107" s="46">
        <v>5</v>
      </c>
      <c r="H1107" s="72">
        <v>0.05</v>
      </c>
      <c r="I1107" s="91">
        <f t="shared" si="89"/>
        <v>0.19</v>
      </c>
      <c r="J1107" s="118">
        <v>34000</v>
      </c>
      <c r="K1107" s="68">
        <f t="shared" si="85"/>
        <v>3291.9452054794519</v>
      </c>
      <c r="L1107" s="68">
        <f t="shared" si="86"/>
        <v>30708.054794520547</v>
      </c>
      <c r="M1107" s="45">
        <v>0.05</v>
      </c>
      <c r="N1107" s="68">
        <f t="shared" si="87"/>
        <v>29172.652054794518</v>
      </c>
    </row>
    <row r="1108" spans="2:14" x14ac:dyDescent="0.25">
      <c r="B1108" s="46">
        <v>1105</v>
      </c>
      <c r="C1108" s="101" t="s">
        <v>1282</v>
      </c>
      <c r="D1108" s="119">
        <v>44260</v>
      </c>
      <c r="E1108" s="98">
        <v>44424</v>
      </c>
      <c r="F1108" s="117">
        <f t="shared" si="88"/>
        <v>0.44931506849315067</v>
      </c>
      <c r="G1108" s="46">
        <v>3</v>
      </c>
      <c r="H1108" s="72">
        <v>0.05</v>
      </c>
      <c r="I1108" s="91">
        <f t="shared" si="89"/>
        <v>0.31666666666666665</v>
      </c>
      <c r="J1108" s="118">
        <v>67797</v>
      </c>
      <c r="K1108" s="68">
        <f t="shared" si="85"/>
        <v>9646.3676712328761</v>
      </c>
      <c r="L1108" s="68">
        <f t="shared" si="86"/>
        <v>58150.632328767126</v>
      </c>
      <c r="M1108" s="45">
        <v>0.05</v>
      </c>
      <c r="N1108" s="68">
        <f t="shared" si="87"/>
        <v>55243.100712328764</v>
      </c>
    </row>
    <row r="1109" spans="2:14" x14ac:dyDescent="0.25">
      <c r="B1109" s="46">
        <v>1106</v>
      </c>
      <c r="C1109" s="101" t="s">
        <v>1283</v>
      </c>
      <c r="D1109" s="119">
        <v>44273</v>
      </c>
      <c r="E1109" s="98">
        <v>44424</v>
      </c>
      <c r="F1109" s="117">
        <f t="shared" si="88"/>
        <v>0.41369863013698632</v>
      </c>
      <c r="G1109" s="46">
        <v>3</v>
      </c>
      <c r="H1109" s="72">
        <v>0.05</v>
      </c>
      <c r="I1109" s="91">
        <f t="shared" si="89"/>
        <v>0.31666666666666665</v>
      </c>
      <c r="J1109" s="118">
        <v>68220</v>
      </c>
      <c r="K1109" s="68">
        <f t="shared" si="85"/>
        <v>8937.131506849315</v>
      </c>
      <c r="L1109" s="68">
        <f t="shared" si="86"/>
        <v>59282.868493150687</v>
      </c>
      <c r="M1109" s="45">
        <v>0.05</v>
      </c>
      <c r="N1109" s="68">
        <f t="shared" si="87"/>
        <v>56318.72506849315</v>
      </c>
    </row>
    <row r="1110" spans="2:14" x14ac:dyDescent="0.25">
      <c r="B1110" s="46">
        <v>1107</v>
      </c>
      <c r="C1110" s="101" t="s">
        <v>1279</v>
      </c>
      <c r="D1110" s="119">
        <v>44273</v>
      </c>
      <c r="E1110" s="98">
        <v>44424</v>
      </c>
      <c r="F1110" s="117">
        <f t="shared" si="88"/>
        <v>0.41369863013698632</v>
      </c>
      <c r="G1110" s="46">
        <v>3</v>
      </c>
      <c r="H1110" s="72">
        <v>0.05</v>
      </c>
      <c r="I1110" s="91">
        <f t="shared" si="89"/>
        <v>0.31666666666666665</v>
      </c>
      <c r="J1110" s="118">
        <v>100000</v>
      </c>
      <c r="K1110" s="68">
        <f t="shared" si="85"/>
        <v>13100.456621004565</v>
      </c>
      <c r="L1110" s="68">
        <f t="shared" si="86"/>
        <v>86899.54337899544</v>
      </c>
      <c r="M1110" s="45">
        <v>0.05</v>
      </c>
      <c r="N1110" s="68">
        <f t="shared" si="87"/>
        <v>82554.566210045668</v>
      </c>
    </row>
    <row r="1111" spans="2:14" x14ac:dyDescent="0.25">
      <c r="B1111" s="46">
        <v>1108</v>
      </c>
      <c r="C1111" s="101" t="s">
        <v>1284</v>
      </c>
      <c r="D1111" s="119">
        <v>44266</v>
      </c>
      <c r="E1111" s="98">
        <v>44424</v>
      </c>
      <c r="F1111" s="117">
        <f t="shared" si="88"/>
        <v>0.43287671232876712</v>
      </c>
      <c r="G1111" s="46">
        <v>5</v>
      </c>
      <c r="H1111" s="72">
        <v>0.05</v>
      </c>
      <c r="I1111" s="91">
        <f t="shared" si="89"/>
        <v>0.19</v>
      </c>
      <c r="J1111" s="118">
        <v>15169</v>
      </c>
      <c r="K1111" s="68">
        <f t="shared" si="85"/>
        <v>1247.5983013698631</v>
      </c>
      <c r="L1111" s="68">
        <f t="shared" si="86"/>
        <v>13921.401698630138</v>
      </c>
      <c r="M1111" s="45">
        <v>0.05</v>
      </c>
      <c r="N1111" s="68">
        <f t="shared" si="87"/>
        <v>13225.33161369863</v>
      </c>
    </row>
    <row r="1112" spans="2:14" x14ac:dyDescent="0.25">
      <c r="B1112" s="46">
        <v>1109</v>
      </c>
      <c r="C1112" s="101" t="s">
        <v>1285</v>
      </c>
      <c r="D1112" s="119">
        <v>44286</v>
      </c>
      <c r="E1112" s="98">
        <v>44424</v>
      </c>
      <c r="F1112" s="117">
        <f t="shared" si="88"/>
        <v>0.37808219178082192</v>
      </c>
      <c r="G1112" s="46">
        <v>3</v>
      </c>
      <c r="H1112" s="72">
        <v>0.05</v>
      </c>
      <c r="I1112" s="91">
        <f t="shared" si="89"/>
        <v>0.31666666666666665</v>
      </c>
      <c r="J1112" s="118">
        <v>72000</v>
      </c>
      <c r="K1112" s="68">
        <f t="shared" si="85"/>
        <v>8620.2739726027394</v>
      </c>
      <c r="L1112" s="68">
        <f t="shared" si="86"/>
        <v>63379.726027397264</v>
      </c>
      <c r="M1112" s="45">
        <v>0.05</v>
      </c>
      <c r="N1112" s="68">
        <f t="shared" si="87"/>
        <v>60210.739726027401</v>
      </c>
    </row>
    <row r="1113" spans="2:14" x14ac:dyDescent="0.25">
      <c r="B1113" s="46">
        <v>1110</v>
      </c>
      <c r="C1113" s="101" t="s">
        <v>1286</v>
      </c>
      <c r="D1113" s="119">
        <v>44286</v>
      </c>
      <c r="E1113" s="98">
        <v>44424</v>
      </c>
      <c r="F1113" s="117">
        <f t="shared" si="88"/>
        <v>0.37808219178082192</v>
      </c>
      <c r="G1113" s="46">
        <v>3</v>
      </c>
      <c r="H1113" s="72">
        <v>0.05</v>
      </c>
      <c r="I1113" s="91">
        <f t="shared" si="89"/>
        <v>0.31666666666666665</v>
      </c>
      <c r="J1113" s="118">
        <v>114000</v>
      </c>
      <c r="K1113" s="68">
        <f t="shared" si="85"/>
        <v>13648.767123287671</v>
      </c>
      <c r="L1113" s="68">
        <f t="shared" si="86"/>
        <v>100351.23287671233</v>
      </c>
      <c r="M1113" s="45">
        <v>0.05</v>
      </c>
      <c r="N1113" s="68">
        <f t="shared" si="87"/>
        <v>95333.671232876703</v>
      </c>
    </row>
    <row r="1114" spans="2:14" x14ac:dyDescent="0.25">
      <c r="B1114" s="46">
        <v>1111</v>
      </c>
      <c r="C1114" s="101" t="s">
        <v>1253</v>
      </c>
      <c r="D1114" s="119">
        <v>44286</v>
      </c>
      <c r="E1114" s="98">
        <v>44424</v>
      </c>
      <c r="F1114" s="117">
        <f t="shared" si="88"/>
        <v>0.37808219178082192</v>
      </c>
      <c r="G1114" s="46">
        <v>3</v>
      </c>
      <c r="H1114" s="72">
        <v>0.05</v>
      </c>
      <c r="I1114" s="91">
        <f t="shared" si="89"/>
        <v>0.31666666666666665</v>
      </c>
      <c r="J1114" s="118">
        <v>23720</v>
      </c>
      <c r="K1114" s="68">
        <f t="shared" si="85"/>
        <v>2839.9013698630138</v>
      </c>
      <c r="L1114" s="68">
        <f t="shared" si="86"/>
        <v>20880.098630136985</v>
      </c>
      <c r="M1114" s="45">
        <v>0.05</v>
      </c>
      <c r="N1114" s="68">
        <f t="shared" si="87"/>
        <v>19836.093698630135</v>
      </c>
    </row>
    <row r="1115" spans="2:14" x14ac:dyDescent="0.25">
      <c r="B1115" s="46">
        <v>1112</v>
      </c>
      <c r="C1115" s="101" t="s">
        <v>1279</v>
      </c>
      <c r="D1115" s="119">
        <v>44286</v>
      </c>
      <c r="E1115" s="98">
        <v>44424</v>
      </c>
      <c r="F1115" s="117">
        <f t="shared" si="88"/>
        <v>0.37808219178082192</v>
      </c>
      <c r="G1115" s="46">
        <v>3</v>
      </c>
      <c r="H1115" s="72">
        <v>0.05</v>
      </c>
      <c r="I1115" s="91">
        <f t="shared" si="89"/>
        <v>0.31666666666666665</v>
      </c>
      <c r="J1115" s="118">
        <v>100000</v>
      </c>
      <c r="K1115" s="68">
        <f t="shared" si="85"/>
        <v>11972.602739726026</v>
      </c>
      <c r="L1115" s="68">
        <f t="shared" si="86"/>
        <v>88027.397260273981</v>
      </c>
      <c r="M1115" s="45">
        <v>0.05</v>
      </c>
      <c r="N1115" s="68">
        <f t="shared" si="87"/>
        <v>83626.027397260274</v>
      </c>
    </row>
    <row r="1116" spans="2:14" x14ac:dyDescent="0.25">
      <c r="B1116" s="46">
        <v>1113</v>
      </c>
      <c r="C1116" s="101" t="s">
        <v>1287</v>
      </c>
      <c r="D1116" s="119">
        <v>44165</v>
      </c>
      <c r="E1116" s="98">
        <v>44424</v>
      </c>
      <c r="F1116" s="117">
        <f t="shared" si="88"/>
        <v>0.70958904109589038</v>
      </c>
      <c r="G1116" s="46">
        <v>3</v>
      </c>
      <c r="H1116" s="72">
        <v>0.05</v>
      </c>
      <c r="I1116" s="91">
        <f t="shared" si="89"/>
        <v>0.31666666666666665</v>
      </c>
      <c r="J1116" s="118">
        <v>110085</v>
      </c>
      <c r="K1116" s="68">
        <f t="shared" si="85"/>
        <v>24736.451369863014</v>
      </c>
      <c r="L1116" s="68">
        <f t="shared" si="86"/>
        <v>85348.548630136982</v>
      </c>
      <c r="M1116" s="45">
        <v>0.05</v>
      </c>
      <c r="N1116" s="68">
        <f t="shared" si="87"/>
        <v>81081.121198630135</v>
      </c>
    </row>
    <row r="1117" spans="2:14" x14ac:dyDescent="0.25">
      <c r="B1117" s="46">
        <v>1114</v>
      </c>
      <c r="C1117" s="101" t="s">
        <v>1288</v>
      </c>
      <c r="D1117" s="119">
        <v>44286</v>
      </c>
      <c r="E1117" s="98">
        <v>44424</v>
      </c>
      <c r="F1117" s="117">
        <f t="shared" si="88"/>
        <v>0.37808219178082192</v>
      </c>
      <c r="G1117" s="46">
        <v>3</v>
      </c>
      <c r="H1117" s="72">
        <v>0.05</v>
      </c>
      <c r="I1117" s="91">
        <f t="shared" si="89"/>
        <v>0.31666666666666665</v>
      </c>
      <c r="J1117" s="118">
        <v>16000</v>
      </c>
      <c r="K1117" s="68">
        <f t="shared" si="85"/>
        <v>1915.6164383561641</v>
      </c>
      <c r="L1117" s="68">
        <f t="shared" si="86"/>
        <v>14084.383561643835</v>
      </c>
      <c r="M1117" s="45">
        <v>0.05</v>
      </c>
      <c r="N1117" s="68">
        <f t="shared" si="87"/>
        <v>13380.164383561643</v>
      </c>
    </row>
    <row r="1118" spans="2:14" x14ac:dyDescent="0.25">
      <c r="B1118" s="46">
        <v>1115</v>
      </c>
      <c r="C1118" s="101" t="s">
        <v>1269</v>
      </c>
      <c r="D1118" s="119">
        <v>44079</v>
      </c>
      <c r="E1118" s="98">
        <v>44424</v>
      </c>
      <c r="F1118" s="117">
        <f t="shared" si="88"/>
        <v>0.9452054794520548</v>
      </c>
      <c r="G1118" s="46">
        <v>6</v>
      </c>
      <c r="H1118" s="72">
        <v>0.05</v>
      </c>
      <c r="I1118" s="91">
        <f t="shared" si="89"/>
        <v>0.15833333333333333</v>
      </c>
      <c r="J1118" s="118">
        <v>22656</v>
      </c>
      <c r="K1118" s="68">
        <f t="shared" si="85"/>
        <v>3390.6410958904107</v>
      </c>
      <c r="L1118" s="68">
        <f t="shared" si="86"/>
        <v>19265.358904109591</v>
      </c>
      <c r="M1118" s="45">
        <v>0.05</v>
      </c>
      <c r="N1118" s="68">
        <f t="shared" si="87"/>
        <v>18302.090958904111</v>
      </c>
    </row>
    <row r="1119" spans="2:14" x14ac:dyDescent="0.25">
      <c r="B1119" s="46">
        <v>1116</v>
      </c>
      <c r="C1119" s="101" t="s">
        <v>1289</v>
      </c>
      <c r="D1119" s="119">
        <v>44079</v>
      </c>
      <c r="E1119" s="98">
        <v>44424</v>
      </c>
      <c r="F1119" s="117">
        <f t="shared" si="88"/>
        <v>0.9452054794520548</v>
      </c>
      <c r="G1119" s="46">
        <v>6</v>
      </c>
      <c r="H1119" s="72">
        <v>0.05</v>
      </c>
      <c r="I1119" s="91">
        <f t="shared" si="89"/>
        <v>0.15833333333333333</v>
      </c>
      <c r="J1119" s="118">
        <v>27344</v>
      </c>
      <c r="K1119" s="68">
        <f t="shared" si="85"/>
        <v>4092.2356164383559</v>
      </c>
      <c r="L1119" s="68">
        <f t="shared" si="86"/>
        <v>23251.764383561644</v>
      </c>
      <c r="M1119" s="45">
        <v>0.05</v>
      </c>
      <c r="N1119" s="68">
        <f t="shared" si="87"/>
        <v>22089.17616438356</v>
      </c>
    </row>
    <row r="1120" spans="2:14" x14ac:dyDescent="0.25">
      <c r="B1120" s="46">
        <v>1117</v>
      </c>
      <c r="C1120" s="101" t="s">
        <v>1290</v>
      </c>
      <c r="D1120" s="119">
        <v>44079</v>
      </c>
      <c r="E1120" s="98">
        <v>44424</v>
      </c>
      <c r="F1120" s="117">
        <f t="shared" si="88"/>
        <v>0.9452054794520548</v>
      </c>
      <c r="G1120" s="46">
        <v>6</v>
      </c>
      <c r="H1120" s="72">
        <v>0.05</v>
      </c>
      <c r="I1120" s="91">
        <f t="shared" si="89"/>
        <v>0.15833333333333333</v>
      </c>
      <c r="J1120" s="118">
        <v>39844</v>
      </c>
      <c r="K1120" s="68">
        <f t="shared" si="85"/>
        <v>5962.9547945205477</v>
      </c>
      <c r="L1120" s="68">
        <f t="shared" si="86"/>
        <v>33881.045205479451</v>
      </c>
      <c r="M1120" s="45">
        <v>0.05</v>
      </c>
      <c r="N1120" s="68">
        <f t="shared" si="87"/>
        <v>32186.992945205478</v>
      </c>
    </row>
    <row r="1121" spans="2:14" x14ac:dyDescent="0.25">
      <c r="B1121" s="46">
        <v>1118</v>
      </c>
      <c r="C1121" s="101" t="s">
        <v>1289</v>
      </c>
      <c r="D1121" s="119">
        <v>44079</v>
      </c>
      <c r="E1121" s="98">
        <v>44424</v>
      </c>
      <c r="F1121" s="117">
        <f t="shared" si="88"/>
        <v>0.9452054794520548</v>
      </c>
      <c r="G1121" s="46">
        <v>6</v>
      </c>
      <c r="H1121" s="72">
        <v>0.05</v>
      </c>
      <c r="I1121" s="91">
        <f t="shared" si="89"/>
        <v>0.15833333333333333</v>
      </c>
      <c r="J1121" s="118">
        <v>54688</v>
      </c>
      <c r="K1121" s="68">
        <f t="shared" si="85"/>
        <v>8184.4712328767118</v>
      </c>
      <c r="L1121" s="68">
        <f t="shared" si="86"/>
        <v>46503.528767123287</v>
      </c>
      <c r="M1121" s="45">
        <v>0.05</v>
      </c>
      <c r="N1121" s="68">
        <f t="shared" si="87"/>
        <v>44178.35232876712</v>
      </c>
    </row>
    <row r="1122" spans="2:14" x14ac:dyDescent="0.25">
      <c r="B1122" s="46">
        <v>1119</v>
      </c>
      <c r="C1122" s="101" t="s">
        <v>1269</v>
      </c>
      <c r="D1122" s="119">
        <v>44120</v>
      </c>
      <c r="E1122" s="98">
        <v>44424</v>
      </c>
      <c r="F1122" s="117">
        <f t="shared" si="88"/>
        <v>0.83287671232876714</v>
      </c>
      <c r="G1122" s="46">
        <v>6</v>
      </c>
      <c r="H1122" s="72">
        <v>0.05</v>
      </c>
      <c r="I1122" s="91">
        <f t="shared" si="89"/>
        <v>0.15833333333333333</v>
      </c>
      <c r="J1122" s="118">
        <v>9000</v>
      </c>
      <c r="K1122" s="68">
        <f t="shared" si="85"/>
        <v>1186.8493150684931</v>
      </c>
      <c r="L1122" s="68">
        <f t="shared" si="86"/>
        <v>7813.1506849315065</v>
      </c>
      <c r="M1122" s="45">
        <v>0.05</v>
      </c>
      <c r="N1122" s="68">
        <f t="shared" si="87"/>
        <v>7422.4931506849307</v>
      </c>
    </row>
    <row r="1123" spans="2:14" x14ac:dyDescent="0.25">
      <c r="B1123" s="46">
        <v>1120</v>
      </c>
      <c r="C1123" s="101" t="s">
        <v>1289</v>
      </c>
      <c r="D1123" s="119">
        <v>44120</v>
      </c>
      <c r="E1123" s="98">
        <v>44424</v>
      </c>
      <c r="F1123" s="117">
        <f t="shared" si="88"/>
        <v>0.83287671232876714</v>
      </c>
      <c r="G1123" s="46">
        <v>6</v>
      </c>
      <c r="H1123" s="72">
        <v>0.05</v>
      </c>
      <c r="I1123" s="91">
        <f t="shared" si="89"/>
        <v>0.15833333333333333</v>
      </c>
      <c r="J1123" s="118">
        <v>9000</v>
      </c>
      <c r="K1123" s="68">
        <f t="shared" si="85"/>
        <v>1186.8493150684931</v>
      </c>
      <c r="L1123" s="68">
        <f t="shared" si="86"/>
        <v>7813.1506849315065</v>
      </c>
      <c r="M1123" s="45">
        <v>0.05</v>
      </c>
      <c r="N1123" s="68">
        <f t="shared" si="87"/>
        <v>7422.4931506849307</v>
      </c>
    </row>
    <row r="1124" spans="2:14" x14ac:dyDescent="0.25">
      <c r="B1124" s="46">
        <v>1121</v>
      </c>
      <c r="C1124" s="101" t="s">
        <v>1290</v>
      </c>
      <c r="D1124" s="119">
        <v>44120</v>
      </c>
      <c r="E1124" s="98">
        <v>44424</v>
      </c>
      <c r="F1124" s="117">
        <f t="shared" si="88"/>
        <v>0.83287671232876714</v>
      </c>
      <c r="G1124" s="46">
        <v>6</v>
      </c>
      <c r="H1124" s="72">
        <v>0.05</v>
      </c>
      <c r="I1124" s="91">
        <f t="shared" si="89"/>
        <v>0.15833333333333333</v>
      </c>
      <c r="J1124" s="118">
        <v>18000</v>
      </c>
      <c r="K1124" s="68">
        <f t="shared" si="85"/>
        <v>2373.6986301369861</v>
      </c>
      <c r="L1124" s="68">
        <f t="shared" si="86"/>
        <v>15626.301369863013</v>
      </c>
      <c r="M1124" s="45">
        <v>0.05</v>
      </c>
      <c r="N1124" s="68">
        <f t="shared" si="87"/>
        <v>14844.986301369861</v>
      </c>
    </row>
    <row r="1125" spans="2:14" x14ac:dyDescent="0.25">
      <c r="B1125" s="46">
        <v>1122</v>
      </c>
      <c r="C1125" s="101" t="s">
        <v>1289</v>
      </c>
      <c r="D1125" s="119">
        <v>44120</v>
      </c>
      <c r="E1125" s="98">
        <v>44424</v>
      </c>
      <c r="F1125" s="117">
        <f t="shared" si="88"/>
        <v>0.83287671232876714</v>
      </c>
      <c r="G1125" s="46">
        <v>6</v>
      </c>
      <c r="H1125" s="72">
        <v>0.05</v>
      </c>
      <c r="I1125" s="91">
        <f t="shared" si="89"/>
        <v>0.15833333333333333</v>
      </c>
      <c r="J1125" s="118">
        <v>18000</v>
      </c>
      <c r="K1125" s="68">
        <f t="shared" si="85"/>
        <v>2373.6986301369861</v>
      </c>
      <c r="L1125" s="68">
        <f t="shared" si="86"/>
        <v>15626.301369863013</v>
      </c>
      <c r="M1125" s="45">
        <v>0.05</v>
      </c>
      <c r="N1125" s="68">
        <f t="shared" si="87"/>
        <v>14844.986301369861</v>
      </c>
    </row>
    <row r="1126" spans="2:14" x14ac:dyDescent="0.25">
      <c r="B1126" s="46">
        <v>1123</v>
      </c>
      <c r="C1126" s="101" t="s">
        <v>1291</v>
      </c>
      <c r="D1126" s="119">
        <v>44135</v>
      </c>
      <c r="E1126" s="98">
        <v>44424</v>
      </c>
      <c r="F1126" s="117">
        <f t="shared" si="88"/>
        <v>0.79178082191780819</v>
      </c>
      <c r="G1126" s="46">
        <v>3</v>
      </c>
      <c r="H1126" s="72">
        <v>0.05</v>
      </c>
      <c r="I1126" s="91">
        <f t="shared" si="89"/>
        <v>0.31666666666666665</v>
      </c>
      <c r="J1126" s="118">
        <v>36750</v>
      </c>
      <c r="K1126" s="68">
        <f t="shared" si="85"/>
        <v>9214.3493150684935</v>
      </c>
      <c r="L1126" s="68">
        <f t="shared" si="86"/>
        <v>27535.650684931505</v>
      </c>
      <c r="M1126" s="45">
        <v>0.05</v>
      </c>
      <c r="N1126" s="68">
        <f t="shared" si="87"/>
        <v>26158.868150684928</v>
      </c>
    </row>
    <row r="1127" spans="2:14" x14ac:dyDescent="0.25">
      <c r="B1127" s="46">
        <v>1124</v>
      </c>
      <c r="C1127" s="101" t="s">
        <v>1269</v>
      </c>
      <c r="D1127" s="119">
        <v>44121</v>
      </c>
      <c r="E1127" s="98">
        <v>44424</v>
      </c>
      <c r="F1127" s="117">
        <f t="shared" si="88"/>
        <v>0.83013698630136989</v>
      </c>
      <c r="G1127" s="46">
        <v>6</v>
      </c>
      <c r="H1127" s="72">
        <v>0.05</v>
      </c>
      <c r="I1127" s="91">
        <f t="shared" si="89"/>
        <v>0.15833333333333333</v>
      </c>
      <c r="J1127" s="118">
        <v>22656</v>
      </c>
      <c r="K1127" s="68">
        <f t="shared" si="85"/>
        <v>2977.8673972602737</v>
      </c>
      <c r="L1127" s="68">
        <f t="shared" si="86"/>
        <v>19678.132602739726</v>
      </c>
      <c r="M1127" s="45">
        <v>0.05</v>
      </c>
      <c r="N1127" s="68">
        <f t="shared" si="87"/>
        <v>18694.225972602741</v>
      </c>
    </row>
    <row r="1128" spans="2:14" x14ac:dyDescent="0.25">
      <c r="B1128" s="46">
        <v>1125</v>
      </c>
      <c r="C1128" s="101" t="s">
        <v>1269</v>
      </c>
      <c r="D1128" s="119">
        <v>44121</v>
      </c>
      <c r="E1128" s="98">
        <v>44424</v>
      </c>
      <c r="F1128" s="117">
        <f t="shared" si="88"/>
        <v>0.83013698630136989</v>
      </c>
      <c r="G1128" s="46">
        <v>6</v>
      </c>
      <c r="H1128" s="72">
        <v>0.05</v>
      </c>
      <c r="I1128" s="91">
        <f t="shared" si="89"/>
        <v>0.15833333333333333</v>
      </c>
      <c r="J1128" s="118">
        <v>22656</v>
      </c>
      <c r="K1128" s="68">
        <f t="shared" si="85"/>
        <v>2977.8673972602737</v>
      </c>
      <c r="L1128" s="68">
        <f t="shared" si="86"/>
        <v>19678.132602739726</v>
      </c>
      <c r="M1128" s="45">
        <v>0.05</v>
      </c>
      <c r="N1128" s="68">
        <f t="shared" si="87"/>
        <v>18694.225972602741</v>
      </c>
    </row>
    <row r="1129" spans="2:14" x14ac:dyDescent="0.25">
      <c r="B1129" s="46">
        <v>1126</v>
      </c>
      <c r="C1129" s="101" t="s">
        <v>1289</v>
      </c>
      <c r="D1129" s="119">
        <v>44121</v>
      </c>
      <c r="E1129" s="98">
        <v>44424</v>
      </c>
      <c r="F1129" s="117">
        <f t="shared" si="88"/>
        <v>0.83013698630136989</v>
      </c>
      <c r="G1129" s="46">
        <v>6</v>
      </c>
      <c r="H1129" s="72">
        <v>0.05</v>
      </c>
      <c r="I1129" s="91">
        <f t="shared" si="89"/>
        <v>0.15833333333333333</v>
      </c>
      <c r="J1129" s="118">
        <v>27344</v>
      </c>
      <c r="K1129" s="68">
        <f t="shared" si="85"/>
        <v>3594.0504109589037</v>
      </c>
      <c r="L1129" s="68">
        <f t="shared" si="86"/>
        <v>23749.949589041098</v>
      </c>
      <c r="M1129" s="45">
        <v>0.05</v>
      </c>
      <c r="N1129" s="68">
        <f t="shared" si="87"/>
        <v>22562.452109589041</v>
      </c>
    </row>
    <row r="1130" spans="2:14" x14ac:dyDescent="0.25">
      <c r="B1130" s="46">
        <v>1127</v>
      </c>
      <c r="C1130" s="101" t="s">
        <v>1289</v>
      </c>
      <c r="D1130" s="119">
        <v>44121</v>
      </c>
      <c r="E1130" s="98">
        <v>44424</v>
      </c>
      <c r="F1130" s="117">
        <f t="shared" si="88"/>
        <v>0.83013698630136989</v>
      </c>
      <c r="G1130" s="46">
        <v>6</v>
      </c>
      <c r="H1130" s="72">
        <v>0.05</v>
      </c>
      <c r="I1130" s="91">
        <f t="shared" si="89"/>
        <v>0.15833333333333333</v>
      </c>
      <c r="J1130" s="118">
        <v>27344</v>
      </c>
      <c r="K1130" s="68">
        <f t="shared" si="85"/>
        <v>3594.0504109589037</v>
      </c>
      <c r="L1130" s="68">
        <f t="shared" si="86"/>
        <v>23749.949589041098</v>
      </c>
      <c r="M1130" s="45">
        <v>0.05</v>
      </c>
      <c r="N1130" s="68">
        <f t="shared" si="87"/>
        <v>22562.452109589041</v>
      </c>
    </row>
    <row r="1131" spans="2:14" x14ac:dyDescent="0.25">
      <c r="B1131" s="46">
        <v>1128</v>
      </c>
      <c r="C1131" s="101" t="s">
        <v>1289</v>
      </c>
      <c r="D1131" s="119">
        <v>44121</v>
      </c>
      <c r="E1131" s="98">
        <v>44424</v>
      </c>
      <c r="F1131" s="117">
        <f t="shared" si="88"/>
        <v>0.83013698630136989</v>
      </c>
      <c r="G1131" s="46">
        <v>6</v>
      </c>
      <c r="H1131" s="72">
        <v>0.05</v>
      </c>
      <c r="I1131" s="91">
        <f t="shared" si="89"/>
        <v>0.15833333333333333</v>
      </c>
      <c r="J1131" s="118">
        <v>27344</v>
      </c>
      <c r="K1131" s="68">
        <f t="shared" si="85"/>
        <v>3594.0504109589037</v>
      </c>
      <c r="L1131" s="68">
        <f t="shared" si="86"/>
        <v>23749.949589041098</v>
      </c>
      <c r="M1131" s="45">
        <v>0.05</v>
      </c>
      <c r="N1131" s="68">
        <f t="shared" si="87"/>
        <v>22562.452109589041</v>
      </c>
    </row>
    <row r="1132" spans="2:14" x14ac:dyDescent="0.25">
      <c r="B1132" s="46">
        <v>1129</v>
      </c>
      <c r="C1132" s="101" t="s">
        <v>1269</v>
      </c>
      <c r="D1132" s="119">
        <v>44121</v>
      </c>
      <c r="E1132" s="98">
        <v>44424</v>
      </c>
      <c r="F1132" s="117">
        <f t="shared" si="88"/>
        <v>0.83013698630136989</v>
      </c>
      <c r="G1132" s="46">
        <v>6</v>
      </c>
      <c r="H1132" s="72">
        <v>0.05</v>
      </c>
      <c r="I1132" s="91">
        <f t="shared" si="89"/>
        <v>0.15833333333333333</v>
      </c>
      <c r="J1132" s="118">
        <v>22656</v>
      </c>
      <c r="K1132" s="68">
        <f t="shared" si="85"/>
        <v>2977.8673972602737</v>
      </c>
      <c r="L1132" s="68">
        <f t="shared" si="86"/>
        <v>19678.132602739726</v>
      </c>
      <c r="M1132" s="45">
        <v>0.05</v>
      </c>
      <c r="N1132" s="68">
        <f t="shared" si="87"/>
        <v>18694.225972602741</v>
      </c>
    </row>
    <row r="1133" spans="2:14" x14ac:dyDescent="0.25">
      <c r="B1133" s="46">
        <v>1130</v>
      </c>
      <c r="C1133" s="101" t="s">
        <v>1269</v>
      </c>
      <c r="D1133" s="119">
        <v>44121</v>
      </c>
      <c r="E1133" s="98">
        <v>44424</v>
      </c>
      <c r="F1133" s="117">
        <f t="shared" si="88"/>
        <v>0.83013698630136989</v>
      </c>
      <c r="G1133" s="46">
        <v>6</v>
      </c>
      <c r="H1133" s="72">
        <v>0.05</v>
      </c>
      <c r="I1133" s="91">
        <f t="shared" si="89"/>
        <v>0.15833333333333333</v>
      </c>
      <c r="J1133" s="118">
        <v>22656</v>
      </c>
      <c r="K1133" s="68">
        <f t="shared" si="85"/>
        <v>2977.8673972602737</v>
      </c>
      <c r="L1133" s="68">
        <f t="shared" si="86"/>
        <v>19678.132602739726</v>
      </c>
      <c r="M1133" s="45">
        <v>0.05</v>
      </c>
      <c r="N1133" s="68">
        <f t="shared" si="87"/>
        <v>18694.225972602741</v>
      </c>
    </row>
    <row r="1134" spans="2:14" x14ac:dyDescent="0.25">
      <c r="B1134" s="46">
        <v>1131</v>
      </c>
      <c r="C1134" s="101" t="s">
        <v>1269</v>
      </c>
      <c r="D1134" s="119">
        <v>44121</v>
      </c>
      <c r="E1134" s="98">
        <v>44424</v>
      </c>
      <c r="F1134" s="117">
        <f t="shared" si="88"/>
        <v>0.83013698630136989</v>
      </c>
      <c r="G1134" s="46">
        <v>6</v>
      </c>
      <c r="H1134" s="72">
        <v>0.05</v>
      </c>
      <c r="I1134" s="91">
        <f t="shared" si="89"/>
        <v>0.15833333333333333</v>
      </c>
      <c r="J1134" s="118">
        <v>22656</v>
      </c>
      <c r="K1134" s="68">
        <f t="shared" si="85"/>
        <v>2977.8673972602737</v>
      </c>
      <c r="L1134" s="68">
        <f t="shared" si="86"/>
        <v>19678.132602739726</v>
      </c>
      <c r="M1134" s="45">
        <v>0.05</v>
      </c>
      <c r="N1134" s="68">
        <f t="shared" si="87"/>
        <v>18694.225972602741</v>
      </c>
    </row>
    <row r="1135" spans="2:14" x14ac:dyDescent="0.25">
      <c r="B1135" s="46">
        <v>1132</v>
      </c>
      <c r="C1135" s="101" t="s">
        <v>1269</v>
      </c>
      <c r="D1135" s="119">
        <v>44121</v>
      </c>
      <c r="E1135" s="98">
        <v>44424</v>
      </c>
      <c r="F1135" s="117">
        <f t="shared" si="88"/>
        <v>0.83013698630136989</v>
      </c>
      <c r="G1135" s="46">
        <v>6</v>
      </c>
      <c r="H1135" s="72">
        <v>0.05</v>
      </c>
      <c r="I1135" s="91">
        <f t="shared" si="89"/>
        <v>0.15833333333333333</v>
      </c>
      <c r="J1135" s="118">
        <v>22656</v>
      </c>
      <c r="K1135" s="68">
        <f t="shared" si="85"/>
        <v>2977.8673972602737</v>
      </c>
      <c r="L1135" s="68">
        <f t="shared" si="86"/>
        <v>19678.132602739726</v>
      </c>
      <c r="M1135" s="45">
        <v>0.05</v>
      </c>
      <c r="N1135" s="68">
        <f t="shared" si="87"/>
        <v>18694.225972602741</v>
      </c>
    </row>
    <row r="1136" spans="2:14" x14ac:dyDescent="0.25">
      <c r="B1136" s="46">
        <v>1133</v>
      </c>
      <c r="C1136" s="101" t="s">
        <v>1269</v>
      </c>
      <c r="D1136" s="119">
        <v>44121</v>
      </c>
      <c r="E1136" s="98">
        <v>44424</v>
      </c>
      <c r="F1136" s="117">
        <f t="shared" si="88"/>
        <v>0.83013698630136989</v>
      </c>
      <c r="G1136" s="46">
        <v>6</v>
      </c>
      <c r="H1136" s="72">
        <v>0.05</v>
      </c>
      <c r="I1136" s="91">
        <f t="shared" si="89"/>
        <v>0.15833333333333333</v>
      </c>
      <c r="J1136" s="118">
        <v>22656</v>
      </c>
      <c r="K1136" s="68">
        <f t="shared" si="85"/>
        <v>2977.8673972602737</v>
      </c>
      <c r="L1136" s="68">
        <f t="shared" si="86"/>
        <v>19678.132602739726</v>
      </c>
      <c r="M1136" s="45">
        <v>0.05</v>
      </c>
      <c r="N1136" s="68">
        <f t="shared" si="87"/>
        <v>18694.225972602741</v>
      </c>
    </row>
    <row r="1137" spans="2:14" x14ac:dyDescent="0.25">
      <c r="B1137" s="46">
        <v>1134</v>
      </c>
      <c r="C1137" s="101" t="s">
        <v>1269</v>
      </c>
      <c r="D1137" s="119">
        <v>44121</v>
      </c>
      <c r="E1137" s="98">
        <v>44424</v>
      </c>
      <c r="F1137" s="117">
        <f t="shared" si="88"/>
        <v>0.83013698630136989</v>
      </c>
      <c r="G1137" s="46">
        <v>6</v>
      </c>
      <c r="H1137" s="72">
        <v>0.05</v>
      </c>
      <c r="I1137" s="91">
        <f t="shared" si="89"/>
        <v>0.15833333333333333</v>
      </c>
      <c r="J1137" s="118">
        <v>22656</v>
      </c>
      <c r="K1137" s="68">
        <f t="shared" si="85"/>
        <v>2977.8673972602737</v>
      </c>
      <c r="L1137" s="68">
        <f t="shared" si="86"/>
        <v>19678.132602739726</v>
      </c>
      <c r="M1137" s="45">
        <v>0.05</v>
      </c>
      <c r="N1137" s="68">
        <f t="shared" si="87"/>
        <v>18694.225972602741</v>
      </c>
    </row>
    <row r="1138" spans="2:14" x14ac:dyDescent="0.25">
      <c r="B1138" s="46">
        <v>1135</v>
      </c>
      <c r="C1138" s="101" t="s">
        <v>1269</v>
      </c>
      <c r="D1138" s="119">
        <v>44121</v>
      </c>
      <c r="E1138" s="98">
        <v>44424</v>
      </c>
      <c r="F1138" s="117">
        <f t="shared" si="88"/>
        <v>0.83013698630136989</v>
      </c>
      <c r="G1138" s="46">
        <v>6</v>
      </c>
      <c r="H1138" s="72">
        <v>0.05</v>
      </c>
      <c r="I1138" s="91">
        <f t="shared" si="89"/>
        <v>0.15833333333333333</v>
      </c>
      <c r="J1138" s="118">
        <v>22656</v>
      </c>
      <c r="K1138" s="68">
        <f t="shared" si="85"/>
        <v>2977.8673972602737</v>
      </c>
      <c r="L1138" s="68">
        <f t="shared" si="86"/>
        <v>19678.132602739726</v>
      </c>
      <c r="M1138" s="45">
        <v>0.05</v>
      </c>
      <c r="N1138" s="68">
        <f t="shared" si="87"/>
        <v>18694.225972602741</v>
      </c>
    </row>
    <row r="1139" spans="2:14" x14ac:dyDescent="0.25">
      <c r="B1139" s="46">
        <v>1136</v>
      </c>
      <c r="C1139" s="101" t="s">
        <v>1269</v>
      </c>
      <c r="D1139" s="119">
        <v>44121</v>
      </c>
      <c r="E1139" s="98">
        <v>44424</v>
      </c>
      <c r="F1139" s="117">
        <f t="shared" si="88"/>
        <v>0.83013698630136989</v>
      </c>
      <c r="G1139" s="46">
        <v>6</v>
      </c>
      <c r="H1139" s="72">
        <v>0.05</v>
      </c>
      <c r="I1139" s="91">
        <f t="shared" si="89"/>
        <v>0.15833333333333333</v>
      </c>
      <c r="J1139" s="118">
        <v>22656</v>
      </c>
      <c r="K1139" s="68">
        <f t="shared" si="85"/>
        <v>2977.8673972602737</v>
      </c>
      <c r="L1139" s="68">
        <f t="shared" si="86"/>
        <v>19678.132602739726</v>
      </c>
      <c r="M1139" s="45">
        <v>0.05</v>
      </c>
      <c r="N1139" s="68">
        <f t="shared" si="87"/>
        <v>18694.225972602741</v>
      </c>
    </row>
    <row r="1140" spans="2:14" x14ac:dyDescent="0.25">
      <c r="B1140" s="46">
        <v>1137</v>
      </c>
      <c r="C1140" s="101" t="s">
        <v>1269</v>
      </c>
      <c r="D1140" s="119">
        <v>44121</v>
      </c>
      <c r="E1140" s="98">
        <v>44424</v>
      </c>
      <c r="F1140" s="117">
        <f t="shared" si="88"/>
        <v>0.83013698630136989</v>
      </c>
      <c r="G1140" s="46">
        <v>6</v>
      </c>
      <c r="H1140" s="72">
        <v>0.05</v>
      </c>
      <c r="I1140" s="91">
        <f t="shared" si="89"/>
        <v>0.15833333333333333</v>
      </c>
      <c r="J1140" s="118">
        <v>22656</v>
      </c>
      <c r="K1140" s="68">
        <f t="shared" si="85"/>
        <v>2977.8673972602737</v>
      </c>
      <c r="L1140" s="68">
        <f t="shared" si="86"/>
        <v>19678.132602739726</v>
      </c>
      <c r="M1140" s="45">
        <v>0.05</v>
      </c>
      <c r="N1140" s="68">
        <f t="shared" si="87"/>
        <v>18694.225972602741</v>
      </c>
    </row>
    <row r="1141" spans="2:14" x14ac:dyDescent="0.25">
      <c r="B1141" s="46">
        <v>1138</v>
      </c>
      <c r="C1141" s="101" t="s">
        <v>1269</v>
      </c>
      <c r="D1141" s="119">
        <v>44121</v>
      </c>
      <c r="E1141" s="98">
        <v>44424</v>
      </c>
      <c r="F1141" s="117">
        <f t="shared" si="88"/>
        <v>0.83013698630136989</v>
      </c>
      <c r="G1141" s="46">
        <v>6</v>
      </c>
      <c r="H1141" s="72">
        <v>0.05</v>
      </c>
      <c r="I1141" s="91">
        <f t="shared" si="89"/>
        <v>0.15833333333333333</v>
      </c>
      <c r="J1141" s="118">
        <v>22656</v>
      </c>
      <c r="K1141" s="68">
        <f t="shared" si="85"/>
        <v>2977.8673972602737</v>
      </c>
      <c r="L1141" s="68">
        <f t="shared" si="86"/>
        <v>19678.132602739726</v>
      </c>
      <c r="M1141" s="45">
        <v>0.05</v>
      </c>
      <c r="N1141" s="68">
        <f t="shared" si="87"/>
        <v>18694.225972602741</v>
      </c>
    </row>
    <row r="1142" spans="2:14" x14ac:dyDescent="0.25">
      <c r="B1142" s="46">
        <v>1139</v>
      </c>
      <c r="C1142" s="101" t="s">
        <v>1269</v>
      </c>
      <c r="D1142" s="119">
        <v>44121</v>
      </c>
      <c r="E1142" s="98">
        <v>44424</v>
      </c>
      <c r="F1142" s="117">
        <f t="shared" si="88"/>
        <v>0.83013698630136989</v>
      </c>
      <c r="G1142" s="46">
        <v>6</v>
      </c>
      <c r="H1142" s="72">
        <v>0.05</v>
      </c>
      <c r="I1142" s="91">
        <f t="shared" si="89"/>
        <v>0.15833333333333333</v>
      </c>
      <c r="J1142" s="118">
        <v>22656</v>
      </c>
      <c r="K1142" s="68">
        <f t="shared" si="85"/>
        <v>2977.8673972602737</v>
      </c>
      <c r="L1142" s="68">
        <f t="shared" si="86"/>
        <v>19678.132602739726</v>
      </c>
      <c r="M1142" s="45">
        <v>0.05</v>
      </c>
      <c r="N1142" s="68">
        <f t="shared" si="87"/>
        <v>18694.225972602741</v>
      </c>
    </row>
    <row r="1143" spans="2:14" x14ac:dyDescent="0.25">
      <c r="B1143" s="46">
        <v>1140</v>
      </c>
      <c r="C1143" s="101" t="s">
        <v>1269</v>
      </c>
      <c r="D1143" s="119">
        <v>44121</v>
      </c>
      <c r="E1143" s="98">
        <v>44424</v>
      </c>
      <c r="F1143" s="117">
        <f t="shared" si="88"/>
        <v>0.83013698630136989</v>
      </c>
      <c r="G1143" s="46">
        <v>6</v>
      </c>
      <c r="H1143" s="72">
        <v>0.05</v>
      </c>
      <c r="I1143" s="91">
        <f t="shared" si="89"/>
        <v>0.15833333333333333</v>
      </c>
      <c r="J1143" s="118">
        <v>22656</v>
      </c>
      <c r="K1143" s="68">
        <f t="shared" si="85"/>
        <v>2977.8673972602737</v>
      </c>
      <c r="L1143" s="68">
        <f t="shared" si="86"/>
        <v>19678.132602739726</v>
      </c>
      <c r="M1143" s="45">
        <v>0.05</v>
      </c>
      <c r="N1143" s="68">
        <f t="shared" si="87"/>
        <v>18694.225972602741</v>
      </c>
    </row>
    <row r="1144" spans="2:14" x14ac:dyDescent="0.25">
      <c r="B1144" s="46">
        <v>1141</v>
      </c>
      <c r="C1144" s="101" t="s">
        <v>1269</v>
      </c>
      <c r="D1144" s="119">
        <v>44121</v>
      </c>
      <c r="E1144" s="98">
        <v>44424</v>
      </c>
      <c r="F1144" s="117">
        <f t="shared" si="88"/>
        <v>0.83013698630136989</v>
      </c>
      <c r="G1144" s="46">
        <v>6</v>
      </c>
      <c r="H1144" s="72">
        <v>0.05</v>
      </c>
      <c r="I1144" s="91">
        <f t="shared" si="89"/>
        <v>0.15833333333333333</v>
      </c>
      <c r="J1144" s="118">
        <v>22656</v>
      </c>
      <c r="K1144" s="68">
        <f t="shared" si="85"/>
        <v>2977.8673972602737</v>
      </c>
      <c r="L1144" s="68">
        <f t="shared" si="86"/>
        <v>19678.132602739726</v>
      </c>
      <c r="M1144" s="45">
        <v>0.05</v>
      </c>
      <c r="N1144" s="68">
        <f t="shared" si="87"/>
        <v>18694.225972602741</v>
      </c>
    </row>
    <row r="1145" spans="2:14" x14ac:dyDescent="0.25">
      <c r="B1145" s="46">
        <v>1142</v>
      </c>
      <c r="C1145" s="101" t="s">
        <v>1269</v>
      </c>
      <c r="D1145" s="119">
        <v>44121</v>
      </c>
      <c r="E1145" s="98">
        <v>44424</v>
      </c>
      <c r="F1145" s="117">
        <f t="shared" si="88"/>
        <v>0.83013698630136989</v>
      </c>
      <c r="G1145" s="46">
        <v>6</v>
      </c>
      <c r="H1145" s="72">
        <v>0.05</v>
      </c>
      <c r="I1145" s="91">
        <f t="shared" si="89"/>
        <v>0.15833333333333333</v>
      </c>
      <c r="J1145" s="118">
        <v>22656</v>
      </c>
      <c r="K1145" s="68">
        <f t="shared" si="85"/>
        <v>2977.8673972602737</v>
      </c>
      <c r="L1145" s="68">
        <f t="shared" si="86"/>
        <v>19678.132602739726</v>
      </c>
      <c r="M1145" s="45">
        <v>0.05</v>
      </c>
      <c r="N1145" s="68">
        <f t="shared" si="87"/>
        <v>18694.225972602741</v>
      </c>
    </row>
    <row r="1146" spans="2:14" x14ac:dyDescent="0.25">
      <c r="B1146" s="46">
        <v>1143</v>
      </c>
      <c r="C1146" s="101" t="s">
        <v>1269</v>
      </c>
      <c r="D1146" s="119">
        <v>44121</v>
      </c>
      <c r="E1146" s="98">
        <v>44424</v>
      </c>
      <c r="F1146" s="117">
        <f t="shared" si="88"/>
        <v>0.83013698630136989</v>
      </c>
      <c r="G1146" s="46">
        <v>6</v>
      </c>
      <c r="H1146" s="72">
        <v>0.05</v>
      </c>
      <c r="I1146" s="91">
        <f t="shared" si="89"/>
        <v>0.15833333333333333</v>
      </c>
      <c r="J1146" s="118">
        <v>22656</v>
      </c>
      <c r="K1146" s="68">
        <f t="shared" si="85"/>
        <v>2977.8673972602737</v>
      </c>
      <c r="L1146" s="68">
        <f t="shared" si="86"/>
        <v>19678.132602739726</v>
      </c>
      <c r="M1146" s="45">
        <v>0.05</v>
      </c>
      <c r="N1146" s="68">
        <f t="shared" si="87"/>
        <v>18694.225972602741</v>
      </c>
    </row>
    <row r="1147" spans="2:14" x14ac:dyDescent="0.25">
      <c r="B1147" s="46">
        <v>1144</v>
      </c>
      <c r="C1147" s="101" t="s">
        <v>1269</v>
      </c>
      <c r="D1147" s="119">
        <v>44121</v>
      </c>
      <c r="E1147" s="98">
        <v>44424</v>
      </c>
      <c r="F1147" s="117">
        <f t="shared" si="88"/>
        <v>0.83013698630136989</v>
      </c>
      <c r="G1147" s="46">
        <v>6</v>
      </c>
      <c r="H1147" s="72">
        <v>0.05</v>
      </c>
      <c r="I1147" s="91">
        <f t="shared" si="89"/>
        <v>0.15833333333333333</v>
      </c>
      <c r="J1147" s="118">
        <v>22656</v>
      </c>
      <c r="K1147" s="68">
        <f t="shared" si="85"/>
        <v>2977.8673972602737</v>
      </c>
      <c r="L1147" s="68">
        <f t="shared" si="86"/>
        <v>19678.132602739726</v>
      </c>
      <c r="M1147" s="45">
        <v>0.05</v>
      </c>
      <c r="N1147" s="68">
        <f t="shared" si="87"/>
        <v>18694.225972602741</v>
      </c>
    </row>
    <row r="1148" spans="2:14" x14ac:dyDescent="0.25">
      <c r="B1148" s="46">
        <v>1145</v>
      </c>
      <c r="C1148" s="101" t="s">
        <v>1289</v>
      </c>
      <c r="D1148" s="119">
        <v>44121</v>
      </c>
      <c r="E1148" s="98">
        <v>44424</v>
      </c>
      <c r="F1148" s="117">
        <f t="shared" si="88"/>
        <v>0.83013698630136989</v>
      </c>
      <c r="G1148" s="46">
        <v>6</v>
      </c>
      <c r="H1148" s="72">
        <v>0.05</v>
      </c>
      <c r="I1148" s="91">
        <f t="shared" si="89"/>
        <v>0.15833333333333333</v>
      </c>
      <c r="J1148" s="118">
        <v>27344</v>
      </c>
      <c r="K1148" s="68">
        <f t="shared" si="85"/>
        <v>3594.0504109589037</v>
      </c>
      <c r="L1148" s="68">
        <f t="shared" si="86"/>
        <v>23749.949589041098</v>
      </c>
      <c r="M1148" s="45">
        <v>0.05</v>
      </c>
      <c r="N1148" s="68">
        <f t="shared" si="87"/>
        <v>22562.452109589041</v>
      </c>
    </row>
    <row r="1149" spans="2:14" x14ac:dyDescent="0.25">
      <c r="B1149" s="46">
        <v>1146</v>
      </c>
      <c r="C1149" s="101" t="s">
        <v>1289</v>
      </c>
      <c r="D1149" s="119">
        <v>44121</v>
      </c>
      <c r="E1149" s="98">
        <v>44424</v>
      </c>
      <c r="F1149" s="117">
        <f t="shared" si="88"/>
        <v>0.83013698630136989</v>
      </c>
      <c r="G1149" s="46">
        <v>6</v>
      </c>
      <c r="H1149" s="72">
        <v>0.05</v>
      </c>
      <c r="I1149" s="91">
        <f t="shared" si="89"/>
        <v>0.15833333333333333</v>
      </c>
      <c r="J1149" s="118">
        <v>27344</v>
      </c>
      <c r="K1149" s="68">
        <f t="shared" si="85"/>
        <v>3594.0504109589037</v>
      </c>
      <c r="L1149" s="68">
        <f t="shared" si="86"/>
        <v>23749.949589041098</v>
      </c>
      <c r="M1149" s="45">
        <v>0.05</v>
      </c>
      <c r="N1149" s="68">
        <f t="shared" si="87"/>
        <v>22562.452109589041</v>
      </c>
    </row>
    <row r="1150" spans="2:14" x14ac:dyDescent="0.25">
      <c r="B1150" s="46">
        <v>1147</v>
      </c>
      <c r="C1150" s="101" t="s">
        <v>1289</v>
      </c>
      <c r="D1150" s="119">
        <v>44121</v>
      </c>
      <c r="E1150" s="98">
        <v>44424</v>
      </c>
      <c r="F1150" s="117">
        <f t="shared" si="88"/>
        <v>0.83013698630136989</v>
      </c>
      <c r="G1150" s="46">
        <v>6</v>
      </c>
      <c r="H1150" s="72">
        <v>0.05</v>
      </c>
      <c r="I1150" s="91">
        <f t="shared" si="89"/>
        <v>0.15833333333333333</v>
      </c>
      <c r="J1150" s="118">
        <v>27344</v>
      </c>
      <c r="K1150" s="68">
        <f t="shared" si="85"/>
        <v>3594.0504109589037</v>
      </c>
      <c r="L1150" s="68">
        <f t="shared" si="86"/>
        <v>23749.949589041098</v>
      </c>
      <c r="M1150" s="45">
        <v>0.05</v>
      </c>
      <c r="N1150" s="68">
        <f t="shared" si="87"/>
        <v>22562.452109589041</v>
      </c>
    </row>
    <row r="1151" spans="2:14" x14ac:dyDescent="0.25">
      <c r="B1151" s="46">
        <v>1148</v>
      </c>
      <c r="C1151" s="101" t="s">
        <v>1289</v>
      </c>
      <c r="D1151" s="119">
        <v>44121</v>
      </c>
      <c r="E1151" s="98">
        <v>44424</v>
      </c>
      <c r="F1151" s="117">
        <f t="shared" si="88"/>
        <v>0.83013698630136989</v>
      </c>
      <c r="G1151" s="46">
        <v>6</v>
      </c>
      <c r="H1151" s="72">
        <v>0.05</v>
      </c>
      <c r="I1151" s="91">
        <f t="shared" si="89"/>
        <v>0.15833333333333333</v>
      </c>
      <c r="J1151" s="118">
        <v>27344</v>
      </c>
      <c r="K1151" s="68">
        <f t="shared" si="85"/>
        <v>3594.0504109589037</v>
      </c>
      <c r="L1151" s="68">
        <f t="shared" si="86"/>
        <v>23749.949589041098</v>
      </c>
      <c r="M1151" s="45">
        <v>0.05</v>
      </c>
      <c r="N1151" s="68">
        <f t="shared" si="87"/>
        <v>22562.452109589041</v>
      </c>
    </row>
    <row r="1152" spans="2:14" x14ac:dyDescent="0.25">
      <c r="B1152" s="46">
        <v>1149</v>
      </c>
      <c r="C1152" s="101" t="s">
        <v>1289</v>
      </c>
      <c r="D1152" s="119">
        <v>44121</v>
      </c>
      <c r="E1152" s="98">
        <v>44424</v>
      </c>
      <c r="F1152" s="117">
        <f t="shared" si="88"/>
        <v>0.83013698630136989</v>
      </c>
      <c r="G1152" s="46">
        <v>6</v>
      </c>
      <c r="H1152" s="72">
        <v>0.05</v>
      </c>
      <c r="I1152" s="91">
        <f t="shared" si="89"/>
        <v>0.15833333333333333</v>
      </c>
      <c r="J1152" s="118">
        <v>27344</v>
      </c>
      <c r="K1152" s="68">
        <f t="shared" si="85"/>
        <v>3594.0504109589037</v>
      </c>
      <c r="L1152" s="68">
        <f t="shared" si="86"/>
        <v>23749.949589041098</v>
      </c>
      <c r="M1152" s="45">
        <v>0.05</v>
      </c>
      <c r="N1152" s="68">
        <f t="shared" si="87"/>
        <v>22562.452109589041</v>
      </c>
    </row>
    <row r="1153" spans="2:14" x14ac:dyDescent="0.25">
      <c r="B1153" s="46">
        <v>1150</v>
      </c>
      <c r="C1153" s="101" t="s">
        <v>1289</v>
      </c>
      <c r="D1153" s="119">
        <v>44121</v>
      </c>
      <c r="E1153" s="98">
        <v>44424</v>
      </c>
      <c r="F1153" s="117">
        <f t="shared" si="88"/>
        <v>0.83013698630136989</v>
      </c>
      <c r="G1153" s="46">
        <v>6</v>
      </c>
      <c r="H1153" s="72">
        <v>0.05</v>
      </c>
      <c r="I1153" s="91">
        <f t="shared" si="89"/>
        <v>0.15833333333333333</v>
      </c>
      <c r="J1153" s="118">
        <v>27344</v>
      </c>
      <c r="K1153" s="68">
        <f t="shared" si="85"/>
        <v>3594.0504109589037</v>
      </c>
      <c r="L1153" s="68">
        <f t="shared" si="86"/>
        <v>23749.949589041098</v>
      </c>
      <c r="M1153" s="45">
        <v>0.05</v>
      </c>
      <c r="N1153" s="68">
        <f t="shared" si="87"/>
        <v>22562.452109589041</v>
      </c>
    </row>
    <row r="1154" spans="2:14" x14ac:dyDescent="0.25">
      <c r="B1154" s="46">
        <v>1151</v>
      </c>
      <c r="C1154" s="101" t="s">
        <v>1289</v>
      </c>
      <c r="D1154" s="119">
        <v>44121</v>
      </c>
      <c r="E1154" s="98">
        <v>44424</v>
      </c>
      <c r="F1154" s="117">
        <f t="shared" si="88"/>
        <v>0.83013698630136989</v>
      </c>
      <c r="G1154" s="46">
        <v>6</v>
      </c>
      <c r="H1154" s="72">
        <v>0.05</v>
      </c>
      <c r="I1154" s="91">
        <f t="shared" si="89"/>
        <v>0.15833333333333333</v>
      </c>
      <c r="J1154" s="118">
        <v>27344</v>
      </c>
      <c r="K1154" s="68">
        <f t="shared" si="85"/>
        <v>3594.0504109589037</v>
      </c>
      <c r="L1154" s="68">
        <f t="shared" si="86"/>
        <v>23749.949589041098</v>
      </c>
      <c r="M1154" s="45">
        <v>0.05</v>
      </c>
      <c r="N1154" s="68">
        <f t="shared" si="87"/>
        <v>22562.452109589041</v>
      </c>
    </row>
    <row r="1155" spans="2:14" x14ac:dyDescent="0.25">
      <c r="B1155" s="46">
        <v>1152</v>
      </c>
      <c r="C1155" s="101" t="s">
        <v>1289</v>
      </c>
      <c r="D1155" s="119">
        <v>44121</v>
      </c>
      <c r="E1155" s="98">
        <v>44424</v>
      </c>
      <c r="F1155" s="117">
        <f t="shared" si="88"/>
        <v>0.83013698630136989</v>
      </c>
      <c r="G1155" s="46">
        <v>6</v>
      </c>
      <c r="H1155" s="72">
        <v>0.05</v>
      </c>
      <c r="I1155" s="91">
        <f t="shared" si="89"/>
        <v>0.15833333333333333</v>
      </c>
      <c r="J1155" s="118">
        <v>27344</v>
      </c>
      <c r="K1155" s="68">
        <f t="shared" si="85"/>
        <v>3594.0504109589037</v>
      </c>
      <c r="L1155" s="68">
        <f t="shared" si="86"/>
        <v>23749.949589041098</v>
      </c>
      <c r="M1155" s="45">
        <v>0.05</v>
      </c>
      <c r="N1155" s="68">
        <f t="shared" si="87"/>
        <v>22562.452109589041</v>
      </c>
    </row>
    <row r="1156" spans="2:14" x14ac:dyDescent="0.25">
      <c r="B1156" s="46">
        <v>1153</v>
      </c>
      <c r="C1156" s="101" t="s">
        <v>1289</v>
      </c>
      <c r="D1156" s="119">
        <v>44121</v>
      </c>
      <c r="E1156" s="98">
        <v>44424</v>
      </c>
      <c r="F1156" s="117">
        <f t="shared" si="88"/>
        <v>0.83013698630136989</v>
      </c>
      <c r="G1156" s="46">
        <v>6</v>
      </c>
      <c r="H1156" s="72">
        <v>0.05</v>
      </c>
      <c r="I1156" s="91">
        <f t="shared" si="89"/>
        <v>0.15833333333333333</v>
      </c>
      <c r="J1156" s="118">
        <v>27344</v>
      </c>
      <c r="K1156" s="68">
        <f t="shared" ref="K1156:K1181" si="90">J1156*I1156*F1156</f>
        <v>3594.0504109589037</v>
      </c>
      <c r="L1156" s="68">
        <f t="shared" ref="L1156:L1181" si="91">MAX(J1156-K1156,0)</f>
        <v>23749.949589041098</v>
      </c>
      <c r="M1156" s="45">
        <v>0.05</v>
      </c>
      <c r="N1156" s="68">
        <f t="shared" ref="N1156:N1181" si="92">IF(J1156&lt;=0,0,IF(L1156&lt;=H1156*J1156,H1156*J1156,L1156*(1-M1156)))</f>
        <v>22562.452109589041</v>
      </c>
    </row>
    <row r="1157" spans="2:14" x14ac:dyDescent="0.25">
      <c r="B1157" s="46">
        <v>1154</v>
      </c>
      <c r="C1157" s="101" t="s">
        <v>1289</v>
      </c>
      <c r="D1157" s="119">
        <v>44121</v>
      </c>
      <c r="E1157" s="98">
        <v>44424</v>
      </c>
      <c r="F1157" s="117">
        <f t="shared" ref="F1157:F1181" si="93">(E1157-D1157)/365</f>
        <v>0.83013698630136989</v>
      </c>
      <c r="G1157" s="46">
        <v>6</v>
      </c>
      <c r="H1157" s="72">
        <v>0.05</v>
      </c>
      <c r="I1157" s="91">
        <f t="shared" ref="I1157:I1181" si="94">(1-H1157)/G1157</f>
        <v>0.15833333333333333</v>
      </c>
      <c r="J1157" s="118">
        <v>27344</v>
      </c>
      <c r="K1157" s="68">
        <f t="shared" si="90"/>
        <v>3594.0504109589037</v>
      </c>
      <c r="L1157" s="68">
        <f t="shared" si="91"/>
        <v>23749.949589041098</v>
      </c>
      <c r="M1157" s="45">
        <v>0.05</v>
      </c>
      <c r="N1157" s="68">
        <f t="shared" si="92"/>
        <v>22562.452109589041</v>
      </c>
    </row>
    <row r="1158" spans="2:14" x14ac:dyDescent="0.25">
      <c r="B1158" s="46">
        <v>1155</v>
      </c>
      <c r="C1158" s="101" t="s">
        <v>1289</v>
      </c>
      <c r="D1158" s="119">
        <v>44121</v>
      </c>
      <c r="E1158" s="98">
        <v>44424</v>
      </c>
      <c r="F1158" s="117">
        <f t="shared" si="93"/>
        <v>0.83013698630136989</v>
      </c>
      <c r="G1158" s="46">
        <v>6</v>
      </c>
      <c r="H1158" s="72">
        <v>0.05</v>
      </c>
      <c r="I1158" s="91">
        <f t="shared" si="94"/>
        <v>0.15833333333333333</v>
      </c>
      <c r="J1158" s="118">
        <v>27344</v>
      </c>
      <c r="K1158" s="68">
        <f t="shared" si="90"/>
        <v>3594.0504109589037</v>
      </c>
      <c r="L1158" s="68">
        <f t="shared" si="91"/>
        <v>23749.949589041098</v>
      </c>
      <c r="M1158" s="45">
        <v>0.05</v>
      </c>
      <c r="N1158" s="68">
        <f t="shared" si="92"/>
        <v>22562.452109589041</v>
      </c>
    </row>
    <row r="1159" spans="2:14" x14ac:dyDescent="0.25">
      <c r="B1159" s="46">
        <v>1156</v>
      </c>
      <c r="C1159" s="101" t="s">
        <v>1289</v>
      </c>
      <c r="D1159" s="119">
        <v>44121</v>
      </c>
      <c r="E1159" s="98">
        <v>44424</v>
      </c>
      <c r="F1159" s="117">
        <f t="shared" si="93"/>
        <v>0.83013698630136989</v>
      </c>
      <c r="G1159" s="46">
        <v>6</v>
      </c>
      <c r="H1159" s="72">
        <v>0.05</v>
      </c>
      <c r="I1159" s="91">
        <f t="shared" si="94"/>
        <v>0.15833333333333333</v>
      </c>
      <c r="J1159" s="118">
        <v>27344</v>
      </c>
      <c r="K1159" s="68">
        <f t="shared" si="90"/>
        <v>3594.0504109589037</v>
      </c>
      <c r="L1159" s="68">
        <f t="shared" si="91"/>
        <v>23749.949589041098</v>
      </c>
      <c r="M1159" s="45">
        <v>0.05</v>
      </c>
      <c r="N1159" s="68">
        <f t="shared" si="92"/>
        <v>22562.452109589041</v>
      </c>
    </row>
    <row r="1160" spans="2:14" x14ac:dyDescent="0.25">
      <c r="B1160" s="46">
        <v>1157</v>
      </c>
      <c r="C1160" s="101" t="s">
        <v>1289</v>
      </c>
      <c r="D1160" s="119">
        <v>44121</v>
      </c>
      <c r="E1160" s="98">
        <v>44424</v>
      </c>
      <c r="F1160" s="117">
        <f t="shared" si="93"/>
        <v>0.83013698630136989</v>
      </c>
      <c r="G1160" s="46">
        <v>6</v>
      </c>
      <c r="H1160" s="72">
        <v>0.05</v>
      </c>
      <c r="I1160" s="91">
        <f t="shared" si="94"/>
        <v>0.15833333333333333</v>
      </c>
      <c r="J1160" s="118">
        <v>27344</v>
      </c>
      <c r="K1160" s="68">
        <f t="shared" si="90"/>
        <v>3594.0504109589037</v>
      </c>
      <c r="L1160" s="68">
        <f t="shared" si="91"/>
        <v>23749.949589041098</v>
      </c>
      <c r="M1160" s="45">
        <v>0.05</v>
      </c>
      <c r="N1160" s="68">
        <f t="shared" si="92"/>
        <v>22562.452109589041</v>
      </c>
    </row>
    <row r="1161" spans="2:14" x14ac:dyDescent="0.25">
      <c r="B1161" s="46">
        <v>1158</v>
      </c>
      <c r="C1161" s="101" t="s">
        <v>1289</v>
      </c>
      <c r="D1161" s="119">
        <v>44121</v>
      </c>
      <c r="E1161" s="98">
        <v>44424</v>
      </c>
      <c r="F1161" s="117">
        <f t="shared" si="93"/>
        <v>0.83013698630136989</v>
      </c>
      <c r="G1161" s="46">
        <v>6</v>
      </c>
      <c r="H1161" s="72">
        <v>0.05</v>
      </c>
      <c r="I1161" s="91">
        <f t="shared" si="94"/>
        <v>0.15833333333333333</v>
      </c>
      <c r="J1161" s="118">
        <v>27344</v>
      </c>
      <c r="K1161" s="68">
        <f t="shared" si="90"/>
        <v>3594.0504109589037</v>
      </c>
      <c r="L1161" s="68">
        <f t="shared" si="91"/>
        <v>23749.949589041098</v>
      </c>
      <c r="M1161" s="45">
        <v>0.05</v>
      </c>
      <c r="N1161" s="68">
        <f t="shared" si="92"/>
        <v>22562.452109589041</v>
      </c>
    </row>
    <row r="1162" spans="2:14" x14ac:dyDescent="0.25">
      <c r="B1162" s="46">
        <v>1159</v>
      </c>
      <c r="C1162" s="101" t="s">
        <v>1289</v>
      </c>
      <c r="D1162" s="119">
        <v>44121</v>
      </c>
      <c r="E1162" s="98">
        <v>44424</v>
      </c>
      <c r="F1162" s="117">
        <f t="shared" si="93"/>
        <v>0.83013698630136989</v>
      </c>
      <c r="G1162" s="46">
        <v>6</v>
      </c>
      <c r="H1162" s="72">
        <v>0.05</v>
      </c>
      <c r="I1162" s="91">
        <f t="shared" si="94"/>
        <v>0.15833333333333333</v>
      </c>
      <c r="J1162" s="118">
        <v>27344</v>
      </c>
      <c r="K1162" s="68">
        <f t="shared" si="90"/>
        <v>3594.0504109589037</v>
      </c>
      <c r="L1162" s="68">
        <f t="shared" si="91"/>
        <v>23749.949589041098</v>
      </c>
      <c r="M1162" s="45">
        <v>0.05</v>
      </c>
      <c r="N1162" s="68">
        <f t="shared" si="92"/>
        <v>22562.452109589041</v>
      </c>
    </row>
    <row r="1163" spans="2:14" x14ac:dyDescent="0.25">
      <c r="B1163" s="46">
        <v>1160</v>
      </c>
      <c r="C1163" s="101" t="s">
        <v>1289</v>
      </c>
      <c r="D1163" s="119">
        <v>44121</v>
      </c>
      <c r="E1163" s="98">
        <v>44424</v>
      </c>
      <c r="F1163" s="117">
        <f t="shared" si="93"/>
        <v>0.83013698630136989</v>
      </c>
      <c r="G1163" s="46">
        <v>6</v>
      </c>
      <c r="H1163" s="72">
        <v>0.05</v>
      </c>
      <c r="I1163" s="91">
        <f t="shared" si="94"/>
        <v>0.15833333333333333</v>
      </c>
      <c r="J1163" s="118">
        <v>27344</v>
      </c>
      <c r="K1163" s="68">
        <f t="shared" si="90"/>
        <v>3594.0504109589037</v>
      </c>
      <c r="L1163" s="68">
        <f t="shared" si="91"/>
        <v>23749.949589041098</v>
      </c>
      <c r="M1163" s="45">
        <v>0.05</v>
      </c>
      <c r="N1163" s="68">
        <f t="shared" si="92"/>
        <v>22562.452109589041</v>
      </c>
    </row>
    <row r="1164" spans="2:14" x14ac:dyDescent="0.25">
      <c r="B1164" s="46">
        <v>1161</v>
      </c>
      <c r="C1164" s="101" t="s">
        <v>1292</v>
      </c>
      <c r="D1164" s="119">
        <v>44286</v>
      </c>
      <c r="E1164" s="98">
        <v>44424</v>
      </c>
      <c r="F1164" s="117">
        <f t="shared" si="93"/>
        <v>0.37808219178082192</v>
      </c>
      <c r="G1164" s="46">
        <v>3</v>
      </c>
      <c r="H1164" s="72">
        <v>0.05</v>
      </c>
      <c r="I1164" s="91">
        <f t="shared" si="94"/>
        <v>0.31666666666666665</v>
      </c>
      <c r="J1164" s="118">
        <v>13050</v>
      </c>
      <c r="K1164" s="68">
        <f t="shared" si="90"/>
        <v>1562.4246575342465</v>
      </c>
      <c r="L1164" s="68">
        <f t="shared" si="91"/>
        <v>11487.575342465754</v>
      </c>
      <c r="M1164" s="45">
        <v>0.05</v>
      </c>
      <c r="N1164" s="68">
        <f t="shared" si="92"/>
        <v>10913.196575342467</v>
      </c>
    </row>
    <row r="1165" spans="2:14" x14ac:dyDescent="0.25">
      <c r="B1165" s="46">
        <v>1162</v>
      </c>
      <c r="C1165" s="101" t="s">
        <v>800</v>
      </c>
      <c r="D1165" s="119">
        <v>44286</v>
      </c>
      <c r="E1165" s="98">
        <v>44424</v>
      </c>
      <c r="F1165" s="117">
        <f t="shared" si="93"/>
        <v>0.37808219178082192</v>
      </c>
      <c r="G1165" s="46">
        <v>3</v>
      </c>
      <c r="H1165" s="72">
        <v>0.05</v>
      </c>
      <c r="I1165" s="91">
        <f t="shared" si="94"/>
        <v>0.31666666666666665</v>
      </c>
      <c r="J1165" s="118">
        <v>54410</v>
      </c>
      <c r="K1165" s="68">
        <f t="shared" si="90"/>
        <v>6514.2931506849309</v>
      </c>
      <c r="L1165" s="68">
        <f t="shared" si="91"/>
        <v>47895.706849315073</v>
      </c>
      <c r="M1165" s="45">
        <v>0.05</v>
      </c>
      <c r="N1165" s="68">
        <f t="shared" si="92"/>
        <v>45500.921506849314</v>
      </c>
    </row>
    <row r="1166" spans="2:14" x14ac:dyDescent="0.25">
      <c r="B1166" s="46">
        <v>1163</v>
      </c>
      <c r="C1166" s="101" t="s">
        <v>1293</v>
      </c>
      <c r="D1166" s="119">
        <v>44286</v>
      </c>
      <c r="E1166" s="98">
        <v>44424</v>
      </c>
      <c r="F1166" s="117">
        <f t="shared" si="93"/>
        <v>0.37808219178082192</v>
      </c>
      <c r="G1166" s="46">
        <v>3</v>
      </c>
      <c r="H1166" s="72">
        <v>0.05</v>
      </c>
      <c r="I1166" s="91">
        <f t="shared" si="94"/>
        <v>0.31666666666666665</v>
      </c>
      <c r="J1166" s="118">
        <v>372458</v>
      </c>
      <c r="K1166" s="68">
        <f t="shared" si="90"/>
        <v>44592.916712328763</v>
      </c>
      <c r="L1166" s="68">
        <f t="shared" si="91"/>
        <v>327865.08328767121</v>
      </c>
      <c r="M1166" s="45">
        <v>0.05</v>
      </c>
      <c r="N1166" s="68">
        <f t="shared" si="92"/>
        <v>311471.82912328764</v>
      </c>
    </row>
    <row r="1167" spans="2:14" x14ac:dyDescent="0.25">
      <c r="B1167" s="46">
        <v>1164</v>
      </c>
      <c r="C1167" s="101" t="s">
        <v>1294</v>
      </c>
      <c r="D1167" s="119">
        <v>44286</v>
      </c>
      <c r="E1167" s="98">
        <v>44424</v>
      </c>
      <c r="F1167" s="117">
        <f t="shared" si="93"/>
        <v>0.37808219178082192</v>
      </c>
      <c r="G1167" s="46">
        <v>3</v>
      </c>
      <c r="H1167" s="72">
        <v>0.05</v>
      </c>
      <c r="I1167" s="91">
        <f t="shared" si="94"/>
        <v>0.31666666666666665</v>
      </c>
      <c r="J1167" s="118">
        <v>737000</v>
      </c>
      <c r="K1167" s="68">
        <f t="shared" si="90"/>
        <v>88238.082191780821</v>
      </c>
      <c r="L1167" s="68">
        <f t="shared" si="91"/>
        <v>648761.91780821921</v>
      </c>
      <c r="M1167" s="45">
        <v>0.05</v>
      </c>
      <c r="N1167" s="68">
        <f t="shared" si="92"/>
        <v>616323.82191780827</v>
      </c>
    </row>
    <row r="1168" spans="2:14" x14ac:dyDescent="0.25">
      <c r="B1168" s="46">
        <v>1165</v>
      </c>
      <c r="C1168" s="101" t="s">
        <v>1295</v>
      </c>
      <c r="D1168" s="119">
        <v>44286</v>
      </c>
      <c r="E1168" s="98">
        <v>44424</v>
      </c>
      <c r="F1168" s="117">
        <f t="shared" si="93"/>
        <v>0.37808219178082192</v>
      </c>
      <c r="G1168" s="46">
        <v>3</v>
      </c>
      <c r="H1168" s="72">
        <v>0.05</v>
      </c>
      <c r="I1168" s="91">
        <f t="shared" si="94"/>
        <v>0.31666666666666665</v>
      </c>
      <c r="J1168" s="118">
        <v>338136</v>
      </c>
      <c r="K1168" s="68">
        <f t="shared" si="90"/>
        <v>40483.68</v>
      </c>
      <c r="L1168" s="68">
        <f t="shared" si="91"/>
        <v>297652.32</v>
      </c>
      <c r="M1168" s="45">
        <v>0.05</v>
      </c>
      <c r="N1168" s="68">
        <f t="shared" si="92"/>
        <v>282769.70399999997</v>
      </c>
    </row>
    <row r="1169" spans="2:14" x14ac:dyDescent="0.25">
      <c r="B1169" s="46">
        <v>1166</v>
      </c>
      <c r="C1169" s="101" t="s">
        <v>1296</v>
      </c>
      <c r="D1169" s="119">
        <v>44130</v>
      </c>
      <c r="E1169" s="98">
        <v>44424</v>
      </c>
      <c r="F1169" s="117">
        <f t="shared" si="93"/>
        <v>0.80547945205479454</v>
      </c>
      <c r="G1169" s="46">
        <v>3</v>
      </c>
      <c r="H1169" s="72">
        <v>0.05</v>
      </c>
      <c r="I1169" s="91">
        <f t="shared" si="94"/>
        <v>0.31666666666666665</v>
      </c>
      <c r="J1169" s="118">
        <v>22900</v>
      </c>
      <c r="K1169" s="68">
        <f t="shared" si="90"/>
        <v>5841.0684931506848</v>
      </c>
      <c r="L1169" s="68">
        <f t="shared" si="91"/>
        <v>17058.931506849316</v>
      </c>
      <c r="M1169" s="45">
        <v>0.05</v>
      </c>
      <c r="N1169" s="68">
        <f t="shared" si="92"/>
        <v>16205.98493150685</v>
      </c>
    </row>
    <row r="1170" spans="2:14" x14ac:dyDescent="0.25">
      <c r="B1170" s="46">
        <v>1167</v>
      </c>
      <c r="C1170" s="101" t="s">
        <v>1297</v>
      </c>
      <c r="D1170" s="119">
        <v>44166</v>
      </c>
      <c r="E1170" s="98">
        <v>44424</v>
      </c>
      <c r="F1170" s="117">
        <f t="shared" si="93"/>
        <v>0.70684931506849313</v>
      </c>
      <c r="G1170" s="46">
        <v>3</v>
      </c>
      <c r="H1170" s="72">
        <v>0.05</v>
      </c>
      <c r="I1170" s="91">
        <f t="shared" si="94"/>
        <v>0.31666666666666665</v>
      </c>
      <c r="J1170" s="118">
        <v>1265383</v>
      </c>
      <c r="K1170" s="68">
        <f t="shared" si="90"/>
        <v>283237.78383561643</v>
      </c>
      <c r="L1170" s="68">
        <f t="shared" si="91"/>
        <v>982145.21616438357</v>
      </c>
      <c r="M1170" s="45">
        <v>0.05</v>
      </c>
      <c r="N1170" s="68">
        <f t="shared" si="92"/>
        <v>933037.95535616437</v>
      </c>
    </row>
    <row r="1171" spans="2:14" x14ac:dyDescent="0.25">
      <c r="B1171" s="46">
        <v>1168</v>
      </c>
      <c r="C1171" s="101" t="s">
        <v>1298</v>
      </c>
      <c r="D1171" s="119">
        <v>44166</v>
      </c>
      <c r="E1171" s="98">
        <v>44424</v>
      </c>
      <c r="F1171" s="117">
        <f t="shared" si="93"/>
        <v>0.70684931506849313</v>
      </c>
      <c r="G1171" s="46">
        <v>8</v>
      </c>
      <c r="H1171" s="72">
        <v>0.05</v>
      </c>
      <c r="I1171" s="91">
        <f t="shared" si="94"/>
        <v>0.11874999999999999</v>
      </c>
      <c r="J1171" s="118">
        <v>17500</v>
      </c>
      <c r="K1171" s="68">
        <f t="shared" si="90"/>
        <v>1468.9212328767123</v>
      </c>
      <c r="L1171" s="68">
        <f t="shared" si="91"/>
        <v>16031.078767123288</v>
      </c>
      <c r="M1171" s="45">
        <v>0.05</v>
      </c>
      <c r="N1171" s="68">
        <f t="shared" si="92"/>
        <v>15229.524828767124</v>
      </c>
    </row>
    <row r="1172" spans="2:14" x14ac:dyDescent="0.25">
      <c r="B1172" s="46">
        <v>1169</v>
      </c>
      <c r="C1172" s="101" t="s">
        <v>1299</v>
      </c>
      <c r="D1172" s="119">
        <v>44166</v>
      </c>
      <c r="E1172" s="98">
        <v>44424</v>
      </c>
      <c r="F1172" s="117">
        <f t="shared" si="93"/>
        <v>0.70684931506849313</v>
      </c>
      <c r="G1172" s="46">
        <v>5</v>
      </c>
      <c r="H1172" s="72">
        <v>0.05</v>
      </c>
      <c r="I1172" s="91">
        <f t="shared" si="94"/>
        <v>0.19</v>
      </c>
      <c r="J1172" s="118">
        <v>1102</v>
      </c>
      <c r="K1172" s="68">
        <f t="shared" si="90"/>
        <v>148.0001095890411</v>
      </c>
      <c r="L1172" s="68">
        <f t="shared" si="91"/>
        <v>953.99989041095887</v>
      </c>
      <c r="M1172" s="45">
        <v>0.05</v>
      </c>
      <c r="N1172" s="68">
        <f t="shared" si="92"/>
        <v>906.29989589041088</v>
      </c>
    </row>
    <row r="1173" spans="2:14" x14ac:dyDescent="0.25">
      <c r="B1173" s="46">
        <v>1170</v>
      </c>
      <c r="C1173" s="101" t="s">
        <v>1300</v>
      </c>
      <c r="D1173" s="119">
        <v>44166</v>
      </c>
      <c r="E1173" s="98">
        <v>44424</v>
      </c>
      <c r="F1173" s="117">
        <f t="shared" si="93"/>
        <v>0.70684931506849313</v>
      </c>
      <c r="G1173" s="46">
        <v>3</v>
      </c>
      <c r="H1173" s="72">
        <v>0.05</v>
      </c>
      <c r="I1173" s="91">
        <f t="shared" si="94"/>
        <v>0.31666666666666665</v>
      </c>
      <c r="J1173" s="118">
        <v>11017</v>
      </c>
      <c r="K1173" s="68">
        <f t="shared" si="90"/>
        <v>2465.9969863013698</v>
      </c>
      <c r="L1173" s="68">
        <f t="shared" si="91"/>
        <v>8551.0030136986297</v>
      </c>
      <c r="M1173" s="45">
        <v>0.05</v>
      </c>
      <c r="N1173" s="68">
        <f t="shared" si="92"/>
        <v>8123.4528630136974</v>
      </c>
    </row>
    <row r="1174" spans="2:14" x14ac:dyDescent="0.25">
      <c r="B1174" s="46">
        <v>1171</v>
      </c>
      <c r="C1174" s="101" t="s">
        <v>1301</v>
      </c>
      <c r="D1174" s="119">
        <v>44182</v>
      </c>
      <c r="E1174" s="98">
        <v>44424</v>
      </c>
      <c r="F1174" s="117">
        <f t="shared" si="93"/>
        <v>0.66301369863013704</v>
      </c>
      <c r="G1174" s="46">
        <v>3</v>
      </c>
      <c r="H1174" s="72">
        <v>0.05</v>
      </c>
      <c r="I1174" s="91">
        <f t="shared" si="94"/>
        <v>0.31666666666666665</v>
      </c>
      <c r="J1174" s="118">
        <v>666000</v>
      </c>
      <c r="K1174" s="68">
        <f t="shared" si="90"/>
        <v>139829.5890410959</v>
      </c>
      <c r="L1174" s="68">
        <f t="shared" si="91"/>
        <v>526170.41095890407</v>
      </c>
      <c r="M1174" s="45">
        <v>0.05</v>
      </c>
      <c r="N1174" s="68">
        <f t="shared" si="92"/>
        <v>499861.89041095885</v>
      </c>
    </row>
    <row r="1175" spans="2:14" x14ac:dyDescent="0.25">
      <c r="B1175" s="46">
        <v>1172</v>
      </c>
      <c r="C1175" s="101" t="s">
        <v>1302</v>
      </c>
      <c r="D1175" s="119">
        <v>44166</v>
      </c>
      <c r="E1175" s="98">
        <v>44424</v>
      </c>
      <c r="F1175" s="117">
        <f t="shared" si="93"/>
        <v>0.70684931506849313</v>
      </c>
      <c r="G1175" s="46">
        <v>8</v>
      </c>
      <c r="H1175" s="72">
        <v>0.05</v>
      </c>
      <c r="I1175" s="91">
        <f t="shared" si="94"/>
        <v>0.11874999999999999</v>
      </c>
      <c r="J1175" s="118">
        <v>14534</v>
      </c>
      <c r="K1175" s="68">
        <f t="shared" si="90"/>
        <v>1219.9600684931506</v>
      </c>
      <c r="L1175" s="68">
        <f t="shared" si="91"/>
        <v>13314.03993150685</v>
      </c>
      <c r="M1175" s="45">
        <v>0.05</v>
      </c>
      <c r="N1175" s="68">
        <f t="shared" si="92"/>
        <v>12648.337934931507</v>
      </c>
    </row>
    <row r="1176" spans="2:14" x14ac:dyDescent="0.25">
      <c r="B1176" s="46">
        <v>1173</v>
      </c>
      <c r="C1176" s="101" t="s">
        <v>1303</v>
      </c>
      <c r="D1176" s="119">
        <v>44196</v>
      </c>
      <c r="E1176" s="98">
        <v>44424</v>
      </c>
      <c r="F1176" s="117">
        <f t="shared" si="93"/>
        <v>0.62465753424657533</v>
      </c>
      <c r="G1176" s="46">
        <v>3</v>
      </c>
      <c r="H1176" s="72">
        <v>0.05</v>
      </c>
      <c r="I1176" s="91">
        <f t="shared" si="94"/>
        <v>0.31666666666666665</v>
      </c>
      <c r="J1176" s="118">
        <v>12200</v>
      </c>
      <c r="K1176" s="68">
        <f t="shared" si="90"/>
        <v>2413.2602739726026</v>
      </c>
      <c r="L1176" s="68">
        <f t="shared" si="91"/>
        <v>9786.7397260273974</v>
      </c>
      <c r="M1176" s="45">
        <v>0.05</v>
      </c>
      <c r="N1176" s="68">
        <f t="shared" si="92"/>
        <v>9297.402739726027</v>
      </c>
    </row>
    <row r="1177" spans="2:14" x14ac:dyDescent="0.25">
      <c r="B1177" s="46">
        <v>1174</v>
      </c>
      <c r="C1177" s="101" t="s">
        <v>1304</v>
      </c>
      <c r="D1177" s="119">
        <v>44166</v>
      </c>
      <c r="E1177" s="98">
        <v>44424</v>
      </c>
      <c r="F1177" s="117">
        <f t="shared" si="93"/>
        <v>0.70684931506849313</v>
      </c>
      <c r="G1177" s="46">
        <v>3</v>
      </c>
      <c r="H1177" s="72">
        <v>0.05</v>
      </c>
      <c r="I1177" s="91">
        <f t="shared" si="94"/>
        <v>0.31666666666666665</v>
      </c>
      <c r="J1177" s="118">
        <v>47000</v>
      </c>
      <c r="K1177" s="68">
        <f t="shared" si="90"/>
        <v>10520.273972602739</v>
      </c>
      <c r="L1177" s="68">
        <f t="shared" si="91"/>
        <v>36479.726027397264</v>
      </c>
      <c r="M1177" s="45">
        <v>0.05</v>
      </c>
      <c r="N1177" s="68">
        <f t="shared" si="92"/>
        <v>34655.739726027401</v>
      </c>
    </row>
    <row r="1178" spans="2:14" x14ac:dyDescent="0.25">
      <c r="B1178" s="46">
        <v>1175</v>
      </c>
      <c r="C1178" s="101" t="s">
        <v>1305</v>
      </c>
      <c r="D1178" s="119">
        <v>44166</v>
      </c>
      <c r="E1178" s="98">
        <v>44424</v>
      </c>
      <c r="F1178" s="117">
        <f t="shared" si="93"/>
        <v>0.70684931506849313</v>
      </c>
      <c r="G1178" s="46">
        <v>8</v>
      </c>
      <c r="H1178" s="72">
        <v>0.05</v>
      </c>
      <c r="I1178" s="91">
        <f t="shared" si="94"/>
        <v>0.11874999999999999</v>
      </c>
      <c r="J1178" s="118">
        <v>190080</v>
      </c>
      <c r="K1178" s="68">
        <f t="shared" si="90"/>
        <v>15955.002739726027</v>
      </c>
      <c r="L1178" s="68">
        <f t="shared" si="91"/>
        <v>174124.99726027396</v>
      </c>
      <c r="M1178" s="45">
        <v>0.05</v>
      </c>
      <c r="N1178" s="68">
        <f t="shared" si="92"/>
        <v>165418.74739726025</v>
      </c>
    </row>
    <row r="1179" spans="2:14" x14ac:dyDescent="0.25">
      <c r="B1179" s="46">
        <v>1176</v>
      </c>
      <c r="C1179" s="101" t="s">
        <v>1306</v>
      </c>
      <c r="D1179" s="119">
        <v>44166</v>
      </c>
      <c r="E1179" s="98">
        <v>44424</v>
      </c>
      <c r="F1179" s="117">
        <f t="shared" si="93"/>
        <v>0.70684931506849313</v>
      </c>
      <c r="G1179" s="46">
        <v>3</v>
      </c>
      <c r="H1179" s="72">
        <v>0.05</v>
      </c>
      <c r="I1179" s="91">
        <f t="shared" si="94"/>
        <v>0.31666666666666665</v>
      </c>
      <c r="J1179" s="118">
        <v>24314</v>
      </c>
      <c r="K1179" s="68">
        <f t="shared" si="90"/>
        <v>5442.3391780821921</v>
      </c>
      <c r="L1179" s="68">
        <f t="shared" si="91"/>
        <v>18871.660821917809</v>
      </c>
      <c r="M1179" s="45">
        <v>0.05</v>
      </c>
      <c r="N1179" s="68">
        <f t="shared" si="92"/>
        <v>17928.077780821917</v>
      </c>
    </row>
    <row r="1180" spans="2:14" x14ac:dyDescent="0.25">
      <c r="B1180" s="46">
        <v>1177</v>
      </c>
      <c r="C1180" s="101" t="s">
        <v>1307</v>
      </c>
      <c r="D1180" s="119">
        <v>44166</v>
      </c>
      <c r="E1180" s="98">
        <v>44424</v>
      </c>
      <c r="F1180" s="117">
        <f t="shared" si="93"/>
        <v>0.70684931506849313</v>
      </c>
      <c r="G1180" s="46">
        <v>3</v>
      </c>
      <c r="H1180" s="72">
        <v>0.05</v>
      </c>
      <c r="I1180" s="91">
        <f t="shared" si="94"/>
        <v>0.31666666666666665</v>
      </c>
      <c r="J1180" s="118">
        <v>121937</v>
      </c>
      <c r="K1180" s="68">
        <f t="shared" si="90"/>
        <v>27293.843561643833</v>
      </c>
      <c r="L1180" s="68">
        <f t="shared" si="91"/>
        <v>94643.156438356164</v>
      </c>
      <c r="M1180" s="45">
        <v>0.05</v>
      </c>
      <c r="N1180" s="68">
        <f t="shared" si="92"/>
        <v>89910.998616438344</v>
      </c>
    </row>
    <row r="1181" spans="2:14" x14ac:dyDescent="0.25">
      <c r="B1181" s="46">
        <v>1178</v>
      </c>
      <c r="C1181" s="101" t="s">
        <v>1308</v>
      </c>
      <c r="D1181" s="119">
        <v>44286</v>
      </c>
      <c r="E1181" s="98">
        <v>44424</v>
      </c>
      <c r="F1181" s="117">
        <f t="shared" si="93"/>
        <v>0.37808219178082192</v>
      </c>
      <c r="G1181" s="46">
        <v>3</v>
      </c>
      <c r="H1181" s="72">
        <v>0.05</v>
      </c>
      <c r="I1181" s="91">
        <f t="shared" si="94"/>
        <v>0.31666666666666665</v>
      </c>
      <c r="J1181" s="118">
        <v>154800</v>
      </c>
      <c r="K1181" s="68">
        <f t="shared" si="90"/>
        <v>18533.589041095889</v>
      </c>
      <c r="L1181" s="68">
        <f t="shared" si="91"/>
        <v>136266.4109589041</v>
      </c>
      <c r="M1181" s="45">
        <v>0.05</v>
      </c>
      <c r="N1181" s="68">
        <f t="shared" si="92"/>
        <v>129453.09041095889</v>
      </c>
    </row>
    <row r="1182" spans="2:14" s="93" customFormat="1" x14ac:dyDescent="0.25">
      <c r="B1182" s="190" t="s">
        <v>11</v>
      </c>
      <c r="C1182" s="191"/>
      <c r="D1182" s="191"/>
      <c r="E1182" s="191"/>
      <c r="F1182" s="191"/>
      <c r="G1182" s="191"/>
      <c r="H1182" s="191"/>
      <c r="I1182" s="192"/>
      <c r="J1182" s="70">
        <f>SUM(J4:J1181)</f>
        <v>99386480.950149983</v>
      </c>
      <c r="K1182" s="42"/>
      <c r="L1182" s="42"/>
      <c r="M1182" s="42"/>
      <c r="N1182" s="70">
        <f>SUM(N4:N1181)</f>
        <v>19219789.711991005</v>
      </c>
    </row>
  </sheetData>
  <autoFilter ref="B3:N1182"/>
  <mergeCells count="2">
    <mergeCell ref="B2:N2"/>
    <mergeCell ref="B1182:I1182"/>
  </mergeCells>
  <pageMargins left="0.23622047244094491" right="0.23622047244094491" top="0.74803149606299213" bottom="0.67" header="0.31496062992125984" footer="0.31496062992125984"/>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P58"/>
  <sheetViews>
    <sheetView topLeftCell="C2" workbookViewId="0">
      <selection activeCell="G4" sqref="G4"/>
    </sheetView>
  </sheetViews>
  <sheetFormatPr defaultRowHeight="15" x14ac:dyDescent="0.25"/>
  <cols>
    <col min="4" max="4" width="35.42578125" customWidth="1"/>
    <col min="5" max="5" width="13.28515625" customWidth="1"/>
    <col min="6" max="7" width="10.42578125" bestFit="1" customWidth="1"/>
    <col min="8" max="8" width="12.85546875" customWidth="1"/>
    <col min="9" max="9" width="7.7109375" bestFit="1" customWidth="1"/>
    <col min="10" max="10" width="12.42578125" bestFit="1" customWidth="1"/>
    <col min="11" max="11" width="15.140625" customWidth="1"/>
    <col min="12" max="12" width="17.7109375" bestFit="1" customWidth="1"/>
    <col min="13" max="13" width="13.140625" customWidth="1"/>
    <col min="14" max="14" width="12.28515625" bestFit="1" customWidth="1"/>
    <col min="15" max="15" width="10.85546875" hidden="1" customWidth="1"/>
    <col min="16" max="16" width="13.140625" bestFit="1" customWidth="1"/>
  </cols>
  <sheetData>
    <row r="3" spans="3:16" ht="15.75" x14ac:dyDescent="0.25">
      <c r="C3" s="198" t="s">
        <v>2886</v>
      </c>
      <c r="D3" s="198"/>
      <c r="E3" s="198"/>
      <c r="F3" s="198"/>
      <c r="G3" s="198"/>
      <c r="H3" s="198"/>
      <c r="I3" s="198"/>
      <c r="J3" s="198"/>
      <c r="K3" s="198"/>
      <c r="L3" s="198"/>
      <c r="M3" s="198"/>
      <c r="N3" s="198"/>
      <c r="O3" s="198"/>
      <c r="P3" s="198"/>
    </row>
    <row r="4" spans="3:16" ht="60" x14ac:dyDescent="0.25">
      <c r="C4" s="4" t="s">
        <v>1</v>
      </c>
      <c r="D4" s="4" t="s">
        <v>2</v>
      </c>
      <c r="E4" s="4" t="s">
        <v>3</v>
      </c>
      <c r="F4" s="4" t="s">
        <v>4</v>
      </c>
      <c r="G4" s="4" t="s">
        <v>5</v>
      </c>
      <c r="H4" s="4" t="s">
        <v>12</v>
      </c>
      <c r="I4" s="4" t="s">
        <v>26</v>
      </c>
      <c r="J4" s="4" t="s">
        <v>6</v>
      </c>
      <c r="K4" s="5" t="s">
        <v>7</v>
      </c>
      <c r="L4" s="6" t="s">
        <v>71</v>
      </c>
      <c r="M4" s="5" t="s">
        <v>9</v>
      </c>
      <c r="N4" s="5" t="s">
        <v>27</v>
      </c>
      <c r="O4" s="5" t="s">
        <v>49</v>
      </c>
      <c r="P4" s="5" t="s">
        <v>10</v>
      </c>
    </row>
    <row r="5" spans="3:16" x14ac:dyDescent="0.25">
      <c r="C5" s="46">
        <v>1</v>
      </c>
      <c r="D5" s="116" t="s">
        <v>656</v>
      </c>
      <c r="E5" s="97">
        <v>41214</v>
      </c>
      <c r="F5" s="98">
        <v>44424</v>
      </c>
      <c r="G5" s="90">
        <f>(F5-E5)/365</f>
        <v>8.794520547945206</v>
      </c>
      <c r="H5" s="46">
        <v>5</v>
      </c>
      <c r="I5" s="72">
        <v>0.05</v>
      </c>
      <c r="J5" s="91">
        <f>(1-I5)/H5</f>
        <v>0.19</v>
      </c>
      <c r="K5" s="94">
        <v>5775</v>
      </c>
      <c r="L5" s="50">
        <f>K5</f>
        <v>5775</v>
      </c>
      <c r="M5" s="68">
        <f t="shared" ref="M5:M50" si="0">L5*J5*G5</f>
        <v>9649.787671232878</v>
      </c>
      <c r="N5" s="68">
        <f t="shared" ref="N5:N50" si="1">MAX(L5-M5,0)</f>
        <v>0</v>
      </c>
      <c r="O5" s="45">
        <v>0.05</v>
      </c>
      <c r="P5" s="68">
        <f t="shared" ref="P5:P50" si="2">IF(K5&lt;=0,0,IF(N5&lt;=I5*L5,L5*I5,N5*(1-O5)))</f>
        <v>288.75</v>
      </c>
    </row>
    <row r="6" spans="3:16" x14ac:dyDescent="0.25">
      <c r="C6" s="46">
        <v>2</v>
      </c>
      <c r="D6" s="116" t="s">
        <v>656</v>
      </c>
      <c r="E6" s="97">
        <v>41214</v>
      </c>
      <c r="F6" s="98">
        <v>44424</v>
      </c>
      <c r="G6" s="90">
        <f t="shared" ref="G6:G57" si="3">(F6-E6)/365</f>
        <v>8.794520547945206</v>
      </c>
      <c r="H6" s="46">
        <v>5</v>
      </c>
      <c r="I6" s="72">
        <v>0.05</v>
      </c>
      <c r="J6" s="91">
        <f t="shared" ref="J6:J57" si="4">(1-I6)/H6</f>
        <v>0.19</v>
      </c>
      <c r="K6" s="94">
        <v>4200</v>
      </c>
      <c r="L6" s="50">
        <f t="shared" ref="L6:L57" si="5">K6</f>
        <v>4200</v>
      </c>
      <c r="M6" s="68">
        <f t="shared" si="0"/>
        <v>7018.0273972602745</v>
      </c>
      <c r="N6" s="68">
        <f t="shared" si="1"/>
        <v>0</v>
      </c>
      <c r="O6" s="45">
        <v>0.05</v>
      </c>
      <c r="P6" s="68">
        <f t="shared" si="2"/>
        <v>210</v>
      </c>
    </row>
    <row r="7" spans="3:16" x14ac:dyDescent="0.25">
      <c r="C7" s="46">
        <v>3</v>
      </c>
      <c r="D7" s="116" t="s">
        <v>656</v>
      </c>
      <c r="E7" s="97">
        <v>41214</v>
      </c>
      <c r="F7" s="98">
        <v>44424</v>
      </c>
      <c r="G7" s="90">
        <f t="shared" si="3"/>
        <v>8.794520547945206</v>
      </c>
      <c r="H7" s="46">
        <v>5</v>
      </c>
      <c r="I7" s="72">
        <v>0.05</v>
      </c>
      <c r="J7" s="91">
        <f t="shared" si="4"/>
        <v>0.19</v>
      </c>
      <c r="K7" s="94">
        <v>3864</v>
      </c>
      <c r="L7" s="50">
        <f t="shared" si="5"/>
        <v>3864</v>
      </c>
      <c r="M7" s="68">
        <f t="shared" si="0"/>
        <v>6456.5852054794523</v>
      </c>
      <c r="N7" s="68">
        <f t="shared" si="1"/>
        <v>0</v>
      </c>
      <c r="O7" s="45">
        <v>0.05</v>
      </c>
      <c r="P7" s="68">
        <f t="shared" si="2"/>
        <v>193.20000000000002</v>
      </c>
    </row>
    <row r="8" spans="3:16" x14ac:dyDescent="0.25">
      <c r="C8" s="46">
        <v>4</v>
      </c>
      <c r="D8" s="116" t="s">
        <v>656</v>
      </c>
      <c r="E8" s="97">
        <v>41214</v>
      </c>
      <c r="F8" s="98">
        <v>44424</v>
      </c>
      <c r="G8" s="90">
        <f t="shared" si="3"/>
        <v>8.794520547945206</v>
      </c>
      <c r="H8" s="46">
        <v>5</v>
      </c>
      <c r="I8" s="72">
        <v>0.05</v>
      </c>
      <c r="J8" s="91">
        <f t="shared" si="4"/>
        <v>0.19</v>
      </c>
      <c r="K8" s="94">
        <v>4620</v>
      </c>
      <c r="L8" s="50">
        <f t="shared" si="5"/>
        <v>4620</v>
      </c>
      <c r="M8" s="68">
        <f t="shared" si="0"/>
        <v>7719.8301369863011</v>
      </c>
      <c r="N8" s="68">
        <f t="shared" si="1"/>
        <v>0</v>
      </c>
      <c r="O8" s="45">
        <v>0.05</v>
      </c>
      <c r="P8" s="68">
        <f t="shared" si="2"/>
        <v>231</v>
      </c>
    </row>
    <row r="9" spans="3:16" x14ac:dyDescent="0.25">
      <c r="C9" s="46">
        <v>5</v>
      </c>
      <c r="D9" s="116" t="s">
        <v>656</v>
      </c>
      <c r="E9" s="97">
        <v>41214</v>
      </c>
      <c r="F9" s="98">
        <v>44424</v>
      </c>
      <c r="G9" s="90">
        <f t="shared" si="3"/>
        <v>8.794520547945206</v>
      </c>
      <c r="H9" s="46">
        <v>5</v>
      </c>
      <c r="I9" s="72">
        <v>0.05</v>
      </c>
      <c r="J9" s="91">
        <f t="shared" si="4"/>
        <v>0.19</v>
      </c>
      <c r="K9" s="94">
        <v>9450</v>
      </c>
      <c r="L9" s="50">
        <f t="shared" si="5"/>
        <v>9450</v>
      </c>
      <c r="M9" s="68">
        <f t="shared" si="0"/>
        <v>15790.561643835617</v>
      </c>
      <c r="N9" s="68">
        <f t="shared" si="1"/>
        <v>0</v>
      </c>
      <c r="O9" s="45">
        <v>0.05</v>
      </c>
      <c r="P9" s="68">
        <f t="shared" si="2"/>
        <v>472.5</v>
      </c>
    </row>
    <row r="10" spans="3:16" x14ac:dyDescent="0.25">
      <c r="C10" s="46">
        <v>6</v>
      </c>
      <c r="D10" s="116" t="s">
        <v>656</v>
      </c>
      <c r="E10" s="97">
        <v>41214</v>
      </c>
      <c r="F10" s="98">
        <v>44424</v>
      </c>
      <c r="G10" s="90">
        <f t="shared" si="3"/>
        <v>8.794520547945206</v>
      </c>
      <c r="H10" s="46">
        <v>5</v>
      </c>
      <c r="I10" s="72">
        <v>0.05</v>
      </c>
      <c r="J10" s="91">
        <f t="shared" si="4"/>
        <v>0.19</v>
      </c>
      <c r="K10" s="94">
        <v>6510</v>
      </c>
      <c r="L10" s="50">
        <f t="shared" si="5"/>
        <v>6510</v>
      </c>
      <c r="M10" s="68">
        <f t="shared" si="0"/>
        <v>10877.942465753425</v>
      </c>
      <c r="N10" s="68">
        <f t="shared" si="1"/>
        <v>0</v>
      </c>
      <c r="O10" s="45">
        <v>0.05</v>
      </c>
      <c r="P10" s="68">
        <f t="shared" si="2"/>
        <v>325.5</v>
      </c>
    </row>
    <row r="11" spans="3:16" x14ac:dyDescent="0.25">
      <c r="C11" s="46">
        <v>7</v>
      </c>
      <c r="D11" s="116" t="s">
        <v>656</v>
      </c>
      <c r="E11" s="97">
        <v>41214</v>
      </c>
      <c r="F11" s="98">
        <v>44424</v>
      </c>
      <c r="G11" s="90">
        <f t="shared" si="3"/>
        <v>8.794520547945206</v>
      </c>
      <c r="H11" s="46">
        <v>5</v>
      </c>
      <c r="I11" s="72">
        <v>0.05</v>
      </c>
      <c r="J11" s="91">
        <f t="shared" si="4"/>
        <v>0.19</v>
      </c>
      <c r="K11" s="94">
        <v>1250</v>
      </c>
      <c r="L11" s="50">
        <f t="shared" si="5"/>
        <v>1250</v>
      </c>
      <c r="M11" s="68">
        <f t="shared" si="0"/>
        <v>2088.6986301369866</v>
      </c>
      <c r="N11" s="68">
        <f t="shared" si="1"/>
        <v>0</v>
      </c>
      <c r="O11" s="45">
        <v>0.05</v>
      </c>
      <c r="P11" s="68">
        <f t="shared" si="2"/>
        <v>62.5</v>
      </c>
    </row>
    <row r="12" spans="3:16" x14ac:dyDescent="0.25">
      <c r="C12" s="46">
        <v>8</v>
      </c>
      <c r="D12" s="116" t="s">
        <v>657</v>
      </c>
      <c r="E12" s="97">
        <v>41214</v>
      </c>
      <c r="F12" s="98">
        <v>44424</v>
      </c>
      <c r="G12" s="90">
        <f t="shared" si="3"/>
        <v>8.794520547945206</v>
      </c>
      <c r="H12" s="46">
        <v>5</v>
      </c>
      <c r="I12" s="72">
        <v>0.05</v>
      </c>
      <c r="J12" s="91">
        <f t="shared" si="4"/>
        <v>0.19</v>
      </c>
      <c r="K12" s="94">
        <v>1890</v>
      </c>
      <c r="L12" s="50">
        <f t="shared" si="5"/>
        <v>1890</v>
      </c>
      <c r="M12" s="68">
        <f t="shared" si="0"/>
        <v>3158.1123287671235</v>
      </c>
      <c r="N12" s="68">
        <f t="shared" si="1"/>
        <v>0</v>
      </c>
      <c r="O12" s="45">
        <v>0.05</v>
      </c>
      <c r="P12" s="68">
        <f t="shared" si="2"/>
        <v>94.5</v>
      </c>
    </row>
    <row r="13" spans="3:16" x14ac:dyDescent="0.25">
      <c r="C13" s="46">
        <v>9</v>
      </c>
      <c r="D13" s="116" t="s">
        <v>657</v>
      </c>
      <c r="E13" s="97">
        <v>41214</v>
      </c>
      <c r="F13" s="98">
        <v>44424</v>
      </c>
      <c r="G13" s="90">
        <f t="shared" si="3"/>
        <v>8.794520547945206</v>
      </c>
      <c r="H13" s="46">
        <v>5</v>
      </c>
      <c r="I13" s="72">
        <v>0.05</v>
      </c>
      <c r="J13" s="91">
        <f t="shared" si="4"/>
        <v>0.19</v>
      </c>
      <c r="K13" s="94">
        <v>3950</v>
      </c>
      <c r="L13" s="50">
        <f t="shared" si="5"/>
        <v>3950</v>
      </c>
      <c r="M13" s="68">
        <f t="shared" si="0"/>
        <v>6600.2876712328771</v>
      </c>
      <c r="N13" s="68">
        <f t="shared" si="1"/>
        <v>0</v>
      </c>
      <c r="O13" s="45">
        <v>0.05</v>
      </c>
      <c r="P13" s="68">
        <f t="shared" si="2"/>
        <v>197.5</v>
      </c>
    </row>
    <row r="14" spans="3:16" x14ac:dyDescent="0.25">
      <c r="C14" s="46">
        <v>10</v>
      </c>
      <c r="D14" s="116" t="s">
        <v>657</v>
      </c>
      <c r="E14" s="97">
        <v>41214</v>
      </c>
      <c r="F14" s="98">
        <v>44424</v>
      </c>
      <c r="G14" s="90">
        <f t="shared" si="3"/>
        <v>8.794520547945206</v>
      </c>
      <c r="H14" s="46">
        <v>5</v>
      </c>
      <c r="I14" s="72">
        <v>0.05</v>
      </c>
      <c r="J14" s="91">
        <f t="shared" si="4"/>
        <v>0.19</v>
      </c>
      <c r="K14" s="94">
        <v>998</v>
      </c>
      <c r="L14" s="50">
        <f t="shared" si="5"/>
        <v>998</v>
      </c>
      <c r="M14" s="68">
        <f t="shared" si="0"/>
        <v>1667.6169863013699</v>
      </c>
      <c r="N14" s="68">
        <f t="shared" si="1"/>
        <v>0</v>
      </c>
      <c r="O14" s="45">
        <v>0.05</v>
      </c>
      <c r="P14" s="68">
        <f t="shared" si="2"/>
        <v>49.900000000000006</v>
      </c>
    </row>
    <row r="15" spans="3:16" x14ac:dyDescent="0.25">
      <c r="C15" s="46">
        <v>11</v>
      </c>
      <c r="D15" s="116" t="s">
        <v>658</v>
      </c>
      <c r="E15" s="97">
        <v>41214</v>
      </c>
      <c r="F15" s="98">
        <v>44424</v>
      </c>
      <c r="G15" s="90">
        <f t="shared" si="3"/>
        <v>8.794520547945206</v>
      </c>
      <c r="H15" s="46">
        <v>5</v>
      </c>
      <c r="I15" s="72">
        <v>0.05</v>
      </c>
      <c r="J15" s="91">
        <f t="shared" si="4"/>
        <v>0.19</v>
      </c>
      <c r="K15" s="94">
        <v>3044.56</v>
      </c>
      <c r="L15" s="50">
        <f t="shared" si="5"/>
        <v>3044.56</v>
      </c>
      <c r="M15" s="68">
        <f t="shared" si="0"/>
        <v>5087.3346410958911</v>
      </c>
      <c r="N15" s="68">
        <f t="shared" si="1"/>
        <v>0</v>
      </c>
      <c r="O15" s="45">
        <v>0.05</v>
      </c>
      <c r="P15" s="68">
        <f t="shared" si="2"/>
        <v>152.22800000000001</v>
      </c>
    </row>
    <row r="16" spans="3:16" x14ac:dyDescent="0.25">
      <c r="C16" s="46">
        <v>12</v>
      </c>
      <c r="D16" s="116" t="s">
        <v>659</v>
      </c>
      <c r="E16" s="97">
        <v>41214</v>
      </c>
      <c r="F16" s="98">
        <v>44424</v>
      </c>
      <c r="G16" s="90">
        <f t="shared" si="3"/>
        <v>8.794520547945206</v>
      </c>
      <c r="H16" s="46">
        <v>5</v>
      </c>
      <c r="I16" s="72">
        <v>0.05</v>
      </c>
      <c r="J16" s="91">
        <f t="shared" si="4"/>
        <v>0.19</v>
      </c>
      <c r="K16" s="94">
        <v>1207.82</v>
      </c>
      <c r="L16" s="50">
        <f t="shared" si="5"/>
        <v>1207.82</v>
      </c>
      <c r="M16" s="68">
        <f t="shared" si="0"/>
        <v>2018.2175835616438</v>
      </c>
      <c r="N16" s="68">
        <f t="shared" si="1"/>
        <v>0</v>
      </c>
      <c r="O16" s="45">
        <v>0.05</v>
      </c>
      <c r="P16" s="68">
        <f t="shared" si="2"/>
        <v>60.390999999999998</v>
      </c>
    </row>
    <row r="17" spans="3:16" x14ac:dyDescent="0.25">
      <c r="C17" s="46">
        <v>13</v>
      </c>
      <c r="D17" s="116" t="s">
        <v>660</v>
      </c>
      <c r="E17" s="97">
        <v>41214</v>
      </c>
      <c r="F17" s="98">
        <v>44424</v>
      </c>
      <c r="G17" s="90">
        <f t="shared" si="3"/>
        <v>8.794520547945206</v>
      </c>
      <c r="H17" s="46">
        <v>5</v>
      </c>
      <c r="I17" s="72">
        <v>0.05</v>
      </c>
      <c r="J17" s="91">
        <f t="shared" si="4"/>
        <v>0.19</v>
      </c>
      <c r="K17" s="94">
        <v>4251.7</v>
      </c>
      <c r="L17" s="50">
        <f t="shared" si="5"/>
        <v>4251.7</v>
      </c>
      <c r="M17" s="68">
        <f t="shared" si="0"/>
        <v>7104.4159726027401</v>
      </c>
      <c r="N17" s="68">
        <f t="shared" si="1"/>
        <v>0</v>
      </c>
      <c r="O17" s="45">
        <v>0.05</v>
      </c>
      <c r="P17" s="68">
        <f t="shared" si="2"/>
        <v>212.58500000000001</v>
      </c>
    </row>
    <row r="18" spans="3:16" x14ac:dyDescent="0.25">
      <c r="C18" s="46">
        <v>14</v>
      </c>
      <c r="D18" s="116" t="s">
        <v>660</v>
      </c>
      <c r="E18" s="97">
        <v>41214</v>
      </c>
      <c r="F18" s="98">
        <v>44424</v>
      </c>
      <c r="G18" s="90">
        <f t="shared" si="3"/>
        <v>8.794520547945206</v>
      </c>
      <c r="H18" s="46">
        <v>5</v>
      </c>
      <c r="I18" s="72">
        <v>0.05</v>
      </c>
      <c r="J18" s="91">
        <f t="shared" si="4"/>
        <v>0.19</v>
      </c>
      <c r="K18" s="94">
        <v>1417.56</v>
      </c>
      <c r="L18" s="50">
        <f t="shared" si="5"/>
        <v>1417.56</v>
      </c>
      <c r="M18" s="68">
        <f t="shared" si="0"/>
        <v>2368.6845041095889</v>
      </c>
      <c r="N18" s="68">
        <f t="shared" si="1"/>
        <v>0</v>
      </c>
      <c r="O18" s="45">
        <v>0.05</v>
      </c>
      <c r="P18" s="68">
        <f t="shared" si="2"/>
        <v>70.878</v>
      </c>
    </row>
    <row r="19" spans="3:16" x14ac:dyDescent="0.25">
      <c r="C19" s="46">
        <v>15</v>
      </c>
      <c r="D19" s="116" t="s">
        <v>661</v>
      </c>
      <c r="E19" s="97">
        <v>41955</v>
      </c>
      <c r="F19" s="98">
        <v>44424</v>
      </c>
      <c r="G19" s="90">
        <f t="shared" si="3"/>
        <v>6.7643835616438359</v>
      </c>
      <c r="H19" s="46">
        <v>5</v>
      </c>
      <c r="I19" s="72">
        <v>0.05</v>
      </c>
      <c r="J19" s="91">
        <f t="shared" si="4"/>
        <v>0.19</v>
      </c>
      <c r="K19" s="94">
        <v>28254.560000000001</v>
      </c>
      <c r="L19" s="50">
        <f t="shared" si="5"/>
        <v>28254.560000000001</v>
      </c>
      <c r="M19" s="68">
        <f t="shared" si="0"/>
        <v>36313.6894290411</v>
      </c>
      <c r="N19" s="68">
        <f t="shared" si="1"/>
        <v>0</v>
      </c>
      <c r="O19" s="45">
        <v>0.05</v>
      </c>
      <c r="P19" s="68">
        <f t="shared" si="2"/>
        <v>1412.7280000000001</v>
      </c>
    </row>
    <row r="20" spans="3:16" x14ac:dyDescent="0.25">
      <c r="C20" s="46">
        <v>16</v>
      </c>
      <c r="D20" s="116" t="s">
        <v>662</v>
      </c>
      <c r="E20" s="97">
        <v>41955</v>
      </c>
      <c r="F20" s="98">
        <v>44424</v>
      </c>
      <c r="G20" s="90">
        <f t="shared" si="3"/>
        <v>6.7643835616438359</v>
      </c>
      <c r="H20" s="46">
        <v>5</v>
      </c>
      <c r="I20" s="72">
        <v>0.05</v>
      </c>
      <c r="J20" s="91">
        <f t="shared" si="4"/>
        <v>0.19</v>
      </c>
      <c r="K20" s="94">
        <v>43455.23</v>
      </c>
      <c r="L20" s="50">
        <f t="shared" si="5"/>
        <v>43455.23</v>
      </c>
      <c r="M20" s="68">
        <f t="shared" si="0"/>
        <v>55850.090261095902</v>
      </c>
      <c r="N20" s="68">
        <f t="shared" si="1"/>
        <v>0</v>
      </c>
      <c r="O20" s="45">
        <v>0.05</v>
      </c>
      <c r="P20" s="68">
        <f t="shared" si="2"/>
        <v>2172.7615000000001</v>
      </c>
    </row>
    <row r="21" spans="3:16" x14ac:dyDescent="0.25">
      <c r="C21" s="46">
        <v>17</v>
      </c>
      <c r="D21" s="116" t="s">
        <v>663</v>
      </c>
      <c r="E21" s="97">
        <v>41962</v>
      </c>
      <c r="F21" s="98">
        <v>44424</v>
      </c>
      <c r="G21" s="90">
        <f t="shared" si="3"/>
        <v>6.7452054794520544</v>
      </c>
      <c r="H21" s="46">
        <v>5</v>
      </c>
      <c r="I21" s="72">
        <v>0.05</v>
      </c>
      <c r="J21" s="91">
        <f t="shared" si="4"/>
        <v>0.19</v>
      </c>
      <c r="K21" s="94">
        <v>208631.4</v>
      </c>
      <c r="L21" s="50">
        <f t="shared" si="5"/>
        <v>208631.4</v>
      </c>
      <c r="M21" s="68">
        <f t="shared" si="0"/>
        <v>267379.71586849313</v>
      </c>
      <c r="N21" s="68">
        <f t="shared" si="1"/>
        <v>0</v>
      </c>
      <c r="O21" s="45">
        <v>0.05</v>
      </c>
      <c r="P21" s="68">
        <f t="shared" si="2"/>
        <v>10431.57</v>
      </c>
    </row>
    <row r="22" spans="3:16" x14ac:dyDescent="0.25">
      <c r="C22" s="46">
        <v>18</v>
      </c>
      <c r="D22" s="116" t="s">
        <v>664</v>
      </c>
      <c r="E22" s="97">
        <v>41962</v>
      </c>
      <c r="F22" s="98">
        <v>44424</v>
      </c>
      <c r="G22" s="90">
        <f t="shared" si="3"/>
        <v>6.7452054794520544</v>
      </c>
      <c r="H22" s="46">
        <v>5</v>
      </c>
      <c r="I22" s="72">
        <v>0.05</v>
      </c>
      <c r="J22" s="91">
        <f t="shared" si="4"/>
        <v>0.19</v>
      </c>
      <c r="K22" s="94">
        <v>416235</v>
      </c>
      <c r="L22" s="50">
        <f t="shared" si="5"/>
        <v>416235</v>
      </c>
      <c r="M22" s="68">
        <f t="shared" si="0"/>
        <v>533442.21452054789</v>
      </c>
      <c r="N22" s="68">
        <f t="shared" si="1"/>
        <v>0</v>
      </c>
      <c r="O22" s="45">
        <v>0.05</v>
      </c>
      <c r="P22" s="68">
        <f t="shared" si="2"/>
        <v>20811.75</v>
      </c>
    </row>
    <row r="23" spans="3:16" x14ac:dyDescent="0.25">
      <c r="C23" s="46">
        <v>19</v>
      </c>
      <c r="D23" s="116" t="s">
        <v>665</v>
      </c>
      <c r="E23" s="97">
        <v>41962</v>
      </c>
      <c r="F23" s="98">
        <v>44424</v>
      </c>
      <c r="G23" s="90">
        <f t="shared" si="3"/>
        <v>6.7452054794520544</v>
      </c>
      <c r="H23" s="46">
        <v>5</v>
      </c>
      <c r="I23" s="72">
        <v>0.05</v>
      </c>
      <c r="J23" s="91">
        <f t="shared" si="4"/>
        <v>0.19</v>
      </c>
      <c r="K23" s="94">
        <v>23149.47</v>
      </c>
      <c r="L23" s="50">
        <f t="shared" si="5"/>
        <v>23149.47</v>
      </c>
      <c r="M23" s="68">
        <f t="shared" si="0"/>
        <v>29668.107059178081</v>
      </c>
      <c r="N23" s="68">
        <f t="shared" si="1"/>
        <v>0</v>
      </c>
      <c r="O23" s="45">
        <v>0.05</v>
      </c>
      <c r="P23" s="68">
        <f t="shared" si="2"/>
        <v>1157.4735000000001</v>
      </c>
    </row>
    <row r="24" spans="3:16" x14ac:dyDescent="0.25">
      <c r="C24" s="46">
        <v>20</v>
      </c>
      <c r="D24" s="116" t="s">
        <v>666</v>
      </c>
      <c r="E24" s="97">
        <v>41923</v>
      </c>
      <c r="F24" s="98">
        <v>44424</v>
      </c>
      <c r="G24" s="90">
        <f t="shared" si="3"/>
        <v>6.8520547945205479</v>
      </c>
      <c r="H24" s="46">
        <v>5</v>
      </c>
      <c r="I24" s="72">
        <v>0.05</v>
      </c>
      <c r="J24" s="91">
        <f t="shared" si="4"/>
        <v>0.19</v>
      </c>
      <c r="K24" s="94">
        <v>66675</v>
      </c>
      <c r="L24" s="50">
        <f t="shared" si="5"/>
        <v>66675</v>
      </c>
      <c r="M24" s="68">
        <f t="shared" si="0"/>
        <v>86803.543150684927</v>
      </c>
      <c r="N24" s="68">
        <f t="shared" si="1"/>
        <v>0</v>
      </c>
      <c r="O24" s="45">
        <v>0.05</v>
      </c>
      <c r="P24" s="68">
        <f t="shared" si="2"/>
        <v>3333.75</v>
      </c>
    </row>
    <row r="25" spans="3:16" x14ac:dyDescent="0.25">
      <c r="C25" s="46">
        <v>21</v>
      </c>
      <c r="D25" s="116" t="s">
        <v>667</v>
      </c>
      <c r="E25" s="97">
        <v>41971</v>
      </c>
      <c r="F25" s="98">
        <v>44424</v>
      </c>
      <c r="G25" s="90">
        <f t="shared" si="3"/>
        <v>6.720547945205479</v>
      </c>
      <c r="H25" s="46">
        <v>5</v>
      </c>
      <c r="I25" s="72">
        <v>0.05</v>
      </c>
      <c r="J25" s="91">
        <f t="shared" si="4"/>
        <v>0.19</v>
      </c>
      <c r="K25" s="94">
        <v>97225.94</v>
      </c>
      <c r="L25" s="50">
        <f t="shared" si="5"/>
        <v>97225.94</v>
      </c>
      <c r="M25" s="68">
        <f t="shared" si="0"/>
        <v>124148.20234465752</v>
      </c>
      <c r="N25" s="68">
        <f t="shared" si="1"/>
        <v>0</v>
      </c>
      <c r="O25" s="45">
        <v>0.05</v>
      </c>
      <c r="P25" s="68">
        <f t="shared" si="2"/>
        <v>4861.2970000000005</v>
      </c>
    </row>
    <row r="26" spans="3:16" x14ac:dyDescent="0.25">
      <c r="C26" s="46">
        <v>22</v>
      </c>
      <c r="D26" s="116" t="s">
        <v>668</v>
      </c>
      <c r="E26" s="97">
        <v>41971</v>
      </c>
      <c r="F26" s="98">
        <v>44424</v>
      </c>
      <c r="G26" s="90">
        <f t="shared" si="3"/>
        <v>6.720547945205479</v>
      </c>
      <c r="H26" s="46">
        <v>5</v>
      </c>
      <c r="I26" s="72">
        <v>0.05</v>
      </c>
      <c r="J26" s="91">
        <f t="shared" si="4"/>
        <v>0.19</v>
      </c>
      <c r="K26" s="94">
        <v>50289</v>
      </c>
      <c r="L26" s="50">
        <f t="shared" si="5"/>
        <v>50289</v>
      </c>
      <c r="M26" s="68">
        <f t="shared" si="0"/>
        <v>64214.230767123285</v>
      </c>
      <c r="N26" s="68">
        <f t="shared" si="1"/>
        <v>0</v>
      </c>
      <c r="O26" s="45">
        <v>0.05</v>
      </c>
      <c r="P26" s="68">
        <f t="shared" si="2"/>
        <v>2514.4500000000003</v>
      </c>
    </row>
    <row r="27" spans="3:16" x14ac:dyDescent="0.25">
      <c r="C27" s="46">
        <v>23</v>
      </c>
      <c r="D27" s="116" t="s">
        <v>669</v>
      </c>
      <c r="E27" s="97">
        <v>41972</v>
      </c>
      <c r="F27" s="98">
        <v>44424</v>
      </c>
      <c r="G27" s="90">
        <f t="shared" si="3"/>
        <v>6.7178082191780826</v>
      </c>
      <c r="H27" s="46">
        <v>5</v>
      </c>
      <c r="I27" s="72">
        <v>0.05</v>
      </c>
      <c r="J27" s="91">
        <f t="shared" si="4"/>
        <v>0.19</v>
      </c>
      <c r="K27" s="94">
        <v>25770.41</v>
      </c>
      <c r="L27" s="50">
        <f t="shared" si="5"/>
        <v>25770.41</v>
      </c>
      <c r="M27" s="68">
        <f t="shared" si="0"/>
        <v>32892.927700821921</v>
      </c>
      <c r="N27" s="68">
        <f t="shared" si="1"/>
        <v>0</v>
      </c>
      <c r="O27" s="45">
        <v>0.05</v>
      </c>
      <c r="P27" s="68">
        <f t="shared" si="2"/>
        <v>1288.5205000000001</v>
      </c>
    </row>
    <row r="28" spans="3:16" x14ac:dyDescent="0.25">
      <c r="C28" s="46">
        <v>24</v>
      </c>
      <c r="D28" s="116" t="s">
        <v>670</v>
      </c>
      <c r="E28" s="97">
        <v>42004</v>
      </c>
      <c r="F28" s="98">
        <v>44424</v>
      </c>
      <c r="G28" s="90">
        <f t="shared" si="3"/>
        <v>6.6301369863013697</v>
      </c>
      <c r="H28" s="46">
        <v>5</v>
      </c>
      <c r="I28" s="72">
        <v>0.05</v>
      </c>
      <c r="J28" s="91">
        <f t="shared" si="4"/>
        <v>0.19</v>
      </c>
      <c r="K28" s="94">
        <v>535500</v>
      </c>
      <c r="L28" s="50">
        <f t="shared" si="5"/>
        <v>535500</v>
      </c>
      <c r="M28" s="68">
        <f t="shared" si="0"/>
        <v>674583.28767123283</v>
      </c>
      <c r="N28" s="68">
        <f t="shared" si="1"/>
        <v>0</v>
      </c>
      <c r="O28" s="45">
        <v>0.05</v>
      </c>
      <c r="P28" s="68">
        <f t="shared" si="2"/>
        <v>26775</v>
      </c>
    </row>
    <row r="29" spans="3:16" x14ac:dyDescent="0.25">
      <c r="C29" s="46">
        <v>25</v>
      </c>
      <c r="D29" s="116" t="s">
        <v>666</v>
      </c>
      <c r="E29" s="97">
        <v>41923</v>
      </c>
      <c r="F29" s="98">
        <v>44424</v>
      </c>
      <c r="G29" s="90">
        <f t="shared" si="3"/>
        <v>6.8520547945205479</v>
      </c>
      <c r="H29" s="46">
        <v>5</v>
      </c>
      <c r="I29" s="72">
        <v>0.05</v>
      </c>
      <c r="J29" s="91">
        <f t="shared" si="4"/>
        <v>0.19</v>
      </c>
      <c r="K29" s="94">
        <v>1666</v>
      </c>
      <c r="L29" s="50">
        <f t="shared" si="5"/>
        <v>1666</v>
      </c>
      <c r="M29" s="68">
        <f t="shared" si="0"/>
        <v>2168.9494246575346</v>
      </c>
      <c r="N29" s="68">
        <f t="shared" si="1"/>
        <v>0</v>
      </c>
      <c r="O29" s="45">
        <v>0.05</v>
      </c>
      <c r="P29" s="68">
        <f t="shared" si="2"/>
        <v>83.300000000000011</v>
      </c>
    </row>
    <row r="30" spans="3:16" x14ac:dyDescent="0.25">
      <c r="C30" s="46">
        <v>26</v>
      </c>
      <c r="D30" s="116" t="s">
        <v>667</v>
      </c>
      <c r="E30" s="97">
        <v>41971</v>
      </c>
      <c r="F30" s="98">
        <v>44424</v>
      </c>
      <c r="G30" s="90">
        <f t="shared" si="3"/>
        <v>6.720547945205479</v>
      </c>
      <c r="H30" s="46">
        <v>5</v>
      </c>
      <c r="I30" s="72">
        <v>0.05</v>
      </c>
      <c r="J30" s="91">
        <f t="shared" si="4"/>
        <v>0.19</v>
      </c>
      <c r="K30" s="94">
        <v>1258</v>
      </c>
      <c r="L30" s="50">
        <f t="shared" si="5"/>
        <v>1258</v>
      </c>
      <c r="M30" s="68">
        <f t="shared" si="0"/>
        <v>1606.3453698630137</v>
      </c>
      <c r="N30" s="68">
        <f t="shared" si="1"/>
        <v>0</v>
      </c>
      <c r="O30" s="45">
        <v>0.05</v>
      </c>
      <c r="P30" s="68">
        <f t="shared" si="2"/>
        <v>62.900000000000006</v>
      </c>
    </row>
    <row r="31" spans="3:16" x14ac:dyDescent="0.25">
      <c r="C31" s="46">
        <v>27</v>
      </c>
      <c r="D31" s="116" t="s">
        <v>668</v>
      </c>
      <c r="E31" s="97">
        <v>41971</v>
      </c>
      <c r="F31" s="98">
        <v>44424</v>
      </c>
      <c r="G31" s="90">
        <f t="shared" si="3"/>
        <v>6.720547945205479</v>
      </c>
      <c r="H31" s="46">
        <v>5</v>
      </c>
      <c r="I31" s="72">
        <v>0.05</v>
      </c>
      <c r="J31" s="91">
        <f t="shared" si="4"/>
        <v>0.19</v>
      </c>
      <c r="K31" s="94">
        <v>2430</v>
      </c>
      <c r="L31" s="50">
        <f t="shared" si="5"/>
        <v>2430</v>
      </c>
      <c r="M31" s="68">
        <f t="shared" si="0"/>
        <v>3102.8769863013695</v>
      </c>
      <c r="N31" s="68">
        <f t="shared" si="1"/>
        <v>0</v>
      </c>
      <c r="O31" s="45">
        <v>0.05</v>
      </c>
      <c r="P31" s="68">
        <f t="shared" si="2"/>
        <v>121.5</v>
      </c>
    </row>
    <row r="32" spans="3:16" x14ac:dyDescent="0.25">
      <c r="C32" s="46">
        <v>28</v>
      </c>
      <c r="D32" s="116" t="s">
        <v>670</v>
      </c>
      <c r="E32" s="97">
        <v>42094</v>
      </c>
      <c r="F32" s="98">
        <v>44424</v>
      </c>
      <c r="G32" s="90">
        <f t="shared" si="3"/>
        <v>6.3835616438356162</v>
      </c>
      <c r="H32" s="46">
        <v>5</v>
      </c>
      <c r="I32" s="72">
        <v>0.05</v>
      </c>
      <c r="J32" s="91">
        <f t="shared" si="4"/>
        <v>0.19</v>
      </c>
      <c r="K32" s="94">
        <v>13474</v>
      </c>
      <c r="L32" s="50">
        <f t="shared" si="5"/>
        <v>13474</v>
      </c>
      <c r="M32" s="68">
        <f t="shared" si="0"/>
        <v>16342.300821917806</v>
      </c>
      <c r="N32" s="68">
        <f t="shared" si="1"/>
        <v>0</v>
      </c>
      <c r="O32" s="45">
        <v>0.05</v>
      </c>
      <c r="P32" s="68">
        <f t="shared" si="2"/>
        <v>673.7</v>
      </c>
    </row>
    <row r="33" spans="3:16" x14ac:dyDescent="0.25">
      <c r="C33" s="46">
        <v>29</v>
      </c>
      <c r="D33" s="116" t="s">
        <v>671</v>
      </c>
      <c r="E33" s="97">
        <v>42460</v>
      </c>
      <c r="F33" s="98">
        <v>44424</v>
      </c>
      <c r="G33" s="90">
        <f t="shared" si="3"/>
        <v>5.3808219178082188</v>
      </c>
      <c r="H33" s="46">
        <v>5</v>
      </c>
      <c r="I33" s="72">
        <v>0.05</v>
      </c>
      <c r="J33" s="91">
        <f t="shared" si="4"/>
        <v>0.19</v>
      </c>
      <c r="K33" s="94">
        <v>51446.79</v>
      </c>
      <c r="L33" s="50">
        <f t="shared" si="5"/>
        <v>51446.79</v>
      </c>
      <c r="M33" s="68">
        <f t="shared" si="0"/>
        <v>52596.942894246575</v>
      </c>
      <c r="N33" s="68">
        <f t="shared" si="1"/>
        <v>0</v>
      </c>
      <c r="O33" s="45">
        <v>0.05</v>
      </c>
      <c r="P33" s="68">
        <f t="shared" si="2"/>
        <v>2572.3395</v>
      </c>
    </row>
    <row r="34" spans="3:16" x14ac:dyDescent="0.25">
      <c r="C34" s="46">
        <v>30</v>
      </c>
      <c r="D34" s="116" t="s">
        <v>672</v>
      </c>
      <c r="E34" s="97">
        <v>42460</v>
      </c>
      <c r="F34" s="98">
        <v>44424</v>
      </c>
      <c r="G34" s="90">
        <f t="shared" si="3"/>
        <v>5.3808219178082188</v>
      </c>
      <c r="H34" s="46">
        <v>5</v>
      </c>
      <c r="I34" s="72">
        <v>0.05</v>
      </c>
      <c r="J34" s="91">
        <f t="shared" si="4"/>
        <v>0.19</v>
      </c>
      <c r="K34" s="94">
        <v>33055.33</v>
      </c>
      <c r="L34" s="50">
        <f t="shared" si="5"/>
        <v>33055.33</v>
      </c>
      <c r="M34" s="68">
        <f t="shared" si="0"/>
        <v>33794.320391232875</v>
      </c>
      <c r="N34" s="68">
        <f t="shared" si="1"/>
        <v>0</v>
      </c>
      <c r="O34" s="45">
        <v>0.05</v>
      </c>
      <c r="P34" s="68">
        <f t="shared" si="2"/>
        <v>1652.7665000000002</v>
      </c>
    </row>
    <row r="35" spans="3:16" x14ac:dyDescent="0.25">
      <c r="C35" s="46">
        <v>31</v>
      </c>
      <c r="D35" s="116" t="s">
        <v>673</v>
      </c>
      <c r="E35" s="97">
        <v>42460</v>
      </c>
      <c r="F35" s="98">
        <v>44424</v>
      </c>
      <c r="G35" s="90">
        <f t="shared" si="3"/>
        <v>5.3808219178082188</v>
      </c>
      <c r="H35" s="46">
        <v>5</v>
      </c>
      <c r="I35" s="72">
        <v>0.05</v>
      </c>
      <c r="J35" s="91">
        <f t="shared" si="4"/>
        <v>0.19</v>
      </c>
      <c r="K35" s="94">
        <v>22168.44</v>
      </c>
      <c r="L35" s="50">
        <f t="shared" si="5"/>
        <v>22168.44</v>
      </c>
      <c r="M35" s="68">
        <f t="shared" si="0"/>
        <v>22664.041288767123</v>
      </c>
      <c r="N35" s="68">
        <f t="shared" si="1"/>
        <v>0</v>
      </c>
      <c r="O35" s="45">
        <v>0.05</v>
      </c>
      <c r="P35" s="68">
        <f t="shared" si="2"/>
        <v>1108.422</v>
      </c>
    </row>
    <row r="36" spans="3:16" x14ac:dyDescent="0.25">
      <c r="C36" s="46">
        <v>32</v>
      </c>
      <c r="D36" s="116" t="s">
        <v>674</v>
      </c>
      <c r="E36" s="97">
        <v>42460</v>
      </c>
      <c r="F36" s="98">
        <v>44424</v>
      </c>
      <c r="G36" s="90">
        <f t="shared" si="3"/>
        <v>5.3808219178082188</v>
      </c>
      <c r="H36" s="46">
        <v>5</v>
      </c>
      <c r="I36" s="72">
        <v>0.05</v>
      </c>
      <c r="J36" s="91">
        <f t="shared" si="4"/>
        <v>0.19</v>
      </c>
      <c r="K36" s="94">
        <v>16312.57</v>
      </c>
      <c r="L36" s="50">
        <f t="shared" si="5"/>
        <v>16312.57</v>
      </c>
      <c r="M36" s="68">
        <f t="shared" si="0"/>
        <v>16677.256496438356</v>
      </c>
      <c r="N36" s="68">
        <f t="shared" si="1"/>
        <v>0</v>
      </c>
      <c r="O36" s="45">
        <v>0.05</v>
      </c>
      <c r="P36" s="68">
        <f t="shared" si="2"/>
        <v>815.62850000000003</v>
      </c>
    </row>
    <row r="37" spans="3:16" x14ac:dyDescent="0.25">
      <c r="C37" s="46">
        <v>33</v>
      </c>
      <c r="D37" s="116" t="s">
        <v>675</v>
      </c>
      <c r="E37" s="97">
        <v>42460</v>
      </c>
      <c r="F37" s="98">
        <v>44424</v>
      </c>
      <c r="G37" s="90">
        <f t="shared" si="3"/>
        <v>5.3808219178082188</v>
      </c>
      <c r="H37" s="46">
        <v>5</v>
      </c>
      <c r="I37" s="72">
        <v>0.05</v>
      </c>
      <c r="J37" s="91">
        <f t="shared" si="4"/>
        <v>0.19</v>
      </c>
      <c r="K37" s="94">
        <v>12882.11</v>
      </c>
      <c r="L37" s="50">
        <f t="shared" si="5"/>
        <v>12882.11</v>
      </c>
      <c r="M37" s="68">
        <f t="shared" si="0"/>
        <v>13170.104568767125</v>
      </c>
      <c r="N37" s="68">
        <f t="shared" si="1"/>
        <v>0</v>
      </c>
      <c r="O37" s="45">
        <v>0.05</v>
      </c>
      <c r="P37" s="68">
        <f t="shared" si="2"/>
        <v>644.10550000000012</v>
      </c>
    </row>
    <row r="38" spans="3:16" x14ac:dyDescent="0.25">
      <c r="C38" s="46">
        <v>34</v>
      </c>
      <c r="D38" s="116" t="s">
        <v>676</v>
      </c>
      <c r="E38" s="97">
        <v>42460</v>
      </c>
      <c r="F38" s="98">
        <v>44424</v>
      </c>
      <c r="G38" s="90">
        <f t="shared" si="3"/>
        <v>5.3808219178082188</v>
      </c>
      <c r="H38" s="46">
        <v>5</v>
      </c>
      <c r="I38" s="72">
        <v>0.05</v>
      </c>
      <c r="J38" s="91">
        <f t="shared" si="4"/>
        <v>0.19</v>
      </c>
      <c r="K38" s="94">
        <v>10875.04</v>
      </c>
      <c r="L38" s="50">
        <f t="shared" si="5"/>
        <v>10875.04</v>
      </c>
      <c r="M38" s="68">
        <f t="shared" si="0"/>
        <v>11118.164181917809</v>
      </c>
      <c r="N38" s="68">
        <f t="shared" si="1"/>
        <v>0</v>
      </c>
      <c r="O38" s="45">
        <v>0.05</v>
      </c>
      <c r="P38" s="68">
        <f t="shared" si="2"/>
        <v>543.75200000000007</v>
      </c>
    </row>
    <row r="39" spans="3:16" x14ac:dyDescent="0.25">
      <c r="C39" s="46">
        <v>35</v>
      </c>
      <c r="D39" s="116" t="s">
        <v>677</v>
      </c>
      <c r="E39" s="97">
        <v>42460</v>
      </c>
      <c r="F39" s="98">
        <v>44424</v>
      </c>
      <c r="G39" s="90">
        <f t="shared" si="3"/>
        <v>5.3808219178082188</v>
      </c>
      <c r="H39" s="46">
        <v>5</v>
      </c>
      <c r="I39" s="72">
        <v>0.05</v>
      </c>
      <c r="J39" s="91">
        <f t="shared" si="4"/>
        <v>0.19</v>
      </c>
      <c r="K39" s="94">
        <v>10456.700000000001</v>
      </c>
      <c r="L39" s="50">
        <f t="shared" si="5"/>
        <v>10456.700000000001</v>
      </c>
      <c r="M39" s="68">
        <f t="shared" si="0"/>
        <v>10690.471704109588</v>
      </c>
      <c r="N39" s="68">
        <f t="shared" si="1"/>
        <v>0</v>
      </c>
      <c r="O39" s="45">
        <v>0.05</v>
      </c>
      <c r="P39" s="68">
        <f t="shared" si="2"/>
        <v>522.83500000000004</v>
      </c>
    </row>
    <row r="40" spans="3:16" x14ac:dyDescent="0.25">
      <c r="C40" s="46">
        <v>36</v>
      </c>
      <c r="D40" s="116" t="s">
        <v>678</v>
      </c>
      <c r="E40" s="97">
        <v>42460</v>
      </c>
      <c r="F40" s="98">
        <v>44424</v>
      </c>
      <c r="G40" s="90">
        <f t="shared" si="3"/>
        <v>5.3808219178082188</v>
      </c>
      <c r="H40" s="46">
        <v>5</v>
      </c>
      <c r="I40" s="72">
        <v>0.05</v>
      </c>
      <c r="J40" s="91">
        <f t="shared" si="4"/>
        <v>0.19</v>
      </c>
      <c r="K40" s="94">
        <v>7110.91</v>
      </c>
      <c r="L40" s="50">
        <f t="shared" si="5"/>
        <v>7110.91</v>
      </c>
      <c r="M40" s="68">
        <f t="shared" si="0"/>
        <v>7269.8826728767117</v>
      </c>
      <c r="N40" s="68">
        <f t="shared" si="1"/>
        <v>0</v>
      </c>
      <c r="O40" s="45">
        <v>0.05</v>
      </c>
      <c r="P40" s="68">
        <f t="shared" si="2"/>
        <v>355.5455</v>
      </c>
    </row>
    <row r="41" spans="3:16" x14ac:dyDescent="0.25">
      <c r="C41" s="46">
        <v>37</v>
      </c>
      <c r="D41" s="116" t="s">
        <v>679</v>
      </c>
      <c r="E41" s="97">
        <v>42460</v>
      </c>
      <c r="F41" s="98">
        <v>44424</v>
      </c>
      <c r="G41" s="90">
        <f t="shared" si="3"/>
        <v>5.3808219178082188</v>
      </c>
      <c r="H41" s="46">
        <v>5</v>
      </c>
      <c r="I41" s="72">
        <v>0.05</v>
      </c>
      <c r="J41" s="91">
        <f t="shared" si="4"/>
        <v>0.19</v>
      </c>
      <c r="K41" s="94">
        <v>7110.91</v>
      </c>
      <c r="L41" s="50">
        <f t="shared" si="5"/>
        <v>7110.91</v>
      </c>
      <c r="M41" s="68">
        <f t="shared" si="0"/>
        <v>7269.8826728767117</v>
      </c>
      <c r="N41" s="68">
        <f t="shared" si="1"/>
        <v>0</v>
      </c>
      <c r="O41" s="45">
        <v>0.05</v>
      </c>
      <c r="P41" s="68">
        <f t="shared" si="2"/>
        <v>355.5455</v>
      </c>
    </row>
    <row r="42" spans="3:16" x14ac:dyDescent="0.25">
      <c r="C42" s="46">
        <v>38</v>
      </c>
      <c r="D42" s="116" t="s">
        <v>680</v>
      </c>
      <c r="E42" s="97">
        <v>43795</v>
      </c>
      <c r="F42" s="98">
        <v>44424</v>
      </c>
      <c r="G42" s="90">
        <f t="shared" si="3"/>
        <v>1.7232876712328766</v>
      </c>
      <c r="H42" s="46">
        <v>5</v>
      </c>
      <c r="I42" s="72">
        <v>0.05</v>
      </c>
      <c r="J42" s="91">
        <f t="shared" si="4"/>
        <v>0.19</v>
      </c>
      <c r="K42" s="94">
        <v>2100</v>
      </c>
      <c r="L42" s="50">
        <f t="shared" si="5"/>
        <v>2100</v>
      </c>
      <c r="M42" s="68">
        <f t="shared" si="0"/>
        <v>687.59178082191772</v>
      </c>
      <c r="N42" s="68">
        <f t="shared" si="1"/>
        <v>1412.4082191780822</v>
      </c>
      <c r="O42" s="45">
        <v>0.05</v>
      </c>
      <c r="P42" s="68">
        <f t="shared" si="2"/>
        <v>1341.787808219178</v>
      </c>
    </row>
    <row r="43" spans="3:16" x14ac:dyDescent="0.25">
      <c r="C43" s="46">
        <v>39</v>
      </c>
      <c r="D43" s="116" t="s">
        <v>681</v>
      </c>
      <c r="E43" s="97">
        <v>43872</v>
      </c>
      <c r="F43" s="98">
        <v>44424</v>
      </c>
      <c r="G43" s="90">
        <f t="shared" si="3"/>
        <v>1.5123287671232877</v>
      </c>
      <c r="H43" s="46">
        <v>5</v>
      </c>
      <c r="I43" s="72">
        <v>0.05</v>
      </c>
      <c r="J43" s="91">
        <f t="shared" si="4"/>
        <v>0.19</v>
      </c>
      <c r="K43" s="94">
        <v>3080</v>
      </c>
      <c r="L43" s="50">
        <f t="shared" si="5"/>
        <v>3080</v>
      </c>
      <c r="M43" s="68">
        <f t="shared" si="0"/>
        <v>885.01479452054798</v>
      </c>
      <c r="N43" s="68">
        <f t="shared" si="1"/>
        <v>2194.9852054794519</v>
      </c>
      <c r="O43" s="45">
        <v>0.05</v>
      </c>
      <c r="P43" s="68">
        <f t="shared" si="2"/>
        <v>2085.2359452054793</v>
      </c>
    </row>
    <row r="44" spans="3:16" x14ac:dyDescent="0.25">
      <c r="C44" s="46">
        <v>40</v>
      </c>
      <c r="D44" s="116" t="s">
        <v>682</v>
      </c>
      <c r="E44" s="97">
        <v>43872</v>
      </c>
      <c r="F44" s="98">
        <v>44424</v>
      </c>
      <c r="G44" s="90">
        <f t="shared" si="3"/>
        <v>1.5123287671232877</v>
      </c>
      <c r="H44" s="46">
        <v>5</v>
      </c>
      <c r="I44" s="72">
        <v>0.05</v>
      </c>
      <c r="J44" s="91">
        <f t="shared" si="4"/>
        <v>0.19</v>
      </c>
      <c r="K44" s="94">
        <v>3500</v>
      </c>
      <c r="L44" s="50">
        <f t="shared" si="5"/>
        <v>3500</v>
      </c>
      <c r="M44" s="68">
        <f t="shared" si="0"/>
        <v>1005.6986301369863</v>
      </c>
      <c r="N44" s="68">
        <f t="shared" si="1"/>
        <v>2494.3013698630139</v>
      </c>
      <c r="O44" s="45">
        <v>0.05</v>
      </c>
      <c r="P44" s="68">
        <f t="shared" si="2"/>
        <v>2369.5863013698631</v>
      </c>
    </row>
    <row r="45" spans="3:16" x14ac:dyDescent="0.25">
      <c r="C45" s="46">
        <v>41</v>
      </c>
      <c r="D45" s="116" t="s">
        <v>669</v>
      </c>
      <c r="E45" s="97">
        <v>43908</v>
      </c>
      <c r="F45" s="98">
        <v>44424</v>
      </c>
      <c r="G45" s="90">
        <f t="shared" si="3"/>
        <v>1.4136986301369863</v>
      </c>
      <c r="H45" s="46">
        <v>5</v>
      </c>
      <c r="I45" s="72">
        <v>0.05</v>
      </c>
      <c r="J45" s="91">
        <f t="shared" si="4"/>
        <v>0.19</v>
      </c>
      <c r="K45" s="94">
        <v>4987.5</v>
      </c>
      <c r="L45" s="50">
        <f t="shared" si="5"/>
        <v>4987.5</v>
      </c>
      <c r="M45" s="68">
        <f t="shared" si="0"/>
        <v>1339.6561643835616</v>
      </c>
      <c r="N45" s="68">
        <f t="shared" si="1"/>
        <v>3647.8438356164384</v>
      </c>
      <c r="O45" s="45">
        <v>0.05</v>
      </c>
      <c r="P45" s="68">
        <f t="shared" si="2"/>
        <v>3465.4516438356163</v>
      </c>
    </row>
    <row r="46" spans="3:16" x14ac:dyDescent="0.25">
      <c r="C46" s="46">
        <v>42</v>
      </c>
      <c r="D46" s="116" t="s">
        <v>683</v>
      </c>
      <c r="E46" s="97">
        <v>43858</v>
      </c>
      <c r="F46" s="98">
        <v>44424</v>
      </c>
      <c r="G46" s="90">
        <f t="shared" si="3"/>
        <v>1.5506849315068494</v>
      </c>
      <c r="H46" s="46">
        <v>5</v>
      </c>
      <c r="I46" s="72">
        <v>0.05</v>
      </c>
      <c r="J46" s="91">
        <f t="shared" si="4"/>
        <v>0.19</v>
      </c>
      <c r="K46" s="94">
        <v>437.5</v>
      </c>
      <c r="L46" s="50">
        <f t="shared" si="5"/>
        <v>437.5</v>
      </c>
      <c r="M46" s="68">
        <f t="shared" si="0"/>
        <v>128.90068493150685</v>
      </c>
      <c r="N46" s="68">
        <f t="shared" si="1"/>
        <v>308.59931506849318</v>
      </c>
      <c r="O46" s="45">
        <v>0.05</v>
      </c>
      <c r="P46" s="68">
        <f t="shared" si="2"/>
        <v>293.16934931506853</v>
      </c>
    </row>
    <row r="47" spans="3:16" x14ac:dyDescent="0.25">
      <c r="C47" s="46">
        <v>43</v>
      </c>
      <c r="D47" s="116" t="s">
        <v>684</v>
      </c>
      <c r="E47" s="97">
        <v>43861</v>
      </c>
      <c r="F47" s="98">
        <v>44424</v>
      </c>
      <c r="G47" s="90">
        <f t="shared" si="3"/>
        <v>1.5424657534246575</v>
      </c>
      <c r="H47" s="46">
        <v>5</v>
      </c>
      <c r="I47" s="72">
        <v>0.05</v>
      </c>
      <c r="J47" s="91">
        <f t="shared" si="4"/>
        <v>0.19</v>
      </c>
      <c r="K47" s="94">
        <v>600000</v>
      </c>
      <c r="L47" s="50">
        <f t="shared" si="5"/>
        <v>600000</v>
      </c>
      <c r="M47" s="68">
        <f t="shared" si="0"/>
        <v>175841.09589041097</v>
      </c>
      <c r="N47" s="68">
        <f t="shared" si="1"/>
        <v>424158.90410958906</v>
      </c>
      <c r="O47" s="45">
        <v>0.05</v>
      </c>
      <c r="P47" s="68">
        <f t="shared" si="2"/>
        <v>402950.9589041096</v>
      </c>
    </row>
    <row r="48" spans="3:16" x14ac:dyDescent="0.25">
      <c r="C48" s="46">
        <v>44</v>
      </c>
      <c r="D48" s="116" t="s">
        <v>685</v>
      </c>
      <c r="E48" s="97">
        <v>44232</v>
      </c>
      <c r="F48" s="98">
        <v>44424</v>
      </c>
      <c r="G48" s="90">
        <f t="shared" si="3"/>
        <v>0.52602739726027392</v>
      </c>
      <c r="H48" s="46">
        <v>5</v>
      </c>
      <c r="I48" s="72">
        <v>0.05</v>
      </c>
      <c r="J48" s="91">
        <f t="shared" si="4"/>
        <v>0.19</v>
      </c>
      <c r="K48" s="94">
        <v>38675</v>
      </c>
      <c r="L48" s="50">
        <f t="shared" si="5"/>
        <v>38675</v>
      </c>
      <c r="M48" s="68">
        <f t="shared" si="0"/>
        <v>3865.3808219178077</v>
      </c>
      <c r="N48" s="68">
        <f t="shared" si="1"/>
        <v>34809.61917808219</v>
      </c>
      <c r="O48" s="45">
        <v>0.05</v>
      </c>
      <c r="P48" s="68">
        <f t="shared" si="2"/>
        <v>33069.138219178079</v>
      </c>
    </row>
    <row r="49" spans="3:16" x14ac:dyDescent="0.25">
      <c r="C49" s="46">
        <v>45</v>
      </c>
      <c r="D49" s="116" t="s">
        <v>686</v>
      </c>
      <c r="E49" s="97">
        <v>44193</v>
      </c>
      <c r="F49" s="98">
        <v>44424</v>
      </c>
      <c r="G49" s="90">
        <f t="shared" si="3"/>
        <v>0.63287671232876708</v>
      </c>
      <c r="H49" s="46">
        <v>5</v>
      </c>
      <c r="I49" s="72">
        <v>0.05</v>
      </c>
      <c r="J49" s="91">
        <f t="shared" si="4"/>
        <v>0.19</v>
      </c>
      <c r="K49" s="94">
        <v>6610.16</v>
      </c>
      <c r="L49" s="50">
        <f t="shared" si="5"/>
        <v>6610.16</v>
      </c>
      <c r="M49" s="68">
        <f t="shared" si="0"/>
        <v>794.84910246575339</v>
      </c>
      <c r="N49" s="68">
        <f t="shared" si="1"/>
        <v>5815.3108975342466</v>
      </c>
      <c r="O49" s="45">
        <v>0.05</v>
      </c>
      <c r="P49" s="68">
        <f t="shared" si="2"/>
        <v>5524.5453526575338</v>
      </c>
    </row>
    <row r="50" spans="3:16" x14ac:dyDescent="0.25">
      <c r="C50" s="46">
        <v>46</v>
      </c>
      <c r="D50" s="116" t="s">
        <v>687</v>
      </c>
      <c r="E50" s="97">
        <v>44135</v>
      </c>
      <c r="F50" s="98">
        <v>44424</v>
      </c>
      <c r="G50" s="90">
        <f t="shared" si="3"/>
        <v>0.79178082191780819</v>
      </c>
      <c r="H50" s="46">
        <v>5</v>
      </c>
      <c r="I50" s="72">
        <v>0.05</v>
      </c>
      <c r="J50" s="91">
        <f t="shared" si="4"/>
        <v>0.19</v>
      </c>
      <c r="K50" s="94">
        <v>2150</v>
      </c>
      <c r="L50" s="50">
        <f t="shared" si="5"/>
        <v>2150</v>
      </c>
      <c r="M50" s="68">
        <f t="shared" si="0"/>
        <v>323.44246575342464</v>
      </c>
      <c r="N50" s="68">
        <f t="shared" si="1"/>
        <v>1826.5575342465754</v>
      </c>
      <c r="O50" s="45">
        <v>0.05</v>
      </c>
      <c r="P50" s="68">
        <f t="shared" si="2"/>
        <v>1735.2296575342466</v>
      </c>
    </row>
    <row r="51" spans="3:16" ht="30" x14ac:dyDescent="0.25">
      <c r="C51" s="46">
        <v>47</v>
      </c>
      <c r="D51" s="116" t="s">
        <v>688</v>
      </c>
      <c r="E51" s="97">
        <v>40880</v>
      </c>
      <c r="F51" s="98">
        <v>44424</v>
      </c>
      <c r="G51" s="90">
        <f t="shared" si="3"/>
        <v>9.7095890410958905</v>
      </c>
      <c r="H51" s="46">
        <v>0</v>
      </c>
      <c r="I51" s="72">
        <v>0.05</v>
      </c>
      <c r="J51" s="91">
        <v>0</v>
      </c>
      <c r="K51" s="94">
        <v>6306934</v>
      </c>
      <c r="L51" s="50">
        <f t="shared" si="5"/>
        <v>6306934</v>
      </c>
      <c r="M51" s="68">
        <v>0</v>
      </c>
      <c r="N51" s="68">
        <v>0</v>
      </c>
      <c r="O51" s="45">
        <v>0</v>
      </c>
      <c r="P51" s="68">
        <v>0</v>
      </c>
    </row>
    <row r="52" spans="3:16" ht="30" x14ac:dyDescent="0.25">
      <c r="C52" s="46">
        <v>48</v>
      </c>
      <c r="D52" s="116" t="s">
        <v>689</v>
      </c>
      <c r="E52" s="97">
        <v>42309</v>
      </c>
      <c r="F52" s="98">
        <v>44424</v>
      </c>
      <c r="G52" s="90">
        <f t="shared" si="3"/>
        <v>5.7945205479452051</v>
      </c>
      <c r="H52" s="46">
        <v>0</v>
      </c>
      <c r="I52" s="72">
        <v>0.05</v>
      </c>
      <c r="J52" s="91">
        <v>0</v>
      </c>
      <c r="K52" s="94">
        <v>17992067</v>
      </c>
      <c r="L52" s="50">
        <f t="shared" si="5"/>
        <v>17992067</v>
      </c>
      <c r="M52" s="68">
        <v>0</v>
      </c>
      <c r="N52" s="68">
        <v>0</v>
      </c>
      <c r="O52" s="45">
        <v>0</v>
      </c>
      <c r="P52" s="68">
        <v>0</v>
      </c>
    </row>
    <row r="53" spans="3:16" ht="30" x14ac:dyDescent="0.25">
      <c r="C53" s="46">
        <v>49</v>
      </c>
      <c r="D53" s="116" t="s">
        <v>689</v>
      </c>
      <c r="E53" s="97">
        <v>42795</v>
      </c>
      <c r="F53" s="98">
        <v>44424</v>
      </c>
      <c r="G53" s="90">
        <f t="shared" si="3"/>
        <v>4.463013698630137</v>
      </c>
      <c r="H53" s="46">
        <v>0</v>
      </c>
      <c r="I53" s="72">
        <v>0.05</v>
      </c>
      <c r="J53" s="91">
        <v>0</v>
      </c>
      <c r="K53" s="94">
        <v>3612720</v>
      </c>
      <c r="L53" s="50">
        <f t="shared" si="5"/>
        <v>3612720</v>
      </c>
      <c r="M53" s="68">
        <v>0</v>
      </c>
      <c r="N53" s="68">
        <v>0</v>
      </c>
      <c r="O53" s="45">
        <v>0</v>
      </c>
      <c r="P53" s="68">
        <v>0</v>
      </c>
    </row>
    <row r="54" spans="3:16" ht="30" x14ac:dyDescent="0.25">
      <c r="C54" s="46">
        <v>50</v>
      </c>
      <c r="D54" s="116" t="s">
        <v>690</v>
      </c>
      <c r="E54" s="97">
        <v>42522</v>
      </c>
      <c r="F54" s="98">
        <v>44424</v>
      </c>
      <c r="G54" s="90">
        <f t="shared" si="3"/>
        <v>5.2109589041095887</v>
      </c>
      <c r="H54" s="46">
        <v>0</v>
      </c>
      <c r="I54" s="72">
        <v>0.05</v>
      </c>
      <c r="J54" s="91">
        <v>0</v>
      </c>
      <c r="K54" s="94">
        <v>1732618</v>
      </c>
      <c r="L54" s="50">
        <f t="shared" si="5"/>
        <v>1732618</v>
      </c>
      <c r="M54" s="68">
        <v>0</v>
      </c>
      <c r="N54" s="68">
        <v>0</v>
      </c>
      <c r="O54" s="45">
        <v>0</v>
      </c>
      <c r="P54" s="68">
        <v>0</v>
      </c>
    </row>
    <row r="55" spans="3:16" ht="30" x14ac:dyDescent="0.25">
      <c r="C55" s="46">
        <v>51</v>
      </c>
      <c r="D55" s="116" t="s">
        <v>691</v>
      </c>
      <c r="E55" s="97">
        <v>43040</v>
      </c>
      <c r="F55" s="98">
        <v>44424</v>
      </c>
      <c r="G55" s="90">
        <f t="shared" si="3"/>
        <v>3.7917808219178082</v>
      </c>
      <c r="H55" s="46">
        <v>0</v>
      </c>
      <c r="I55" s="72">
        <v>0.05</v>
      </c>
      <c r="J55" s="91">
        <v>0</v>
      </c>
      <c r="K55" s="94">
        <v>63727174.399999999</v>
      </c>
      <c r="L55" s="50">
        <f t="shared" si="5"/>
        <v>63727174.399999999</v>
      </c>
      <c r="M55" s="68">
        <v>0</v>
      </c>
      <c r="N55" s="68">
        <v>0</v>
      </c>
      <c r="O55" s="45">
        <v>0</v>
      </c>
      <c r="P55" s="68">
        <v>0</v>
      </c>
    </row>
    <row r="56" spans="3:16" ht="30" x14ac:dyDescent="0.25">
      <c r="C56" s="46">
        <v>52</v>
      </c>
      <c r="D56" s="116" t="s">
        <v>692</v>
      </c>
      <c r="E56" s="97">
        <v>43236</v>
      </c>
      <c r="F56" s="98">
        <v>44424</v>
      </c>
      <c r="G56" s="90">
        <f t="shared" si="3"/>
        <v>3.2547945205479452</v>
      </c>
      <c r="H56" s="46">
        <v>0</v>
      </c>
      <c r="I56" s="72">
        <v>0.05</v>
      </c>
      <c r="J56" s="91">
        <v>0</v>
      </c>
      <c r="K56" s="94">
        <v>4101351.5</v>
      </c>
      <c r="L56" s="50">
        <f t="shared" si="5"/>
        <v>4101351.5</v>
      </c>
      <c r="M56" s="68">
        <v>0</v>
      </c>
      <c r="N56" s="68">
        <v>0</v>
      </c>
      <c r="O56" s="45">
        <v>0</v>
      </c>
      <c r="P56" s="68">
        <v>0</v>
      </c>
    </row>
    <row r="57" spans="3:16" ht="30" x14ac:dyDescent="0.25">
      <c r="C57" s="46">
        <v>53</v>
      </c>
      <c r="D57" s="116" t="s">
        <v>693</v>
      </c>
      <c r="E57" s="97">
        <v>44166</v>
      </c>
      <c r="F57" s="98">
        <v>44424</v>
      </c>
      <c r="G57" s="90">
        <f t="shared" si="3"/>
        <v>0.70684931506849313</v>
      </c>
      <c r="H57" s="46">
        <v>0</v>
      </c>
      <c r="I57" s="72">
        <v>0.05</v>
      </c>
      <c r="J57" s="91">
        <v>0</v>
      </c>
      <c r="K57" s="94">
        <v>11910672</v>
      </c>
      <c r="L57" s="50">
        <f t="shared" si="5"/>
        <v>11910672</v>
      </c>
      <c r="M57" s="68">
        <v>0</v>
      </c>
      <c r="N57" s="68">
        <v>0</v>
      </c>
      <c r="O57" s="45">
        <v>0</v>
      </c>
      <c r="P57" s="68">
        <v>0</v>
      </c>
    </row>
    <row r="58" spans="3:16" s="93" customFormat="1" x14ac:dyDescent="0.25">
      <c r="C58" s="199" t="s">
        <v>11</v>
      </c>
      <c r="D58" s="200"/>
      <c r="E58" s="200"/>
      <c r="F58" s="200"/>
      <c r="G58" s="200"/>
      <c r="H58" s="200"/>
      <c r="I58" s="200"/>
      <c r="J58" s="201"/>
      <c r="K58" s="70">
        <f>SUM(K5:K57)</f>
        <v>111782938.50999999</v>
      </c>
      <c r="L58" s="70">
        <f>SUM(L5:L57)</f>
        <v>111782938.50999999</v>
      </c>
      <c r="M58" s="42"/>
      <c r="N58" s="42"/>
      <c r="O58" s="42"/>
      <c r="P58" s="70">
        <f>SUM(P5:P57)</f>
        <v>539728.17568142479</v>
      </c>
    </row>
  </sheetData>
  <autoFilter ref="C4:P4"/>
  <mergeCells count="2">
    <mergeCell ref="C3:P3"/>
    <mergeCell ref="C58:J58"/>
  </mergeCells>
  <pageMargins left="0.70866141732283472" right="0.70866141732283472" top="0.74803149606299213" bottom="0.74803149606299213" header="0.31496062992125984" footer="0.31496062992125984"/>
  <pageSetup scale="6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89"/>
  <sheetViews>
    <sheetView tabSelected="1" topLeftCell="C1" workbookViewId="0">
      <pane ySplit="3" topLeftCell="A468" activePane="bottomLeft" state="frozen"/>
      <selection pane="bottomLeft" activeCell="G473" sqref="G473"/>
    </sheetView>
  </sheetViews>
  <sheetFormatPr defaultRowHeight="15" x14ac:dyDescent="0.25"/>
  <cols>
    <col min="3" max="3" width="47.85546875" bestFit="1" customWidth="1"/>
    <col min="4" max="4" width="14.42578125" style="9" customWidth="1"/>
    <col min="5" max="5" width="16.5703125" bestFit="1" customWidth="1"/>
    <col min="6" max="6" width="11.5703125" bestFit="1" customWidth="1"/>
    <col min="7" max="7" width="17.28515625" customWidth="1"/>
    <col min="9" max="9" width="12.140625" customWidth="1"/>
    <col min="10" max="10" width="13.85546875" customWidth="1"/>
    <col min="11" max="11" width="13.28515625" customWidth="1"/>
    <col min="12" max="12" width="17.28515625" customWidth="1"/>
    <col min="13" max="13" width="17.28515625" hidden="1" customWidth="1"/>
    <col min="14" max="14" width="14" customWidth="1"/>
  </cols>
  <sheetData>
    <row r="2" spans="2:14" s="3" customFormat="1" ht="15.75" x14ac:dyDescent="0.25">
      <c r="B2" s="198" t="s">
        <v>2887</v>
      </c>
      <c r="C2" s="198"/>
      <c r="D2" s="198"/>
      <c r="E2" s="198"/>
      <c r="F2" s="198"/>
      <c r="G2" s="198"/>
      <c r="H2" s="198"/>
      <c r="I2" s="198"/>
      <c r="J2" s="198"/>
      <c r="K2" s="198"/>
      <c r="L2" s="198"/>
      <c r="M2" s="198"/>
      <c r="N2" s="198"/>
    </row>
    <row r="3" spans="2:14" s="3" customFormat="1" ht="60" x14ac:dyDescent="0.25">
      <c r="B3" s="4" t="s">
        <v>1</v>
      </c>
      <c r="C3" s="4" t="s">
        <v>2</v>
      </c>
      <c r="D3" s="4" t="s">
        <v>3</v>
      </c>
      <c r="E3" s="4" t="s">
        <v>4</v>
      </c>
      <c r="F3" s="4" t="s">
        <v>5</v>
      </c>
      <c r="G3" s="4" t="s">
        <v>12</v>
      </c>
      <c r="H3" s="4" t="s">
        <v>26</v>
      </c>
      <c r="I3" s="4" t="s">
        <v>6</v>
      </c>
      <c r="J3" s="5" t="s">
        <v>7</v>
      </c>
      <c r="K3" s="5" t="s">
        <v>9</v>
      </c>
      <c r="L3" s="5" t="s">
        <v>27</v>
      </c>
      <c r="M3" s="54" t="s">
        <v>2858</v>
      </c>
      <c r="N3" s="5" t="s">
        <v>10</v>
      </c>
    </row>
    <row r="4" spans="2:14" x14ac:dyDescent="0.25">
      <c r="B4" s="46">
        <v>1</v>
      </c>
      <c r="C4" s="106" t="s">
        <v>345</v>
      </c>
      <c r="D4" s="107">
        <v>41214</v>
      </c>
      <c r="E4" s="98">
        <v>44424</v>
      </c>
      <c r="F4" s="90">
        <f>(E4-D4)/365</f>
        <v>8.794520547945206</v>
      </c>
      <c r="G4" s="46">
        <v>8</v>
      </c>
      <c r="H4" s="72">
        <v>0.05</v>
      </c>
      <c r="I4" s="91">
        <f>(1-H4)/G4</f>
        <v>0.11874999999999999</v>
      </c>
      <c r="J4" s="68">
        <v>1332614</v>
      </c>
      <c r="K4" s="69">
        <f t="shared" ref="K4:K67" si="0">J4*I4*F4</f>
        <v>1391714.5181506851</v>
      </c>
      <c r="L4" s="69">
        <f t="shared" ref="L4:L67" si="1">MAX(J4-K4,0)</f>
        <v>0</v>
      </c>
      <c r="M4" s="45">
        <v>0.1</v>
      </c>
      <c r="N4" s="68">
        <f>IF(J4&lt;=0,0,IF(L4&lt;=H4*J4,H4*J4,L4*(1-M4)))</f>
        <v>66630.7</v>
      </c>
    </row>
    <row r="5" spans="2:14" x14ac:dyDescent="0.25">
      <c r="B5" s="46">
        <v>2</v>
      </c>
      <c r="C5" s="106" t="s">
        <v>345</v>
      </c>
      <c r="D5" s="107">
        <v>41214</v>
      </c>
      <c r="E5" s="98">
        <v>44424</v>
      </c>
      <c r="F5" s="90">
        <f t="shared" ref="F5:F68" si="2">(E5-D5)/365</f>
        <v>8.794520547945206</v>
      </c>
      <c r="G5" s="46">
        <v>8</v>
      </c>
      <c r="H5" s="72">
        <v>0.05</v>
      </c>
      <c r="I5" s="91">
        <f t="shared" ref="I5:I68" si="3">(1-H5)/G5</f>
        <v>0.11874999999999999</v>
      </c>
      <c r="J5" s="68">
        <v>1212750</v>
      </c>
      <c r="K5" s="69">
        <f t="shared" si="0"/>
        <v>1266534.6318493153</v>
      </c>
      <c r="L5" s="69">
        <f t="shared" si="1"/>
        <v>0</v>
      </c>
      <c r="M5" s="45">
        <v>0.1</v>
      </c>
      <c r="N5" s="68">
        <f t="shared" ref="N5:N68" si="4">IF(J5&lt;=0,0,IF(L5&lt;=H5*J5,H5*J5,L5*(1-M5)))</f>
        <v>60637.5</v>
      </c>
    </row>
    <row r="6" spans="2:14" x14ac:dyDescent="0.25">
      <c r="B6" s="46">
        <v>3</v>
      </c>
      <c r="C6" s="106" t="s">
        <v>345</v>
      </c>
      <c r="D6" s="107">
        <v>41214</v>
      </c>
      <c r="E6" s="98">
        <v>44424</v>
      </c>
      <c r="F6" s="90">
        <f t="shared" si="2"/>
        <v>8.794520547945206</v>
      </c>
      <c r="G6" s="46">
        <v>8</v>
      </c>
      <c r="H6" s="72">
        <v>0.05</v>
      </c>
      <c r="I6" s="91">
        <f t="shared" si="3"/>
        <v>0.11874999999999999</v>
      </c>
      <c r="J6" s="68">
        <v>1212750</v>
      </c>
      <c r="K6" s="69">
        <f t="shared" si="0"/>
        <v>1266534.6318493153</v>
      </c>
      <c r="L6" s="69">
        <f t="shared" si="1"/>
        <v>0</v>
      </c>
      <c r="M6" s="45">
        <v>0.1</v>
      </c>
      <c r="N6" s="68">
        <f t="shared" si="4"/>
        <v>60637.5</v>
      </c>
    </row>
    <row r="7" spans="2:14" x14ac:dyDescent="0.25">
      <c r="B7" s="46">
        <v>4</v>
      </c>
      <c r="C7" s="106" t="s">
        <v>346</v>
      </c>
      <c r="D7" s="107">
        <v>41214</v>
      </c>
      <c r="E7" s="98">
        <v>44424</v>
      </c>
      <c r="F7" s="90">
        <f t="shared" si="2"/>
        <v>8.794520547945206</v>
      </c>
      <c r="G7" s="46">
        <v>8</v>
      </c>
      <c r="H7" s="72">
        <v>0.05</v>
      </c>
      <c r="I7" s="91">
        <f t="shared" si="3"/>
        <v>0.11874999999999999</v>
      </c>
      <c r="J7" s="68">
        <v>1429036</v>
      </c>
      <c r="K7" s="69">
        <f t="shared" si="0"/>
        <v>1492412.7678082192</v>
      </c>
      <c r="L7" s="69">
        <f t="shared" si="1"/>
        <v>0</v>
      </c>
      <c r="M7" s="45">
        <v>0.1</v>
      </c>
      <c r="N7" s="68">
        <f t="shared" si="4"/>
        <v>71451.8</v>
      </c>
    </row>
    <row r="8" spans="2:14" x14ac:dyDescent="0.25">
      <c r="B8" s="46">
        <v>5</v>
      </c>
      <c r="C8" s="106" t="s">
        <v>347</v>
      </c>
      <c r="D8" s="108">
        <v>39904</v>
      </c>
      <c r="E8" s="98">
        <v>44424</v>
      </c>
      <c r="F8" s="90">
        <f t="shared" si="2"/>
        <v>12.383561643835616</v>
      </c>
      <c r="G8" s="46">
        <v>8</v>
      </c>
      <c r="H8" s="72">
        <v>0.05</v>
      </c>
      <c r="I8" s="91">
        <f t="shared" si="3"/>
        <v>0.11874999999999999</v>
      </c>
      <c r="J8" s="68">
        <v>43500</v>
      </c>
      <c r="K8" s="69">
        <f t="shared" si="0"/>
        <v>63968.835616438351</v>
      </c>
      <c r="L8" s="69">
        <f t="shared" si="1"/>
        <v>0</v>
      </c>
      <c r="M8" s="45">
        <v>0.1</v>
      </c>
      <c r="N8" s="68">
        <f t="shared" si="4"/>
        <v>2175</v>
      </c>
    </row>
    <row r="9" spans="2:14" x14ac:dyDescent="0.25">
      <c r="B9" s="46">
        <v>6</v>
      </c>
      <c r="C9" s="106" t="s">
        <v>67</v>
      </c>
      <c r="D9" s="107">
        <v>41214</v>
      </c>
      <c r="E9" s="98">
        <v>44424</v>
      </c>
      <c r="F9" s="90">
        <f t="shared" si="2"/>
        <v>8.794520547945206</v>
      </c>
      <c r="G9" s="46">
        <v>8</v>
      </c>
      <c r="H9" s="72">
        <v>0.05</v>
      </c>
      <c r="I9" s="91">
        <f t="shared" si="3"/>
        <v>0.11874999999999999</v>
      </c>
      <c r="J9" s="68">
        <v>3779022</v>
      </c>
      <c r="K9" s="69">
        <f t="shared" si="0"/>
        <v>3946619.0373287671</v>
      </c>
      <c r="L9" s="69">
        <f t="shared" si="1"/>
        <v>0</v>
      </c>
      <c r="M9" s="45">
        <v>0.1</v>
      </c>
      <c r="N9" s="68">
        <f t="shared" si="4"/>
        <v>188951.1</v>
      </c>
    </row>
    <row r="10" spans="2:14" x14ac:dyDescent="0.25">
      <c r="B10" s="46">
        <v>7</v>
      </c>
      <c r="C10" s="106" t="s">
        <v>348</v>
      </c>
      <c r="D10" s="107">
        <v>41214</v>
      </c>
      <c r="E10" s="98">
        <v>44424</v>
      </c>
      <c r="F10" s="90">
        <f t="shared" si="2"/>
        <v>8.794520547945206</v>
      </c>
      <c r="G10" s="46">
        <v>8</v>
      </c>
      <c r="H10" s="72">
        <v>0.05</v>
      </c>
      <c r="I10" s="91">
        <f t="shared" si="3"/>
        <v>0.11874999999999999</v>
      </c>
      <c r="J10" s="68">
        <v>1295932</v>
      </c>
      <c r="K10" s="69">
        <f t="shared" si="0"/>
        <v>1353405.6965753424</v>
      </c>
      <c r="L10" s="69">
        <f t="shared" si="1"/>
        <v>0</v>
      </c>
      <c r="M10" s="45">
        <v>0.1</v>
      </c>
      <c r="N10" s="68">
        <f t="shared" si="4"/>
        <v>64796.600000000006</v>
      </c>
    </row>
    <row r="11" spans="2:14" x14ac:dyDescent="0.25">
      <c r="B11" s="46">
        <v>8</v>
      </c>
      <c r="C11" s="106" t="s">
        <v>349</v>
      </c>
      <c r="D11" s="107">
        <v>41214</v>
      </c>
      <c r="E11" s="98">
        <v>44424</v>
      </c>
      <c r="F11" s="90">
        <f t="shared" si="2"/>
        <v>8.794520547945206</v>
      </c>
      <c r="G11" s="46">
        <v>8</v>
      </c>
      <c r="H11" s="72">
        <v>0.05</v>
      </c>
      <c r="I11" s="91">
        <f t="shared" si="3"/>
        <v>0.11874999999999999</v>
      </c>
      <c r="J11" s="68">
        <v>3450211</v>
      </c>
      <c r="K11" s="69">
        <f t="shared" si="0"/>
        <v>3603225.4946917808</v>
      </c>
      <c r="L11" s="69">
        <f t="shared" si="1"/>
        <v>0</v>
      </c>
      <c r="M11" s="45">
        <v>0.1</v>
      </c>
      <c r="N11" s="68">
        <f t="shared" si="4"/>
        <v>172510.55000000002</v>
      </c>
    </row>
    <row r="12" spans="2:14" x14ac:dyDescent="0.25">
      <c r="B12" s="46">
        <v>9</v>
      </c>
      <c r="C12" s="106" t="s">
        <v>350</v>
      </c>
      <c r="D12" s="107">
        <v>41214</v>
      </c>
      <c r="E12" s="98">
        <v>44424</v>
      </c>
      <c r="F12" s="90">
        <f t="shared" si="2"/>
        <v>8.794520547945206</v>
      </c>
      <c r="G12" s="46">
        <v>8</v>
      </c>
      <c r="H12" s="72">
        <v>0.05</v>
      </c>
      <c r="I12" s="91">
        <f t="shared" si="3"/>
        <v>0.11874999999999999</v>
      </c>
      <c r="J12" s="68">
        <v>955230</v>
      </c>
      <c r="K12" s="69">
        <f t="shared" si="0"/>
        <v>997593.79623287672</v>
      </c>
      <c r="L12" s="69">
        <f t="shared" si="1"/>
        <v>0</v>
      </c>
      <c r="M12" s="45">
        <v>0.1</v>
      </c>
      <c r="N12" s="68">
        <f t="shared" si="4"/>
        <v>47761.5</v>
      </c>
    </row>
    <row r="13" spans="2:14" x14ac:dyDescent="0.25">
      <c r="B13" s="46">
        <v>10</v>
      </c>
      <c r="C13" s="106" t="s">
        <v>351</v>
      </c>
      <c r="D13" s="107">
        <v>41214</v>
      </c>
      <c r="E13" s="98">
        <v>44424</v>
      </c>
      <c r="F13" s="90">
        <f t="shared" si="2"/>
        <v>8.794520547945206</v>
      </c>
      <c r="G13" s="46">
        <v>8</v>
      </c>
      <c r="H13" s="72">
        <v>0.05</v>
      </c>
      <c r="I13" s="91">
        <f t="shared" si="3"/>
        <v>0.11874999999999999</v>
      </c>
      <c r="J13" s="68">
        <v>734203</v>
      </c>
      <c r="K13" s="69">
        <f t="shared" si="0"/>
        <v>766764.40017123288</v>
      </c>
      <c r="L13" s="69">
        <f t="shared" si="1"/>
        <v>0</v>
      </c>
      <c r="M13" s="45">
        <v>0.1</v>
      </c>
      <c r="N13" s="68">
        <f t="shared" si="4"/>
        <v>36710.15</v>
      </c>
    </row>
    <row r="14" spans="2:14" x14ac:dyDescent="0.25">
      <c r="B14" s="46">
        <v>11</v>
      </c>
      <c r="C14" s="106" t="s">
        <v>345</v>
      </c>
      <c r="D14" s="107">
        <v>41214</v>
      </c>
      <c r="E14" s="98">
        <v>44424</v>
      </c>
      <c r="F14" s="90">
        <f t="shared" si="2"/>
        <v>8.794520547945206</v>
      </c>
      <c r="G14" s="46">
        <v>8</v>
      </c>
      <c r="H14" s="72">
        <v>0.05</v>
      </c>
      <c r="I14" s="91">
        <f t="shared" si="3"/>
        <v>0.11874999999999999</v>
      </c>
      <c r="J14" s="68">
        <v>1491211</v>
      </c>
      <c r="K14" s="69">
        <f t="shared" si="0"/>
        <v>1557345.1864726029</v>
      </c>
      <c r="L14" s="69">
        <f t="shared" si="1"/>
        <v>0</v>
      </c>
      <c r="M14" s="45">
        <v>0.1</v>
      </c>
      <c r="N14" s="68">
        <f t="shared" si="4"/>
        <v>74560.55</v>
      </c>
    </row>
    <row r="15" spans="2:14" x14ac:dyDescent="0.25">
      <c r="B15" s="46">
        <v>12</v>
      </c>
      <c r="C15" s="106" t="s">
        <v>351</v>
      </c>
      <c r="D15" s="107">
        <v>41214</v>
      </c>
      <c r="E15" s="98">
        <v>44424</v>
      </c>
      <c r="F15" s="90">
        <f t="shared" si="2"/>
        <v>8.794520547945206</v>
      </c>
      <c r="G15" s="46">
        <v>8</v>
      </c>
      <c r="H15" s="72">
        <v>0.05</v>
      </c>
      <c r="I15" s="91">
        <f t="shared" si="3"/>
        <v>0.11874999999999999</v>
      </c>
      <c r="J15" s="68">
        <v>748564</v>
      </c>
      <c r="K15" s="69">
        <f t="shared" si="0"/>
        <v>781762.30068493146</v>
      </c>
      <c r="L15" s="69">
        <f t="shared" si="1"/>
        <v>0</v>
      </c>
      <c r="M15" s="45">
        <v>0.1</v>
      </c>
      <c r="N15" s="68">
        <f t="shared" si="4"/>
        <v>37428.200000000004</v>
      </c>
    </row>
    <row r="16" spans="2:14" x14ac:dyDescent="0.25">
      <c r="B16" s="46">
        <v>13</v>
      </c>
      <c r="C16" s="106" t="s">
        <v>352</v>
      </c>
      <c r="D16" s="107">
        <v>41214</v>
      </c>
      <c r="E16" s="98">
        <v>44424</v>
      </c>
      <c r="F16" s="90">
        <f t="shared" si="2"/>
        <v>8.794520547945206</v>
      </c>
      <c r="G16" s="46">
        <v>8</v>
      </c>
      <c r="H16" s="72">
        <v>0.05</v>
      </c>
      <c r="I16" s="91">
        <f t="shared" si="3"/>
        <v>0.11874999999999999</v>
      </c>
      <c r="J16" s="68">
        <v>772300</v>
      </c>
      <c r="K16" s="69">
        <f t="shared" si="0"/>
        <v>806550.97602739732</v>
      </c>
      <c r="L16" s="69">
        <f t="shared" si="1"/>
        <v>0</v>
      </c>
      <c r="M16" s="45">
        <v>0.1</v>
      </c>
      <c r="N16" s="68">
        <f t="shared" si="4"/>
        <v>38615</v>
      </c>
    </row>
    <row r="17" spans="2:14" x14ac:dyDescent="0.25">
      <c r="B17" s="46">
        <v>14</v>
      </c>
      <c r="C17" s="106" t="s">
        <v>353</v>
      </c>
      <c r="D17" s="107">
        <v>41214</v>
      </c>
      <c r="E17" s="98">
        <v>44424</v>
      </c>
      <c r="F17" s="90">
        <f t="shared" si="2"/>
        <v>8.794520547945206</v>
      </c>
      <c r="G17" s="46">
        <v>8</v>
      </c>
      <c r="H17" s="72">
        <v>0.05</v>
      </c>
      <c r="I17" s="91">
        <f t="shared" si="3"/>
        <v>0.11874999999999999</v>
      </c>
      <c r="J17" s="68">
        <v>13800</v>
      </c>
      <c r="K17" s="69">
        <f t="shared" si="0"/>
        <v>14412.020547945207</v>
      </c>
      <c r="L17" s="69">
        <f t="shared" si="1"/>
        <v>0</v>
      </c>
      <c r="M17" s="45">
        <v>0.1</v>
      </c>
      <c r="N17" s="68">
        <f t="shared" si="4"/>
        <v>690</v>
      </c>
    </row>
    <row r="18" spans="2:14" x14ac:dyDescent="0.25">
      <c r="B18" s="46">
        <v>15</v>
      </c>
      <c r="C18" s="106" t="s">
        <v>354</v>
      </c>
      <c r="D18" s="107">
        <v>41364</v>
      </c>
      <c r="E18" s="98">
        <v>44424</v>
      </c>
      <c r="F18" s="90">
        <f t="shared" si="2"/>
        <v>8.3835616438356162</v>
      </c>
      <c r="G18" s="46">
        <v>8</v>
      </c>
      <c r="H18" s="72">
        <v>0.05</v>
      </c>
      <c r="I18" s="91">
        <f t="shared" si="3"/>
        <v>0.11874999999999999</v>
      </c>
      <c r="J18" s="68">
        <v>811283</v>
      </c>
      <c r="K18" s="69">
        <f t="shared" si="0"/>
        <v>807671.12363013695</v>
      </c>
      <c r="L18" s="69">
        <f t="shared" si="1"/>
        <v>3611.8763698630501</v>
      </c>
      <c r="M18" s="45">
        <v>0.1</v>
      </c>
      <c r="N18" s="68">
        <f t="shared" si="4"/>
        <v>40564.15</v>
      </c>
    </row>
    <row r="19" spans="2:14" x14ac:dyDescent="0.25">
      <c r="B19" s="46">
        <v>16</v>
      </c>
      <c r="C19" s="106" t="s">
        <v>355</v>
      </c>
      <c r="D19" s="108">
        <v>41214</v>
      </c>
      <c r="E19" s="98">
        <v>44424</v>
      </c>
      <c r="F19" s="90">
        <f t="shared" si="2"/>
        <v>8.794520547945206</v>
      </c>
      <c r="G19" s="46">
        <v>8</v>
      </c>
      <c r="H19" s="72">
        <v>0.05</v>
      </c>
      <c r="I19" s="91">
        <f t="shared" si="3"/>
        <v>0.11874999999999999</v>
      </c>
      <c r="J19" s="68">
        <v>14490692</v>
      </c>
      <c r="K19" s="69">
        <f t="shared" si="0"/>
        <v>15133344.265068492</v>
      </c>
      <c r="L19" s="69">
        <f t="shared" si="1"/>
        <v>0</v>
      </c>
      <c r="M19" s="45">
        <v>0.1</v>
      </c>
      <c r="N19" s="68">
        <f t="shared" si="4"/>
        <v>724534.60000000009</v>
      </c>
    </row>
    <row r="20" spans="2:14" x14ac:dyDescent="0.25">
      <c r="B20" s="46">
        <v>17</v>
      </c>
      <c r="C20" s="106" t="s">
        <v>356</v>
      </c>
      <c r="D20" s="107">
        <v>41239</v>
      </c>
      <c r="E20" s="98">
        <v>44424</v>
      </c>
      <c r="F20" s="90">
        <f t="shared" si="2"/>
        <v>8.7260273972602747</v>
      </c>
      <c r="G20" s="46">
        <v>8</v>
      </c>
      <c r="H20" s="72">
        <v>0.05</v>
      </c>
      <c r="I20" s="91">
        <f t="shared" si="3"/>
        <v>0.11874999999999999</v>
      </c>
      <c r="J20" s="68">
        <v>47713</v>
      </c>
      <c r="K20" s="69">
        <f t="shared" si="0"/>
        <v>49440.962243150687</v>
      </c>
      <c r="L20" s="69">
        <f t="shared" si="1"/>
        <v>0</v>
      </c>
      <c r="M20" s="45">
        <v>0.1</v>
      </c>
      <c r="N20" s="68">
        <f t="shared" si="4"/>
        <v>2385.65</v>
      </c>
    </row>
    <row r="21" spans="2:14" x14ac:dyDescent="0.25">
      <c r="B21" s="46">
        <v>18</v>
      </c>
      <c r="C21" s="106" t="s">
        <v>357</v>
      </c>
      <c r="D21" s="107">
        <v>41337</v>
      </c>
      <c r="E21" s="98">
        <v>44424</v>
      </c>
      <c r="F21" s="90">
        <f t="shared" si="2"/>
        <v>8.4575342465753423</v>
      </c>
      <c r="G21" s="46">
        <v>8</v>
      </c>
      <c r="H21" s="72">
        <v>0.05</v>
      </c>
      <c r="I21" s="91">
        <f t="shared" si="3"/>
        <v>0.11874999999999999</v>
      </c>
      <c r="J21" s="68">
        <v>21613937</v>
      </c>
      <c r="K21" s="69">
        <f t="shared" si="0"/>
        <v>21707572.7202226</v>
      </c>
      <c r="L21" s="69">
        <f t="shared" si="1"/>
        <v>0</v>
      </c>
      <c r="M21" s="45">
        <v>0.1</v>
      </c>
      <c r="N21" s="68">
        <f t="shared" si="4"/>
        <v>1080696.8500000001</v>
      </c>
    </row>
    <row r="22" spans="2:14" x14ac:dyDescent="0.25">
      <c r="B22" s="46">
        <v>19</v>
      </c>
      <c r="C22" s="106" t="s">
        <v>356</v>
      </c>
      <c r="D22" s="107">
        <v>41309</v>
      </c>
      <c r="E22" s="98">
        <v>44424</v>
      </c>
      <c r="F22" s="90">
        <f t="shared" si="2"/>
        <v>8.5342465753424666</v>
      </c>
      <c r="G22" s="46">
        <v>8</v>
      </c>
      <c r="H22" s="72">
        <v>0.05</v>
      </c>
      <c r="I22" s="91">
        <f t="shared" si="3"/>
        <v>0.11874999999999999</v>
      </c>
      <c r="J22" s="68">
        <v>48300</v>
      </c>
      <c r="K22" s="69">
        <f t="shared" si="0"/>
        <v>48949.238013698632</v>
      </c>
      <c r="L22" s="69">
        <f t="shared" si="1"/>
        <v>0</v>
      </c>
      <c r="M22" s="45">
        <v>0.1</v>
      </c>
      <c r="N22" s="68">
        <f t="shared" si="4"/>
        <v>2415</v>
      </c>
    </row>
    <row r="23" spans="2:14" x14ac:dyDescent="0.25">
      <c r="B23" s="46">
        <v>20</v>
      </c>
      <c r="C23" s="106" t="s">
        <v>358</v>
      </c>
      <c r="D23" s="107">
        <v>41347</v>
      </c>
      <c r="E23" s="98">
        <v>44424</v>
      </c>
      <c r="F23" s="90">
        <f t="shared" si="2"/>
        <v>8.4301369863013704</v>
      </c>
      <c r="G23" s="46">
        <v>8</v>
      </c>
      <c r="H23" s="72">
        <v>0.05</v>
      </c>
      <c r="I23" s="91">
        <f t="shared" si="3"/>
        <v>0.11874999999999999</v>
      </c>
      <c r="J23" s="68">
        <v>1541333</v>
      </c>
      <c r="K23" s="69">
        <f t="shared" si="0"/>
        <v>1542995.7393664382</v>
      </c>
      <c r="L23" s="69">
        <f t="shared" si="1"/>
        <v>0</v>
      </c>
      <c r="M23" s="45">
        <v>0.1</v>
      </c>
      <c r="N23" s="68">
        <f t="shared" si="4"/>
        <v>77066.650000000009</v>
      </c>
    </row>
    <row r="24" spans="2:14" x14ac:dyDescent="0.25">
      <c r="B24" s="46">
        <v>21</v>
      </c>
      <c r="C24" s="106" t="s">
        <v>359</v>
      </c>
      <c r="D24" s="107">
        <v>41364</v>
      </c>
      <c r="E24" s="98">
        <v>44424</v>
      </c>
      <c r="F24" s="90">
        <f t="shared" si="2"/>
        <v>8.3835616438356162</v>
      </c>
      <c r="G24" s="46">
        <v>8</v>
      </c>
      <c r="H24" s="72">
        <v>0.05</v>
      </c>
      <c r="I24" s="91">
        <f t="shared" si="3"/>
        <v>0.11874999999999999</v>
      </c>
      <c r="J24" s="68">
        <v>12049340</v>
      </c>
      <c r="K24" s="69">
        <f t="shared" si="0"/>
        <v>11995695.678082192</v>
      </c>
      <c r="L24" s="69">
        <f t="shared" si="1"/>
        <v>53644.321917807683</v>
      </c>
      <c r="M24" s="45">
        <v>0.1</v>
      </c>
      <c r="N24" s="68">
        <f t="shared" si="4"/>
        <v>602467</v>
      </c>
    </row>
    <row r="25" spans="2:14" x14ac:dyDescent="0.25">
      <c r="B25" s="46">
        <v>22</v>
      </c>
      <c r="C25" s="106" t="s">
        <v>360</v>
      </c>
      <c r="D25" s="107">
        <v>41502</v>
      </c>
      <c r="E25" s="98">
        <v>44424</v>
      </c>
      <c r="F25" s="90">
        <f t="shared" si="2"/>
        <v>8.0054794520547947</v>
      </c>
      <c r="G25" s="46">
        <v>8</v>
      </c>
      <c r="H25" s="72">
        <v>0.05</v>
      </c>
      <c r="I25" s="91">
        <f t="shared" si="3"/>
        <v>0.11874999999999999</v>
      </c>
      <c r="J25" s="68">
        <v>436500</v>
      </c>
      <c r="K25" s="69">
        <f t="shared" si="0"/>
        <v>414959.02397260274</v>
      </c>
      <c r="L25" s="69">
        <f t="shared" si="1"/>
        <v>21540.976027397264</v>
      </c>
      <c r="M25" s="45">
        <v>0.1</v>
      </c>
      <c r="N25" s="68">
        <f t="shared" si="4"/>
        <v>21825</v>
      </c>
    </row>
    <row r="26" spans="2:14" x14ac:dyDescent="0.25">
      <c r="B26" s="46">
        <v>23</v>
      </c>
      <c r="C26" s="106" t="s">
        <v>356</v>
      </c>
      <c r="D26" s="107">
        <v>41571</v>
      </c>
      <c r="E26" s="98">
        <v>44424</v>
      </c>
      <c r="F26" s="90">
        <f t="shared" si="2"/>
        <v>7.816438356164384</v>
      </c>
      <c r="G26" s="46">
        <v>8</v>
      </c>
      <c r="H26" s="72">
        <v>0.05</v>
      </c>
      <c r="I26" s="91">
        <f t="shared" si="3"/>
        <v>0.11874999999999999</v>
      </c>
      <c r="J26" s="68">
        <v>49400</v>
      </c>
      <c r="K26" s="69">
        <f t="shared" si="0"/>
        <v>45853.181506849316</v>
      </c>
      <c r="L26" s="69">
        <f t="shared" si="1"/>
        <v>3546.8184931506839</v>
      </c>
      <c r="M26" s="45">
        <v>0.1</v>
      </c>
      <c r="N26" s="68">
        <f t="shared" si="4"/>
        <v>3192.1366438356158</v>
      </c>
    </row>
    <row r="27" spans="2:14" x14ac:dyDescent="0.25">
      <c r="B27" s="46">
        <v>24</v>
      </c>
      <c r="C27" s="106" t="s">
        <v>361</v>
      </c>
      <c r="D27" s="107">
        <v>41635</v>
      </c>
      <c r="E27" s="98">
        <v>44424</v>
      </c>
      <c r="F27" s="90">
        <f t="shared" si="2"/>
        <v>7.6410958904109592</v>
      </c>
      <c r="G27" s="46">
        <v>8</v>
      </c>
      <c r="H27" s="72">
        <v>0.05</v>
      </c>
      <c r="I27" s="91">
        <f t="shared" si="3"/>
        <v>0.11874999999999999</v>
      </c>
      <c r="J27" s="68">
        <v>2500000</v>
      </c>
      <c r="K27" s="69">
        <f t="shared" si="0"/>
        <v>2268450.3424657537</v>
      </c>
      <c r="L27" s="69">
        <f t="shared" si="1"/>
        <v>231549.65753424633</v>
      </c>
      <c r="M27" s="45">
        <v>0.1</v>
      </c>
      <c r="N27" s="68">
        <f t="shared" si="4"/>
        <v>208394.69178082171</v>
      </c>
    </row>
    <row r="28" spans="2:14" x14ac:dyDescent="0.25">
      <c r="B28" s="46">
        <v>25</v>
      </c>
      <c r="C28" s="106" t="s">
        <v>362</v>
      </c>
      <c r="D28" s="107">
        <v>41635</v>
      </c>
      <c r="E28" s="98">
        <v>44424</v>
      </c>
      <c r="F28" s="90">
        <f t="shared" si="2"/>
        <v>7.6410958904109592</v>
      </c>
      <c r="G28" s="46">
        <v>8</v>
      </c>
      <c r="H28" s="72">
        <v>0.05</v>
      </c>
      <c r="I28" s="91">
        <f t="shared" si="3"/>
        <v>0.11874999999999999</v>
      </c>
      <c r="J28" s="68">
        <v>3453095</v>
      </c>
      <c r="K28" s="69">
        <f t="shared" si="0"/>
        <v>3133269.8141267123</v>
      </c>
      <c r="L28" s="69">
        <f t="shared" si="1"/>
        <v>319825.18587328773</v>
      </c>
      <c r="M28" s="45">
        <v>0.1</v>
      </c>
      <c r="N28" s="68">
        <f t="shared" si="4"/>
        <v>287842.66728595895</v>
      </c>
    </row>
    <row r="29" spans="2:14" x14ac:dyDescent="0.25">
      <c r="B29" s="46">
        <v>26</v>
      </c>
      <c r="C29" s="106" t="s">
        <v>363</v>
      </c>
      <c r="D29" s="107">
        <v>41638</v>
      </c>
      <c r="E29" s="98">
        <v>44424</v>
      </c>
      <c r="F29" s="90">
        <f t="shared" si="2"/>
        <v>7.6328767123287671</v>
      </c>
      <c r="G29" s="46">
        <v>8</v>
      </c>
      <c r="H29" s="72">
        <v>0.05</v>
      </c>
      <c r="I29" s="91">
        <f t="shared" si="3"/>
        <v>0.11874999999999999</v>
      </c>
      <c r="J29" s="68">
        <v>835873</v>
      </c>
      <c r="K29" s="69">
        <f t="shared" si="0"/>
        <v>757638.72229452047</v>
      </c>
      <c r="L29" s="69">
        <f t="shared" si="1"/>
        <v>78234.27770547953</v>
      </c>
      <c r="M29" s="45">
        <v>0.1</v>
      </c>
      <c r="N29" s="68">
        <f t="shared" si="4"/>
        <v>70410.849934931583</v>
      </c>
    </row>
    <row r="30" spans="2:14" x14ac:dyDescent="0.25">
      <c r="B30" s="46">
        <v>27</v>
      </c>
      <c r="C30" s="106" t="s">
        <v>364</v>
      </c>
      <c r="D30" s="107">
        <v>41638</v>
      </c>
      <c r="E30" s="98">
        <v>44424</v>
      </c>
      <c r="F30" s="90">
        <f t="shared" si="2"/>
        <v>7.6328767123287671</v>
      </c>
      <c r="G30" s="46">
        <v>8</v>
      </c>
      <c r="H30" s="72">
        <v>0.05</v>
      </c>
      <c r="I30" s="91">
        <f t="shared" si="3"/>
        <v>0.11874999999999999</v>
      </c>
      <c r="J30" s="68">
        <v>2342805</v>
      </c>
      <c r="K30" s="69">
        <f t="shared" si="0"/>
        <v>2123528.0799657535</v>
      </c>
      <c r="L30" s="69">
        <f t="shared" si="1"/>
        <v>219276.92003424652</v>
      </c>
      <c r="M30" s="45">
        <v>0.1</v>
      </c>
      <c r="N30" s="68">
        <f t="shared" si="4"/>
        <v>197349.22803082186</v>
      </c>
    </row>
    <row r="31" spans="2:14" x14ac:dyDescent="0.25">
      <c r="B31" s="46">
        <v>28</v>
      </c>
      <c r="C31" s="106" t="s">
        <v>365</v>
      </c>
      <c r="D31" s="107">
        <v>41638</v>
      </c>
      <c r="E31" s="98">
        <v>44424</v>
      </c>
      <c r="F31" s="90">
        <f t="shared" si="2"/>
        <v>7.6328767123287671</v>
      </c>
      <c r="G31" s="46">
        <v>8</v>
      </c>
      <c r="H31" s="72">
        <v>0.05</v>
      </c>
      <c r="I31" s="91">
        <f t="shared" si="3"/>
        <v>0.11874999999999999</v>
      </c>
      <c r="J31" s="68">
        <v>625065</v>
      </c>
      <c r="K31" s="69">
        <f t="shared" si="0"/>
        <v>566561.48476027395</v>
      </c>
      <c r="L31" s="69">
        <f t="shared" si="1"/>
        <v>58503.515239726054</v>
      </c>
      <c r="M31" s="45">
        <v>0.1</v>
      </c>
      <c r="N31" s="68">
        <f t="shared" si="4"/>
        <v>52653.16371575345</v>
      </c>
    </row>
    <row r="32" spans="2:14" x14ac:dyDescent="0.25">
      <c r="B32" s="46">
        <v>29</v>
      </c>
      <c r="C32" s="106" t="s">
        <v>366</v>
      </c>
      <c r="D32" s="107">
        <v>41638</v>
      </c>
      <c r="E32" s="98">
        <v>44424</v>
      </c>
      <c r="F32" s="90">
        <f t="shared" si="2"/>
        <v>7.6328767123287671</v>
      </c>
      <c r="G32" s="46">
        <v>8</v>
      </c>
      <c r="H32" s="72">
        <v>0.05</v>
      </c>
      <c r="I32" s="91">
        <f t="shared" si="3"/>
        <v>0.11874999999999999</v>
      </c>
      <c r="J32" s="68">
        <v>2758120</v>
      </c>
      <c r="K32" s="69">
        <f t="shared" si="0"/>
        <v>2499971.3027397259</v>
      </c>
      <c r="L32" s="69">
        <f t="shared" si="1"/>
        <v>258148.69726027409</v>
      </c>
      <c r="M32" s="45">
        <v>0.1</v>
      </c>
      <c r="N32" s="68">
        <f t="shared" si="4"/>
        <v>232333.82753424669</v>
      </c>
    </row>
    <row r="33" spans="2:14" x14ac:dyDescent="0.25">
      <c r="B33" s="46">
        <v>30</v>
      </c>
      <c r="C33" s="106" t="s">
        <v>347</v>
      </c>
      <c r="D33" s="107">
        <v>41638</v>
      </c>
      <c r="E33" s="98">
        <v>44424</v>
      </c>
      <c r="F33" s="90">
        <f t="shared" si="2"/>
        <v>7.6328767123287671</v>
      </c>
      <c r="G33" s="46">
        <v>8</v>
      </c>
      <c r="H33" s="72">
        <v>0.05</v>
      </c>
      <c r="I33" s="91">
        <f t="shared" si="3"/>
        <v>0.11874999999999999</v>
      </c>
      <c r="J33" s="68">
        <v>12768</v>
      </c>
      <c r="K33" s="69">
        <f t="shared" si="0"/>
        <v>11572.967671232875</v>
      </c>
      <c r="L33" s="69">
        <f t="shared" si="1"/>
        <v>1195.0323287671254</v>
      </c>
      <c r="M33" s="45">
        <v>0.1</v>
      </c>
      <c r="N33" s="68">
        <f t="shared" si="4"/>
        <v>1075.5290958904129</v>
      </c>
    </row>
    <row r="34" spans="2:14" x14ac:dyDescent="0.25">
      <c r="B34" s="46">
        <v>31</v>
      </c>
      <c r="C34" s="106" t="s">
        <v>347</v>
      </c>
      <c r="D34" s="107">
        <v>41638</v>
      </c>
      <c r="E34" s="98">
        <v>44424</v>
      </c>
      <c r="F34" s="90">
        <f t="shared" si="2"/>
        <v>7.6328767123287671</v>
      </c>
      <c r="G34" s="46">
        <v>8</v>
      </c>
      <c r="H34" s="72">
        <v>0.05</v>
      </c>
      <c r="I34" s="91">
        <f t="shared" si="3"/>
        <v>0.11874999999999999</v>
      </c>
      <c r="J34" s="68">
        <v>22550</v>
      </c>
      <c r="K34" s="69">
        <f t="shared" si="0"/>
        <v>20439.412671232876</v>
      </c>
      <c r="L34" s="69">
        <f t="shared" si="1"/>
        <v>2110.5873287671238</v>
      </c>
      <c r="M34" s="45">
        <v>0.1</v>
      </c>
      <c r="N34" s="68">
        <f t="shared" si="4"/>
        <v>1899.5285958904115</v>
      </c>
    </row>
    <row r="35" spans="2:14" x14ac:dyDescent="0.25">
      <c r="B35" s="46">
        <v>32</v>
      </c>
      <c r="C35" s="106" t="s">
        <v>347</v>
      </c>
      <c r="D35" s="107">
        <v>41638</v>
      </c>
      <c r="E35" s="98">
        <v>44424</v>
      </c>
      <c r="F35" s="90">
        <f t="shared" si="2"/>
        <v>7.6328767123287671</v>
      </c>
      <c r="G35" s="46">
        <v>8</v>
      </c>
      <c r="H35" s="72">
        <v>0.05</v>
      </c>
      <c r="I35" s="91">
        <f t="shared" si="3"/>
        <v>0.11874999999999999</v>
      </c>
      <c r="J35" s="68">
        <v>22550</v>
      </c>
      <c r="K35" s="69">
        <f t="shared" si="0"/>
        <v>20439.412671232876</v>
      </c>
      <c r="L35" s="69">
        <f t="shared" si="1"/>
        <v>2110.5873287671238</v>
      </c>
      <c r="M35" s="45">
        <v>0.1</v>
      </c>
      <c r="N35" s="68">
        <f t="shared" si="4"/>
        <v>1899.5285958904115</v>
      </c>
    </row>
    <row r="36" spans="2:14" x14ac:dyDescent="0.25">
      <c r="B36" s="46">
        <v>33</v>
      </c>
      <c r="C36" s="106" t="s">
        <v>367</v>
      </c>
      <c r="D36" s="107">
        <v>41638</v>
      </c>
      <c r="E36" s="98">
        <v>44424</v>
      </c>
      <c r="F36" s="90">
        <f t="shared" si="2"/>
        <v>7.6328767123287671</v>
      </c>
      <c r="G36" s="46">
        <v>8</v>
      </c>
      <c r="H36" s="72">
        <v>0.05</v>
      </c>
      <c r="I36" s="91">
        <f t="shared" si="3"/>
        <v>0.11874999999999999</v>
      </c>
      <c r="J36" s="68">
        <v>7322</v>
      </c>
      <c r="K36" s="69">
        <f t="shared" si="0"/>
        <v>6636.6908904109587</v>
      </c>
      <c r="L36" s="69">
        <f t="shared" si="1"/>
        <v>685.30910958904133</v>
      </c>
      <c r="M36" s="45">
        <v>0.1</v>
      </c>
      <c r="N36" s="68">
        <f t="shared" si="4"/>
        <v>616.77819863013724</v>
      </c>
    </row>
    <row r="37" spans="2:14" x14ac:dyDescent="0.25">
      <c r="B37" s="46">
        <v>34</v>
      </c>
      <c r="C37" s="106" t="s">
        <v>368</v>
      </c>
      <c r="D37" s="107">
        <v>41638</v>
      </c>
      <c r="E37" s="98">
        <v>44424</v>
      </c>
      <c r="F37" s="90">
        <f t="shared" si="2"/>
        <v>7.6328767123287671</v>
      </c>
      <c r="G37" s="46">
        <v>8</v>
      </c>
      <c r="H37" s="72">
        <v>0.05</v>
      </c>
      <c r="I37" s="91">
        <f t="shared" si="3"/>
        <v>0.11874999999999999</v>
      </c>
      <c r="J37" s="68">
        <v>22600</v>
      </c>
      <c r="K37" s="69">
        <f t="shared" si="0"/>
        <v>20484.732876712329</v>
      </c>
      <c r="L37" s="69">
        <f t="shared" si="1"/>
        <v>2115.267123287671</v>
      </c>
      <c r="M37" s="45">
        <v>0.1</v>
      </c>
      <c r="N37" s="68">
        <f t="shared" si="4"/>
        <v>1903.740410958904</v>
      </c>
    </row>
    <row r="38" spans="2:14" x14ac:dyDescent="0.25">
      <c r="B38" s="46">
        <v>35</v>
      </c>
      <c r="C38" s="106" t="s">
        <v>369</v>
      </c>
      <c r="D38" s="107">
        <v>41667</v>
      </c>
      <c r="E38" s="98">
        <v>44424</v>
      </c>
      <c r="F38" s="90">
        <f t="shared" si="2"/>
        <v>7.5534246575342463</v>
      </c>
      <c r="G38" s="46">
        <v>8</v>
      </c>
      <c r="H38" s="72">
        <v>0.05</v>
      </c>
      <c r="I38" s="91">
        <f t="shared" si="3"/>
        <v>0.11874999999999999</v>
      </c>
      <c r="J38" s="68">
        <v>1274758</v>
      </c>
      <c r="K38" s="69">
        <f t="shared" si="0"/>
        <v>1143418.6355136984</v>
      </c>
      <c r="L38" s="69">
        <f t="shared" si="1"/>
        <v>131339.36448630155</v>
      </c>
      <c r="M38" s="45">
        <v>0.1</v>
      </c>
      <c r="N38" s="68">
        <f t="shared" si="4"/>
        <v>118205.4280376714</v>
      </c>
    </row>
    <row r="39" spans="2:14" x14ac:dyDescent="0.25">
      <c r="B39" s="46">
        <v>36</v>
      </c>
      <c r="C39" s="106" t="s">
        <v>369</v>
      </c>
      <c r="D39" s="107">
        <v>41677</v>
      </c>
      <c r="E39" s="98">
        <v>44424</v>
      </c>
      <c r="F39" s="90">
        <f t="shared" si="2"/>
        <v>7.5260273972602736</v>
      </c>
      <c r="G39" s="46">
        <v>8</v>
      </c>
      <c r="H39" s="72">
        <v>0.05</v>
      </c>
      <c r="I39" s="91">
        <f t="shared" si="3"/>
        <v>0.11874999999999999</v>
      </c>
      <c r="J39" s="68">
        <v>1197281</v>
      </c>
      <c r="K39" s="69">
        <f t="shared" si="0"/>
        <v>1070028.8909760274</v>
      </c>
      <c r="L39" s="69">
        <f t="shared" si="1"/>
        <v>127252.10902397265</v>
      </c>
      <c r="M39" s="45">
        <v>0.1</v>
      </c>
      <c r="N39" s="68">
        <f t="shared" si="4"/>
        <v>114526.89812157539</v>
      </c>
    </row>
    <row r="40" spans="2:14" x14ac:dyDescent="0.25">
      <c r="B40" s="46">
        <v>37</v>
      </c>
      <c r="C40" s="106" t="s">
        <v>369</v>
      </c>
      <c r="D40" s="107">
        <v>41677</v>
      </c>
      <c r="E40" s="98">
        <v>44424</v>
      </c>
      <c r="F40" s="90">
        <f t="shared" si="2"/>
        <v>7.5260273972602736</v>
      </c>
      <c r="G40" s="46">
        <v>8</v>
      </c>
      <c r="H40" s="72">
        <v>0.05</v>
      </c>
      <c r="I40" s="91">
        <f t="shared" si="3"/>
        <v>0.11874999999999999</v>
      </c>
      <c r="J40" s="68">
        <v>1197281</v>
      </c>
      <c r="K40" s="69">
        <f t="shared" si="0"/>
        <v>1070028.8909760274</v>
      </c>
      <c r="L40" s="69">
        <f t="shared" si="1"/>
        <v>127252.10902397265</v>
      </c>
      <c r="M40" s="45">
        <v>0.1</v>
      </c>
      <c r="N40" s="68">
        <f t="shared" si="4"/>
        <v>114526.89812157539</v>
      </c>
    </row>
    <row r="41" spans="2:14" x14ac:dyDescent="0.25">
      <c r="B41" s="46">
        <v>38</v>
      </c>
      <c r="C41" s="106" t="s">
        <v>370</v>
      </c>
      <c r="D41" s="107">
        <v>41727</v>
      </c>
      <c r="E41" s="98">
        <v>44424</v>
      </c>
      <c r="F41" s="90">
        <f t="shared" si="2"/>
        <v>7.3890410958904109</v>
      </c>
      <c r="G41" s="46">
        <v>8</v>
      </c>
      <c r="H41" s="72">
        <v>0.05</v>
      </c>
      <c r="I41" s="91">
        <f t="shared" si="3"/>
        <v>0.11874999999999999</v>
      </c>
      <c r="J41" s="68">
        <v>972640</v>
      </c>
      <c r="K41" s="69">
        <f t="shared" si="0"/>
        <v>853441.63561643835</v>
      </c>
      <c r="L41" s="69">
        <f t="shared" si="1"/>
        <v>119198.36438356165</v>
      </c>
      <c r="M41" s="45">
        <v>0.1</v>
      </c>
      <c r="N41" s="68">
        <f t="shared" si="4"/>
        <v>107278.5279452055</v>
      </c>
    </row>
    <row r="42" spans="2:14" x14ac:dyDescent="0.25">
      <c r="B42" s="46">
        <v>39</v>
      </c>
      <c r="C42" s="106" t="s">
        <v>371</v>
      </c>
      <c r="D42" s="107">
        <v>41776</v>
      </c>
      <c r="E42" s="98">
        <v>44424</v>
      </c>
      <c r="F42" s="90">
        <f t="shared" si="2"/>
        <v>7.2547945205479456</v>
      </c>
      <c r="G42" s="46">
        <v>8</v>
      </c>
      <c r="H42" s="72">
        <v>0.05</v>
      </c>
      <c r="I42" s="91">
        <f t="shared" si="3"/>
        <v>0.11874999999999999</v>
      </c>
      <c r="J42" s="68">
        <v>48600</v>
      </c>
      <c r="K42" s="69">
        <f t="shared" si="0"/>
        <v>41869.232876712333</v>
      </c>
      <c r="L42" s="69">
        <f t="shared" si="1"/>
        <v>6730.7671232876673</v>
      </c>
      <c r="M42" s="45">
        <v>0.1</v>
      </c>
      <c r="N42" s="68">
        <f t="shared" si="4"/>
        <v>6057.6904109589004</v>
      </c>
    </row>
    <row r="43" spans="2:14" x14ac:dyDescent="0.25">
      <c r="B43" s="46">
        <v>40</v>
      </c>
      <c r="C43" s="106" t="s">
        <v>371</v>
      </c>
      <c r="D43" s="107">
        <v>41776</v>
      </c>
      <c r="E43" s="98">
        <v>44424</v>
      </c>
      <c r="F43" s="90">
        <f t="shared" si="2"/>
        <v>7.2547945205479456</v>
      </c>
      <c r="G43" s="46">
        <v>8</v>
      </c>
      <c r="H43" s="72">
        <v>0.05</v>
      </c>
      <c r="I43" s="91">
        <f t="shared" si="3"/>
        <v>0.11874999999999999</v>
      </c>
      <c r="J43" s="68">
        <v>48600</v>
      </c>
      <c r="K43" s="69">
        <f t="shared" si="0"/>
        <v>41869.232876712333</v>
      </c>
      <c r="L43" s="69">
        <f t="shared" si="1"/>
        <v>6730.7671232876673</v>
      </c>
      <c r="M43" s="45">
        <v>0.1</v>
      </c>
      <c r="N43" s="68">
        <f t="shared" si="4"/>
        <v>6057.6904109589004</v>
      </c>
    </row>
    <row r="44" spans="2:14" x14ac:dyDescent="0.25">
      <c r="B44" s="46">
        <v>41</v>
      </c>
      <c r="C44" s="106" t="s">
        <v>371</v>
      </c>
      <c r="D44" s="107">
        <v>41776</v>
      </c>
      <c r="E44" s="98">
        <v>44424</v>
      </c>
      <c r="F44" s="90">
        <f t="shared" si="2"/>
        <v>7.2547945205479456</v>
      </c>
      <c r="G44" s="46">
        <v>8</v>
      </c>
      <c r="H44" s="72">
        <v>0.05</v>
      </c>
      <c r="I44" s="91">
        <f t="shared" si="3"/>
        <v>0.11874999999999999</v>
      </c>
      <c r="J44" s="68">
        <v>48600</v>
      </c>
      <c r="K44" s="69">
        <f t="shared" si="0"/>
        <v>41869.232876712333</v>
      </c>
      <c r="L44" s="69">
        <f t="shared" si="1"/>
        <v>6730.7671232876673</v>
      </c>
      <c r="M44" s="45">
        <v>0.1</v>
      </c>
      <c r="N44" s="68">
        <f t="shared" si="4"/>
        <v>6057.6904109589004</v>
      </c>
    </row>
    <row r="45" spans="2:14" x14ac:dyDescent="0.25">
      <c r="B45" s="46">
        <v>42</v>
      </c>
      <c r="C45" s="106" t="s">
        <v>372</v>
      </c>
      <c r="D45" s="107">
        <v>41788</v>
      </c>
      <c r="E45" s="98">
        <v>44424</v>
      </c>
      <c r="F45" s="90">
        <f t="shared" si="2"/>
        <v>7.2219178082191782</v>
      </c>
      <c r="G45" s="46">
        <v>8</v>
      </c>
      <c r="H45" s="72">
        <v>0.05</v>
      </c>
      <c r="I45" s="91">
        <f t="shared" si="3"/>
        <v>0.11874999999999999</v>
      </c>
      <c r="J45" s="68">
        <v>52630</v>
      </c>
      <c r="K45" s="69">
        <f t="shared" si="0"/>
        <v>45135.632191780824</v>
      </c>
      <c r="L45" s="69">
        <f t="shared" si="1"/>
        <v>7494.3678082191764</v>
      </c>
      <c r="M45" s="45">
        <v>0.1</v>
      </c>
      <c r="N45" s="68">
        <f t="shared" si="4"/>
        <v>6744.9310273972587</v>
      </c>
    </row>
    <row r="46" spans="2:14" x14ac:dyDescent="0.25">
      <c r="B46" s="46">
        <v>43</v>
      </c>
      <c r="C46" s="106" t="s">
        <v>373</v>
      </c>
      <c r="D46" s="107">
        <v>41790</v>
      </c>
      <c r="E46" s="98">
        <v>44424</v>
      </c>
      <c r="F46" s="90">
        <f t="shared" si="2"/>
        <v>7.2164383561643834</v>
      </c>
      <c r="G46" s="46">
        <v>8</v>
      </c>
      <c r="H46" s="72">
        <v>0.05</v>
      </c>
      <c r="I46" s="91">
        <f t="shared" si="3"/>
        <v>0.11874999999999999</v>
      </c>
      <c r="J46" s="68">
        <v>3500</v>
      </c>
      <c r="K46" s="69">
        <f t="shared" si="0"/>
        <v>2999.3321917808221</v>
      </c>
      <c r="L46" s="69">
        <f t="shared" si="1"/>
        <v>500.66780821917791</v>
      </c>
      <c r="M46" s="45">
        <v>0.1</v>
      </c>
      <c r="N46" s="68">
        <f t="shared" si="4"/>
        <v>450.60102739726011</v>
      </c>
    </row>
    <row r="47" spans="2:14" x14ac:dyDescent="0.25">
      <c r="B47" s="46">
        <v>44</v>
      </c>
      <c r="C47" s="106" t="s">
        <v>374</v>
      </c>
      <c r="D47" s="107">
        <v>41793</v>
      </c>
      <c r="E47" s="98">
        <v>44424</v>
      </c>
      <c r="F47" s="90">
        <f t="shared" si="2"/>
        <v>7.2082191780821914</v>
      </c>
      <c r="G47" s="46">
        <v>8</v>
      </c>
      <c r="H47" s="72">
        <v>0.05</v>
      </c>
      <c r="I47" s="91">
        <f t="shared" si="3"/>
        <v>0.11874999999999999</v>
      </c>
      <c r="J47" s="68">
        <v>739438</v>
      </c>
      <c r="K47" s="69">
        <f t="shared" si="0"/>
        <v>632941.2017465753</v>
      </c>
      <c r="L47" s="69">
        <f t="shared" si="1"/>
        <v>106496.7982534247</v>
      </c>
      <c r="M47" s="45">
        <v>0.1</v>
      </c>
      <c r="N47" s="68">
        <f t="shared" si="4"/>
        <v>95847.118428082234</v>
      </c>
    </row>
    <row r="48" spans="2:14" x14ac:dyDescent="0.25">
      <c r="B48" s="46">
        <v>45</v>
      </c>
      <c r="C48" s="106" t="s">
        <v>373</v>
      </c>
      <c r="D48" s="107">
        <v>41832</v>
      </c>
      <c r="E48" s="98">
        <v>44424</v>
      </c>
      <c r="F48" s="90">
        <f t="shared" si="2"/>
        <v>7.1013698630136988</v>
      </c>
      <c r="G48" s="46">
        <v>8</v>
      </c>
      <c r="H48" s="72">
        <v>0.05</v>
      </c>
      <c r="I48" s="91">
        <f t="shared" si="3"/>
        <v>0.11874999999999999</v>
      </c>
      <c r="J48" s="68">
        <v>3500</v>
      </c>
      <c r="K48" s="69">
        <f t="shared" si="0"/>
        <v>2951.5068493150684</v>
      </c>
      <c r="L48" s="69">
        <f t="shared" si="1"/>
        <v>548.49315068493161</v>
      </c>
      <c r="M48" s="45">
        <v>0.1</v>
      </c>
      <c r="N48" s="68">
        <f t="shared" si="4"/>
        <v>493.64383561643848</v>
      </c>
    </row>
    <row r="49" spans="2:14" x14ac:dyDescent="0.25">
      <c r="B49" s="46">
        <v>46</v>
      </c>
      <c r="C49" s="106" t="s">
        <v>375</v>
      </c>
      <c r="D49" s="107">
        <v>41872</v>
      </c>
      <c r="E49" s="98">
        <v>44424</v>
      </c>
      <c r="F49" s="90">
        <f t="shared" si="2"/>
        <v>6.9917808219178079</v>
      </c>
      <c r="G49" s="46">
        <v>8</v>
      </c>
      <c r="H49" s="72">
        <v>0.05</v>
      </c>
      <c r="I49" s="91">
        <f t="shared" si="3"/>
        <v>0.11874999999999999</v>
      </c>
      <c r="J49" s="68">
        <v>39554090</v>
      </c>
      <c r="K49" s="69">
        <f t="shared" si="0"/>
        <v>32840731.436986301</v>
      </c>
      <c r="L49" s="69">
        <f t="shared" si="1"/>
        <v>6713358.5630136989</v>
      </c>
      <c r="M49" s="45">
        <v>0.1</v>
      </c>
      <c r="N49" s="68">
        <f t="shared" si="4"/>
        <v>6042022.7067123288</v>
      </c>
    </row>
    <row r="50" spans="2:14" x14ac:dyDescent="0.25">
      <c r="B50" s="46">
        <v>47</v>
      </c>
      <c r="C50" s="106" t="s">
        <v>376</v>
      </c>
      <c r="D50" s="107">
        <v>41845</v>
      </c>
      <c r="E50" s="98">
        <v>44424</v>
      </c>
      <c r="F50" s="90">
        <f t="shared" si="2"/>
        <v>7.065753424657534</v>
      </c>
      <c r="G50" s="46">
        <v>8</v>
      </c>
      <c r="H50" s="72">
        <v>0.05</v>
      </c>
      <c r="I50" s="91">
        <f t="shared" si="3"/>
        <v>0.11874999999999999</v>
      </c>
      <c r="J50" s="68">
        <v>5188244</v>
      </c>
      <c r="K50" s="69">
        <f t="shared" si="0"/>
        <v>4353238.7713013692</v>
      </c>
      <c r="L50" s="69">
        <f t="shared" si="1"/>
        <v>835005.22869863082</v>
      </c>
      <c r="M50" s="45">
        <v>0.1</v>
      </c>
      <c r="N50" s="68">
        <f t="shared" si="4"/>
        <v>751504.70582876774</v>
      </c>
    </row>
    <row r="51" spans="2:14" x14ac:dyDescent="0.25">
      <c r="B51" s="46">
        <v>48</v>
      </c>
      <c r="C51" s="106" t="s">
        <v>377</v>
      </c>
      <c r="D51" s="107">
        <v>41885</v>
      </c>
      <c r="E51" s="98">
        <v>44424</v>
      </c>
      <c r="F51" s="90">
        <f t="shared" si="2"/>
        <v>6.956164383561644</v>
      </c>
      <c r="G51" s="46">
        <v>8</v>
      </c>
      <c r="H51" s="72">
        <v>0.05</v>
      </c>
      <c r="I51" s="91">
        <f t="shared" si="3"/>
        <v>0.11874999999999999</v>
      </c>
      <c r="J51" s="68">
        <v>5452252</v>
      </c>
      <c r="K51" s="69">
        <f t="shared" si="0"/>
        <v>4503802.8892465746</v>
      </c>
      <c r="L51" s="69">
        <f t="shared" si="1"/>
        <v>948449.1107534254</v>
      </c>
      <c r="M51" s="45">
        <v>0.1</v>
      </c>
      <c r="N51" s="68">
        <f t="shared" si="4"/>
        <v>853604.19967808283</v>
      </c>
    </row>
    <row r="52" spans="2:14" x14ac:dyDescent="0.25">
      <c r="B52" s="46">
        <v>49</v>
      </c>
      <c r="C52" s="106" t="s">
        <v>378</v>
      </c>
      <c r="D52" s="107">
        <v>41909</v>
      </c>
      <c r="E52" s="98">
        <v>44424</v>
      </c>
      <c r="F52" s="90">
        <f t="shared" si="2"/>
        <v>6.8904109589041092</v>
      </c>
      <c r="G52" s="46">
        <v>8</v>
      </c>
      <c r="H52" s="72">
        <v>0.05</v>
      </c>
      <c r="I52" s="91">
        <f t="shared" si="3"/>
        <v>0.11874999999999999</v>
      </c>
      <c r="J52" s="68">
        <v>914011</v>
      </c>
      <c r="K52" s="69">
        <f t="shared" si="0"/>
        <v>747876.98005136976</v>
      </c>
      <c r="L52" s="69">
        <f t="shared" si="1"/>
        <v>166134.01994863024</v>
      </c>
      <c r="M52" s="45">
        <v>0.1</v>
      </c>
      <c r="N52" s="68">
        <f t="shared" si="4"/>
        <v>149520.61795376721</v>
      </c>
    </row>
    <row r="53" spans="2:14" x14ac:dyDescent="0.25">
      <c r="B53" s="46">
        <v>50</v>
      </c>
      <c r="C53" s="106" t="s">
        <v>379</v>
      </c>
      <c r="D53" s="107">
        <v>41911</v>
      </c>
      <c r="E53" s="98">
        <v>44424</v>
      </c>
      <c r="F53" s="90">
        <f t="shared" si="2"/>
        <v>6.8849315068493153</v>
      </c>
      <c r="G53" s="46">
        <v>8</v>
      </c>
      <c r="H53" s="72">
        <v>0.05</v>
      </c>
      <c r="I53" s="91">
        <f t="shared" si="3"/>
        <v>0.11874999999999999</v>
      </c>
      <c r="J53" s="68">
        <v>429155</v>
      </c>
      <c r="K53" s="69">
        <f t="shared" si="0"/>
        <v>350870.95522260276</v>
      </c>
      <c r="L53" s="69">
        <f t="shared" si="1"/>
        <v>78284.044777397241</v>
      </c>
      <c r="M53" s="45">
        <v>0.1</v>
      </c>
      <c r="N53" s="68">
        <f t="shared" si="4"/>
        <v>70455.64029965752</v>
      </c>
    </row>
    <row r="54" spans="2:14" x14ac:dyDescent="0.25">
      <c r="B54" s="46">
        <v>51</v>
      </c>
      <c r="C54" s="106" t="s">
        <v>380</v>
      </c>
      <c r="D54" s="107">
        <v>41984</v>
      </c>
      <c r="E54" s="98">
        <v>44424</v>
      </c>
      <c r="F54" s="90">
        <f t="shared" si="2"/>
        <v>6.6849315068493151</v>
      </c>
      <c r="G54" s="46">
        <v>8</v>
      </c>
      <c r="H54" s="72">
        <v>0.05</v>
      </c>
      <c r="I54" s="91">
        <f t="shared" si="3"/>
        <v>0.11874999999999999</v>
      </c>
      <c r="J54" s="68">
        <v>1708051</v>
      </c>
      <c r="K54" s="69">
        <f t="shared" si="0"/>
        <v>1355911.7184931505</v>
      </c>
      <c r="L54" s="69">
        <f t="shared" si="1"/>
        <v>352139.28150684945</v>
      </c>
      <c r="M54" s="45">
        <v>0.1</v>
      </c>
      <c r="N54" s="68">
        <f t="shared" si="4"/>
        <v>316925.35335616453</v>
      </c>
    </row>
    <row r="55" spans="2:14" x14ac:dyDescent="0.25">
      <c r="B55" s="46">
        <v>52</v>
      </c>
      <c r="C55" s="106" t="s">
        <v>381</v>
      </c>
      <c r="D55" s="107">
        <v>41998</v>
      </c>
      <c r="E55" s="98">
        <v>44424</v>
      </c>
      <c r="F55" s="90">
        <f t="shared" si="2"/>
        <v>6.646575342465753</v>
      </c>
      <c r="G55" s="46">
        <v>8</v>
      </c>
      <c r="H55" s="72">
        <v>0.05</v>
      </c>
      <c r="I55" s="91">
        <f t="shared" si="3"/>
        <v>0.11874999999999999</v>
      </c>
      <c r="J55" s="68">
        <v>520368</v>
      </c>
      <c r="K55" s="69">
        <f t="shared" si="0"/>
        <v>410716.48273972597</v>
      </c>
      <c r="L55" s="69">
        <f t="shared" si="1"/>
        <v>109651.51726027403</v>
      </c>
      <c r="M55" s="45">
        <v>0.1</v>
      </c>
      <c r="N55" s="68">
        <f t="shared" si="4"/>
        <v>98686.365534246637</v>
      </c>
    </row>
    <row r="56" spans="2:14" x14ac:dyDescent="0.25">
      <c r="B56" s="46">
        <v>53</v>
      </c>
      <c r="C56" s="106" t="s">
        <v>373</v>
      </c>
      <c r="D56" s="107">
        <v>42039</v>
      </c>
      <c r="E56" s="98">
        <v>44424</v>
      </c>
      <c r="F56" s="90">
        <f t="shared" si="2"/>
        <v>6.5342465753424657</v>
      </c>
      <c r="G56" s="46">
        <v>8</v>
      </c>
      <c r="H56" s="72">
        <v>0.05</v>
      </c>
      <c r="I56" s="91">
        <f t="shared" si="3"/>
        <v>0.11874999999999999</v>
      </c>
      <c r="J56" s="68">
        <v>10499</v>
      </c>
      <c r="K56" s="69">
        <f t="shared" si="0"/>
        <v>8146.6127568493148</v>
      </c>
      <c r="L56" s="69">
        <f t="shared" si="1"/>
        <v>2352.3872431506852</v>
      </c>
      <c r="M56" s="45">
        <v>0.1</v>
      </c>
      <c r="N56" s="68">
        <f t="shared" si="4"/>
        <v>2117.1485188356169</v>
      </c>
    </row>
    <row r="57" spans="2:14" x14ac:dyDescent="0.25">
      <c r="B57" s="46">
        <v>54</v>
      </c>
      <c r="C57" s="106" t="s">
        <v>382</v>
      </c>
      <c r="D57" s="107">
        <v>42079</v>
      </c>
      <c r="E57" s="98">
        <v>44424</v>
      </c>
      <c r="F57" s="90">
        <f t="shared" si="2"/>
        <v>6.4246575342465757</v>
      </c>
      <c r="G57" s="46">
        <v>8</v>
      </c>
      <c r="H57" s="72">
        <v>0.05</v>
      </c>
      <c r="I57" s="91">
        <f t="shared" si="3"/>
        <v>0.11874999999999999</v>
      </c>
      <c r="J57" s="68">
        <v>2618386</v>
      </c>
      <c r="K57" s="69">
        <f t="shared" si="0"/>
        <v>1997640.2094178081</v>
      </c>
      <c r="L57" s="69">
        <f t="shared" si="1"/>
        <v>620745.7905821919</v>
      </c>
      <c r="M57" s="45">
        <v>0.1</v>
      </c>
      <c r="N57" s="68">
        <f t="shared" si="4"/>
        <v>558671.21152397268</v>
      </c>
    </row>
    <row r="58" spans="2:14" x14ac:dyDescent="0.25">
      <c r="B58" s="46">
        <v>55</v>
      </c>
      <c r="C58" s="106" t="s">
        <v>383</v>
      </c>
      <c r="D58" s="107">
        <v>42094</v>
      </c>
      <c r="E58" s="98">
        <v>44424</v>
      </c>
      <c r="F58" s="90">
        <f t="shared" si="2"/>
        <v>6.3835616438356162</v>
      </c>
      <c r="G58" s="46">
        <v>8</v>
      </c>
      <c r="H58" s="72">
        <v>0.05</v>
      </c>
      <c r="I58" s="91">
        <f t="shared" si="3"/>
        <v>0.11874999999999999</v>
      </c>
      <c r="J58" s="68">
        <v>10190000</v>
      </c>
      <c r="K58" s="69">
        <f t="shared" si="0"/>
        <v>7724508.5616438352</v>
      </c>
      <c r="L58" s="69">
        <f t="shared" si="1"/>
        <v>2465491.4383561648</v>
      </c>
      <c r="M58" s="45">
        <v>0.1</v>
      </c>
      <c r="N58" s="68">
        <f t="shared" si="4"/>
        <v>2218942.2945205485</v>
      </c>
    </row>
    <row r="59" spans="2:14" x14ac:dyDescent="0.25">
      <c r="B59" s="46">
        <v>56</v>
      </c>
      <c r="C59" s="106" t="s">
        <v>384</v>
      </c>
      <c r="D59" s="107">
        <v>42094</v>
      </c>
      <c r="E59" s="98">
        <v>44424</v>
      </c>
      <c r="F59" s="90">
        <f t="shared" si="2"/>
        <v>6.3835616438356162</v>
      </c>
      <c r="G59" s="46">
        <v>8</v>
      </c>
      <c r="H59" s="72">
        <v>0.05</v>
      </c>
      <c r="I59" s="91">
        <f t="shared" si="3"/>
        <v>0.11874999999999999</v>
      </c>
      <c r="J59" s="68">
        <v>849527</v>
      </c>
      <c r="K59" s="69">
        <f t="shared" si="0"/>
        <v>643982.1967465753</v>
      </c>
      <c r="L59" s="69">
        <f t="shared" si="1"/>
        <v>205544.8032534247</v>
      </c>
      <c r="M59" s="45">
        <v>0.1</v>
      </c>
      <c r="N59" s="68">
        <f t="shared" si="4"/>
        <v>184990.32292808223</v>
      </c>
    </row>
    <row r="60" spans="2:14" x14ac:dyDescent="0.25">
      <c r="B60" s="46">
        <v>57</v>
      </c>
      <c r="C60" s="109" t="s">
        <v>385</v>
      </c>
      <c r="D60" s="110">
        <v>42229</v>
      </c>
      <c r="E60" s="98">
        <v>44424</v>
      </c>
      <c r="F60" s="90">
        <f t="shared" si="2"/>
        <v>6.0136986301369859</v>
      </c>
      <c r="G60" s="46">
        <v>8</v>
      </c>
      <c r="H60" s="72">
        <v>0.05</v>
      </c>
      <c r="I60" s="91">
        <f t="shared" si="3"/>
        <v>0.11874999999999999</v>
      </c>
      <c r="J60" s="68">
        <v>596342</v>
      </c>
      <c r="K60" s="69">
        <f t="shared" si="0"/>
        <v>425863.75188356161</v>
      </c>
      <c r="L60" s="69">
        <f t="shared" si="1"/>
        <v>170478.24811643839</v>
      </c>
      <c r="M60" s="45">
        <v>0.1</v>
      </c>
      <c r="N60" s="68">
        <f t="shared" si="4"/>
        <v>153430.42330479456</v>
      </c>
    </row>
    <row r="61" spans="2:14" x14ac:dyDescent="0.25">
      <c r="B61" s="46">
        <v>58</v>
      </c>
      <c r="C61" s="109" t="s">
        <v>386</v>
      </c>
      <c r="D61" s="110">
        <v>42221</v>
      </c>
      <c r="E61" s="98">
        <v>44424</v>
      </c>
      <c r="F61" s="90">
        <f t="shared" si="2"/>
        <v>6.0356164383561648</v>
      </c>
      <c r="G61" s="46">
        <v>8</v>
      </c>
      <c r="H61" s="72">
        <v>0.05</v>
      </c>
      <c r="I61" s="91">
        <f t="shared" si="3"/>
        <v>0.11874999999999999</v>
      </c>
      <c r="J61" s="68">
        <v>3500</v>
      </c>
      <c r="K61" s="69">
        <f t="shared" si="0"/>
        <v>2508.553082191781</v>
      </c>
      <c r="L61" s="69">
        <f t="shared" si="1"/>
        <v>991.44691780821904</v>
      </c>
      <c r="M61" s="45">
        <v>0.1</v>
      </c>
      <c r="N61" s="68">
        <f t="shared" si="4"/>
        <v>892.30222602739718</v>
      </c>
    </row>
    <row r="62" spans="2:14" x14ac:dyDescent="0.25">
      <c r="B62" s="46">
        <v>59</v>
      </c>
      <c r="C62" s="109" t="s">
        <v>387</v>
      </c>
      <c r="D62" s="110">
        <v>42263</v>
      </c>
      <c r="E62" s="98">
        <v>44424</v>
      </c>
      <c r="F62" s="90">
        <f t="shared" si="2"/>
        <v>5.9205479452054792</v>
      </c>
      <c r="G62" s="46">
        <v>8</v>
      </c>
      <c r="H62" s="72">
        <v>0.05</v>
      </c>
      <c r="I62" s="91">
        <f t="shared" si="3"/>
        <v>0.11874999999999999</v>
      </c>
      <c r="J62" s="68">
        <v>275000</v>
      </c>
      <c r="K62" s="69">
        <f t="shared" si="0"/>
        <v>193342.89383561644</v>
      </c>
      <c r="L62" s="69">
        <f t="shared" si="1"/>
        <v>81657.106164383556</v>
      </c>
      <c r="M62" s="45">
        <v>0.1</v>
      </c>
      <c r="N62" s="68">
        <f t="shared" si="4"/>
        <v>73491.395547945198</v>
      </c>
    </row>
    <row r="63" spans="2:14" x14ac:dyDescent="0.25">
      <c r="B63" s="46">
        <v>60</v>
      </c>
      <c r="C63" s="109" t="s">
        <v>388</v>
      </c>
      <c r="D63" s="110">
        <v>42277</v>
      </c>
      <c r="E63" s="98">
        <v>44424</v>
      </c>
      <c r="F63" s="90">
        <f t="shared" si="2"/>
        <v>5.882191780821918</v>
      </c>
      <c r="G63" s="46">
        <v>8</v>
      </c>
      <c r="H63" s="72">
        <v>0.05</v>
      </c>
      <c r="I63" s="91">
        <f t="shared" si="3"/>
        <v>0.11874999999999999</v>
      </c>
      <c r="J63" s="68">
        <v>567417</v>
      </c>
      <c r="K63" s="69">
        <f t="shared" si="0"/>
        <v>396346.60412671237</v>
      </c>
      <c r="L63" s="69">
        <f t="shared" si="1"/>
        <v>171070.39587328763</v>
      </c>
      <c r="M63" s="45">
        <v>0.1</v>
      </c>
      <c r="N63" s="68">
        <f t="shared" si="4"/>
        <v>153963.35628595887</v>
      </c>
    </row>
    <row r="64" spans="2:14" x14ac:dyDescent="0.25">
      <c r="B64" s="46">
        <v>61</v>
      </c>
      <c r="C64" s="109" t="s">
        <v>389</v>
      </c>
      <c r="D64" s="110">
        <v>42297</v>
      </c>
      <c r="E64" s="98">
        <v>44424</v>
      </c>
      <c r="F64" s="90">
        <f t="shared" si="2"/>
        <v>5.8273972602739725</v>
      </c>
      <c r="G64" s="46">
        <v>8</v>
      </c>
      <c r="H64" s="72">
        <v>0.05</v>
      </c>
      <c r="I64" s="91">
        <f t="shared" si="3"/>
        <v>0.11874999999999999</v>
      </c>
      <c r="J64" s="68">
        <v>1795163</v>
      </c>
      <c r="K64" s="69">
        <f t="shared" si="0"/>
        <v>1242258.943818493</v>
      </c>
      <c r="L64" s="69">
        <f t="shared" si="1"/>
        <v>552904.05618150695</v>
      </c>
      <c r="M64" s="45">
        <v>0.1</v>
      </c>
      <c r="N64" s="68">
        <f t="shared" si="4"/>
        <v>497613.65056335629</v>
      </c>
    </row>
    <row r="65" spans="2:14" x14ac:dyDescent="0.25">
      <c r="B65" s="46">
        <v>62</v>
      </c>
      <c r="C65" s="109" t="s">
        <v>390</v>
      </c>
      <c r="D65" s="110">
        <v>42297</v>
      </c>
      <c r="E65" s="98">
        <v>44424</v>
      </c>
      <c r="F65" s="90">
        <f t="shared" si="2"/>
        <v>5.8273972602739725</v>
      </c>
      <c r="G65" s="46">
        <v>8</v>
      </c>
      <c r="H65" s="72">
        <v>0.05</v>
      </c>
      <c r="I65" s="91">
        <f t="shared" si="3"/>
        <v>0.11874999999999999</v>
      </c>
      <c r="J65" s="68">
        <v>1716932</v>
      </c>
      <c r="K65" s="69">
        <f t="shared" si="0"/>
        <v>1188122.8239041094</v>
      </c>
      <c r="L65" s="69">
        <f t="shared" si="1"/>
        <v>528809.17609589058</v>
      </c>
      <c r="M65" s="45">
        <v>0.1</v>
      </c>
      <c r="N65" s="68">
        <f t="shared" si="4"/>
        <v>475928.25848630152</v>
      </c>
    </row>
    <row r="66" spans="2:14" x14ac:dyDescent="0.25">
      <c r="B66" s="46">
        <v>63</v>
      </c>
      <c r="C66" s="109" t="s">
        <v>391</v>
      </c>
      <c r="D66" s="110">
        <v>42367</v>
      </c>
      <c r="E66" s="98">
        <v>44424</v>
      </c>
      <c r="F66" s="90">
        <f t="shared" si="2"/>
        <v>5.6356164383561644</v>
      </c>
      <c r="G66" s="46">
        <v>8</v>
      </c>
      <c r="H66" s="72">
        <v>0.05</v>
      </c>
      <c r="I66" s="91">
        <f t="shared" si="3"/>
        <v>0.11874999999999999</v>
      </c>
      <c r="J66" s="68">
        <v>487948</v>
      </c>
      <c r="K66" s="69">
        <f t="shared" si="0"/>
        <v>326549.17267123284</v>
      </c>
      <c r="L66" s="69">
        <f t="shared" si="1"/>
        <v>161398.82732876716</v>
      </c>
      <c r="M66" s="45">
        <v>0.1</v>
      </c>
      <c r="N66" s="68">
        <f t="shared" si="4"/>
        <v>145258.94459589044</v>
      </c>
    </row>
    <row r="67" spans="2:14" x14ac:dyDescent="0.25">
      <c r="B67" s="46">
        <v>64</v>
      </c>
      <c r="C67" s="109" t="s">
        <v>392</v>
      </c>
      <c r="D67" s="110">
        <v>42367</v>
      </c>
      <c r="E67" s="98">
        <v>44424</v>
      </c>
      <c r="F67" s="90">
        <f t="shared" si="2"/>
        <v>5.6356164383561644</v>
      </c>
      <c r="G67" s="46">
        <v>8</v>
      </c>
      <c r="H67" s="72">
        <v>0.05</v>
      </c>
      <c r="I67" s="91">
        <f t="shared" si="3"/>
        <v>0.11874999999999999</v>
      </c>
      <c r="J67" s="68">
        <v>1081276</v>
      </c>
      <c r="K67" s="69">
        <f t="shared" si="0"/>
        <v>723621.745</v>
      </c>
      <c r="L67" s="69">
        <f t="shared" si="1"/>
        <v>357654.255</v>
      </c>
      <c r="M67" s="45">
        <v>0.1</v>
      </c>
      <c r="N67" s="68">
        <f t="shared" si="4"/>
        <v>321888.82949999999</v>
      </c>
    </row>
    <row r="68" spans="2:14" x14ac:dyDescent="0.25">
      <c r="B68" s="46">
        <v>65</v>
      </c>
      <c r="C68" s="109" t="s">
        <v>393</v>
      </c>
      <c r="D68" s="110">
        <v>42381</v>
      </c>
      <c r="E68" s="98">
        <v>44424</v>
      </c>
      <c r="F68" s="90">
        <f t="shared" si="2"/>
        <v>5.5972602739726032</v>
      </c>
      <c r="G68" s="46">
        <v>8</v>
      </c>
      <c r="H68" s="72">
        <v>0.05</v>
      </c>
      <c r="I68" s="91">
        <f t="shared" si="3"/>
        <v>0.11874999999999999</v>
      </c>
      <c r="J68" s="68">
        <v>8814256</v>
      </c>
      <c r="K68" s="69">
        <f t="shared" ref="K68:K131" si="5">J68*I68*F68</f>
        <v>5858612.5882191779</v>
      </c>
      <c r="L68" s="69">
        <f t="shared" ref="L68:L131" si="6">MAX(J68-K68,0)</f>
        <v>2955643.4117808221</v>
      </c>
      <c r="M68" s="45">
        <v>0.1</v>
      </c>
      <c r="N68" s="68">
        <f t="shared" si="4"/>
        <v>2660079.0706027402</v>
      </c>
    </row>
    <row r="69" spans="2:14" x14ac:dyDescent="0.25">
      <c r="B69" s="46">
        <v>66</v>
      </c>
      <c r="C69" s="109" t="s">
        <v>394</v>
      </c>
      <c r="D69" s="110">
        <v>42396</v>
      </c>
      <c r="E69" s="98">
        <v>44424</v>
      </c>
      <c r="F69" s="90">
        <f t="shared" ref="F69:F132" si="7">(E69-D69)/365</f>
        <v>5.5561643835616437</v>
      </c>
      <c r="G69" s="46">
        <v>8</v>
      </c>
      <c r="H69" s="72">
        <v>0.05</v>
      </c>
      <c r="I69" s="91">
        <f t="shared" ref="I69:I132" si="8">(1-H69)/G69</f>
        <v>0.11874999999999999</v>
      </c>
      <c r="J69" s="68">
        <v>21693812</v>
      </c>
      <c r="K69" s="69">
        <f t="shared" si="5"/>
        <v>14313458.287397258</v>
      </c>
      <c r="L69" s="69">
        <f t="shared" si="6"/>
        <v>7380353.712602742</v>
      </c>
      <c r="M69" s="45">
        <v>0.1</v>
      </c>
      <c r="N69" s="68">
        <f t="shared" ref="N69:N132" si="9">IF(J69&lt;=0,0,IF(L69&lt;=H69*J69,H69*J69,L69*(1-M69)))</f>
        <v>6642318.3413424678</v>
      </c>
    </row>
    <row r="70" spans="2:14" x14ac:dyDescent="0.25">
      <c r="B70" s="46">
        <v>67</v>
      </c>
      <c r="C70" s="109" t="s">
        <v>395</v>
      </c>
      <c r="D70" s="110">
        <v>42399</v>
      </c>
      <c r="E70" s="98">
        <v>44424</v>
      </c>
      <c r="F70" s="90">
        <f t="shared" si="7"/>
        <v>5.5479452054794525</v>
      </c>
      <c r="G70" s="46">
        <v>8</v>
      </c>
      <c r="H70" s="72">
        <v>0.05</v>
      </c>
      <c r="I70" s="91">
        <f t="shared" si="8"/>
        <v>0.11874999999999999</v>
      </c>
      <c r="J70" s="68">
        <v>732804</v>
      </c>
      <c r="K70" s="69">
        <f t="shared" si="5"/>
        <v>482784.82705479453</v>
      </c>
      <c r="L70" s="69">
        <f t="shared" si="6"/>
        <v>250019.17294520547</v>
      </c>
      <c r="M70" s="45">
        <v>0.1</v>
      </c>
      <c r="N70" s="68">
        <f t="shared" si="9"/>
        <v>225017.25565068494</v>
      </c>
    </row>
    <row r="71" spans="2:14" x14ac:dyDescent="0.25">
      <c r="B71" s="46">
        <v>68</v>
      </c>
      <c r="C71" s="109" t="s">
        <v>396</v>
      </c>
      <c r="D71" s="110">
        <v>42409</v>
      </c>
      <c r="E71" s="98">
        <v>44424</v>
      </c>
      <c r="F71" s="90">
        <f t="shared" si="7"/>
        <v>5.5205479452054798</v>
      </c>
      <c r="G71" s="46">
        <v>8</v>
      </c>
      <c r="H71" s="72">
        <v>0.05</v>
      </c>
      <c r="I71" s="91">
        <f t="shared" si="8"/>
        <v>0.11874999999999999</v>
      </c>
      <c r="J71" s="68">
        <v>66196</v>
      </c>
      <c r="K71" s="69">
        <f t="shared" si="5"/>
        <v>43395.7852739726</v>
      </c>
      <c r="L71" s="69">
        <f t="shared" si="6"/>
        <v>22800.2147260274</v>
      </c>
      <c r="M71" s="45">
        <v>0.1</v>
      </c>
      <c r="N71" s="68">
        <f t="shared" si="9"/>
        <v>20520.193253424659</v>
      </c>
    </row>
    <row r="72" spans="2:14" x14ac:dyDescent="0.25">
      <c r="B72" s="46">
        <v>69</v>
      </c>
      <c r="C72" s="109" t="s">
        <v>397</v>
      </c>
      <c r="D72" s="110">
        <v>42409</v>
      </c>
      <c r="E72" s="98">
        <v>44424</v>
      </c>
      <c r="F72" s="90">
        <f t="shared" si="7"/>
        <v>5.5205479452054798</v>
      </c>
      <c r="G72" s="46">
        <v>8</v>
      </c>
      <c r="H72" s="72">
        <v>0.05</v>
      </c>
      <c r="I72" s="91">
        <f t="shared" si="8"/>
        <v>0.11874999999999999</v>
      </c>
      <c r="J72" s="68">
        <v>80634</v>
      </c>
      <c r="K72" s="69">
        <f t="shared" si="5"/>
        <v>52860.833732876716</v>
      </c>
      <c r="L72" s="69">
        <f t="shared" si="6"/>
        <v>27773.166267123284</v>
      </c>
      <c r="M72" s="45">
        <v>0.1</v>
      </c>
      <c r="N72" s="68">
        <f t="shared" si="9"/>
        <v>24995.849640410957</v>
      </c>
    </row>
    <row r="73" spans="2:14" x14ac:dyDescent="0.25">
      <c r="B73" s="46">
        <v>70</v>
      </c>
      <c r="C73" s="109" t="s">
        <v>398</v>
      </c>
      <c r="D73" s="110">
        <v>42411</v>
      </c>
      <c r="E73" s="98">
        <v>44424</v>
      </c>
      <c r="F73" s="90">
        <f t="shared" si="7"/>
        <v>5.515068493150685</v>
      </c>
      <c r="G73" s="46">
        <v>8</v>
      </c>
      <c r="H73" s="72">
        <v>0.05</v>
      </c>
      <c r="I73" s="91">
        <f t="shared" si="8"/>
        <v>0.11874999999999999</v>
      </c>
      <c r="J73" s="68">
        <v>657443</v>
      </c>
      <c r="K73" s="69">
        <f t="shared" si="5"/>
        <v>430568.87707191781</v>
      </c>
      <c r="L73" s="69">
        <f t="shared" si="6"/>
        <v>226874.12292808219</v>
      </c>
      <c r="M73" s="45">
        <v>0.1</v>
      </c>
      <c r="N73" s="68">
        <f t="shared" si="9"/>
        <v>204186.71063527398</v>
      </c>
    </row>
    <row r="74" spans="2:14" x14ac:dyDescent="0.25">
      <c r="B74" s="46">
        <v>71</v>
      </c>
      <c r="C74" s="109" t="s">
        <v>398</v>
      </c>
      <c r="D74" s="110">
        <v>42440</v>
      </c>
      <c r="E74" s="98">
        <v>44424</v>
      </c>
      <c r="F74" s="90">
        <f t="shared" si="7"/>
        <v>5.4356164383561643</v>
      </c>
      <c r="G74" s="46">
        <v>8</v>
      </c>
      <c r="H74" s="72">
        <v>0.05</v>
      </c>
      <c r="I74" s="91">
        <f t="shared" si="8"/>
        <v>0.11874999999999999</v>
      </c>
      <c r="J74" s="68">
        <v>659585</v>
      </c>
      <c r="K74" s="69">
        <f t="shared" si="5"/>
        <v>425748.56438356161</v>
      </c>
      <c r="L74" s="69">
        <f t="shared" si="6"/>
        <v>233836.43561643839</v>
      </c>
      <c r="M74" s="45">
        <v>0.1</v>
      </c>
      <c r="N74" s="68">
        <f t="shared" si="9"/>
        <v>210452.79205479455</v>
      </c>
    </row>
    <row r="75" spans="2:14" x14ac:dyDescent="0.25">
      <c r="B75" s="46">
        <v>72</v>
      </c>
      <c r="C75" s="109" t="s">
        <v>399</v>
      </c>
      <c r="D75" s="110">
        <v>42451</v>
      </c>
      <c r="E75" s="98">
        <v>44424</v>
      </c>
      <c r="F75" s="90">
        <f t="shared" si="7"/>
        <v>5.4054794520547942</v>
      </c>
      <c r="G75" s="46">
        <v>8</v>
      </c>
      <c r="H75" s="72">
        <v>0.05</v>
      </c>
      <c r="I75" s="91">
        <f t="shared" si="8"/>
        <v>0.11874999999999999</v>
      </c>
      <c r="J75" s="68">
        <v>1461201</v>
      </c>
      <c r="K75" s="69">
        <f t="shared" si="5"/>
        <v>937945.92272260261</v>
      </c>
      <c r="L75" s="69">
        <f t="shared" si="6"/>
        <v>523255.07727739739</v>
      </c>
      <c r="M75" s="45">
        <v>0.1</v>
      </c>
      <c r="N75" s="68">
        <f t="shared" si="9"/>
        <v>470929.56954965764</v>
      </c>
    </row>
    <row r="76" spans="2:14" x14ac:dyDescent="0.25">
      <c r="B76" s="46">
        <v>73</v>
      </c>
      <c r="C76" s="109" t="s">
        <v>399</v>
      </c>
      <c r="D76" s="110">
        <v>42451</v>
      </c>
      <c r="E76" s="98">
        <v>44424</v>
      </c>
      <c r="F76" s="90">
        <f t="shared" si="7"/>
        <v>5.4054794520547942</v>
      </c>
      <c r="G76" s="46">
        <v>8</v>
      </c>
      <c r="H76" s="72">
        <v>0.05</v>
      </c>
      <c r="I76" s="91">
        <f t="shared" si="8"/>
        <v>0.11874999999999999</v>
      </c>
      <c r="J76" s="68">
        <v>1461201</v>
      </c>
      <c r="K76" s="69">
        <f t="shared" si="5"/>
        <v>937945.92272260261</v>
      </c>
      <c r="L76" s="69">
        <f t="shared" si="6"/>
        <v>523255.07727739739</v>
      </c>
      <c r="M76" s="45">
        <v>0.1</v>
      </c>
      <c r="N76" s="68">
        <f t="shared" si="9"/>
        <v>470929.56954965764</v>
      </c>
    </row>
    <row r="77" spans="2:14" x14ac:dyDescent="0.25">
      <c r="B77" s="46">
        <v>74</v>
      </c>
      <c r="C77" s="109" t="s">
        <v>399</v>
      </c>
      <c r="D77" s="110">
        <v>42451</v>
      </c>
      <c r="E77" s="98">
        <v>44424</v>
      </c>
      <c r="F77" s="90">
        <f t="shared" si="7"/>
        <v>5.4054794520547942</v>
      </c>
      <c r="G77" s="46">
        <v>8</v>
      </c>
      <c r="H77" s="72">
        <v>0.05</v>
      </c>
      <c r="I77" s="91">
        <f t="shared" si="8"/>
        <v>0.11874999999999999</v>
      </c>
      <c r="J77" s="68">
        <v>1469101</v>
      </c>
      <c r="K77" s="69">
        <f t="shared" si="5"/>
        <v>943016.93813356152</v>
      </c>
      <c r="L77" s="69">
        <f t="shared" si="6"/>
        <v>526084.06186643848</v>
      </c>
      <c r="M77" s="45">
        <v>0.1</v>
      </c>
      <c r="N77" s="68">
        <f t="shared" si="9"/>
        <v>473475.65567979467</v>
      </c>
    </row>
    <row r="78" spans="2:14" x14ac:dyDescent="0.25">
      <c r="B78" s="46">
        <v>75</v>
      </c>
      <c r="C78" s="109" t="s">
        <v>399</v>
      </c>
      <c r="D78" s="110">
        <v>42451</v>
      </c>
      <c r="E78" s="98">
        <v>44424</v>
      </c>
      <c r="F78" s="90">
        <f t="shared" si="7"/>
        <v>5.4054794520547942</v>
      </c>
      <c r="G78" s="46">
        <v>8</v>
      </c>
      <c r="H78" s="72">
        <v>0.05</v>
      </c>
      <c r="I78" s="91">
        <f t="shared" si="8"/>
        <v>0.11874999999999999</v>
      </c>
      <c r="J78" s="68">
        <v>1468701</v>
      </c>
      <c r="K78" s="69">
        <f t="shared" si="5"/>
        <v>942760.17785958899</v>
      </c>
      <c r="L78" s="69">
        <f t="shared" si="6"/>
        <v>525940.82214041101</v>
      </c>
      <c r="M78" s="45">
        <v>0.1</v>
      </c>
      <c r="N78" s="68">
        <f t="shared" si="9"/>
        <v>473346.73992636992</v>
      </c>
    </row>
    <row r="79" spans="2:14" x14ac:dyDescent="0.25">
      <c r="B79" s="46">
        <v>76</v>
      </c>
      <c r="C79" s="109" t="s">
        <v>399</v>
      </c>
      <c r="D79" s="110">
        <v>42451</v>
      </c>
      <c r="E79" s="98">
        <v>44424</v>
      </c>
      <c r="F79" s="90">
        <f t="shared" si="7"/>
        <v>5.4054794520547942</v>
      </c>
      <c r="G79" s="46">
        <v>8</v>
      </c>
      <c r="H79" s="72">
        <v>0.05</v>
      </c>
      <c r="I79" s="91">
        <f t="shared" si="8"/>
        <v>0.11874999999999999</v>
      </c>
      <c r="J79" s="68">
        <v>1468951</v>
      </c>
      <c r="K79" s="69">
        <f t="shared" si="5"/>
        <v>942920.65303082182</v>
      </c>
      <c r="L79" s="69">
        <f t="shared" si="6"/>
        <v>526030.34696917818</v>
      </c>
      <c r="M79" s="45">
        <v>0.1</v>
      </c>
      <c r="N79" s="68">
        <f t="shared" si="9"/>
        <v>473427.31227226037</v>
      </c>
    </row>
    <row r="80" spans="2:14" x14ac:dyDescent="0.25">
      <c r="B80" s="46">
        <v>77</v>
      </c>
      <c r="C80" s="109" t="s">
        <v>400</v>
      </c>
      <c r="D80" s="110">
        <v>42454</v>
      </c>
      <c r="E80" s="98">
        <v>44424</v>
      </c>
      <c r="F80" s="90">
        <f t="shared" si="7"/>
        <v>5.397260273972603</v>
      </c>
      <c r="G80" s="46">
        <v>8</v>
      </c>
      <c r="H80" s="72">
        <v>0.05</v>
      </c>
      <c r="I80" s="91">
        <f t="shared" si="8"/>
        <v>0.11874999999999999</v>
      </c>
      <c r="J80" s="68">
        <v>629428</v>
      </c>
      <c r="K80" s="69">
        <f t="shared" si="5"/>
        <v>403415.92534246575</v>
      </c>
      <c r="L80" s="69">
        <f t="shared" si="6"/>
        <v>226012.07465753425</v>
      </c>
      <c r="M80" s="45">
        <v>0.1</v>
      </c>
      <c r="N80" s="68">
        <f t="shared" si="9"/>
        <v>203410.86719178082</v>
      </c>
    </row>
    <row r="81" spans="2:14" x14ac:dyDescent="0.25">
      <c r="B81" s="46">
        <v>78</v>
      </c>
      <c r="C81" s="109" t="s">
        <v>401</v>
      </c>
      <c r="D81" s="110">
        <v>42454</v>
      </c>
      <c r="E81" s="98">
        <v>44424</v>
      </c>
      <c r="F81" s="90">
        <f t="shared" si="7"/>
        <v>5.397260273972603</v>
      </c>
      <c r="G81" s="46">
        <v>8</v>
      </c>
      <c r="H81" s="72">
        <v>0.05</v>
      </c>
      <c r="I81" s="91">
        <f t="shared" si="8"/>
        <v>0.11874999999999999</v>
      </c>
      <c r="J81" s="68">
        <v>60952</v>
      </c>
      <c r="K81" s="69">
        <f t="shared" si="5"/>
        <v>39065.639726027395</v>
      </c>
      <c r="L81" s="69">
        <f t="shared" si="6"/>
        <v>21886.360273972605</v>
      </c>
      <c r="M81" s="45">
        <v>0.1</v>
      </c>
      <c r="N81" s="68">
        <f t="shared" si="9"/>
        <v>19697.724246575344</v>
      </c>
    </row>
    <row r="82" spans="2:14" x14ac:dyDescent="0.25">
      <c r="B82" s="46">
        <v>79</v>
      </c>
      <c r="C82" s="109" t="s">
        <v>402</v>
      </c>
      <c r="D82" s="110">
        <v>42459</v>
      </c>
      <c r="E82" s="98">
        <v>44424</v>
      </c>
      <c r="F82" s="90">
        <f t="shared" si="7"/>
        <v>5.3835616438356162</v>
      </c>
      <c r="G82" s="46">
        <v>8</v>
      </c>
      <c r="H82" s="72">
        <v>0.05</v>
      </c>
      <c r="I82" s="91">
        <f t="shared" si="8"/>
        <v>0.11874999999999999</v>
      </c>
      <c r="J82" s="68">
        <v>70022</v>
      </c>
      <c r="K82" s="69">
        <f t="shared" si="5"/>
        <v>44764.920719178073</v>
      </c>
      <c r="L82" s="69">
        <f t="shared" si="6"/>
        <v>25257.079280821927</v>
      </c>
      <c r="M82" s="45">
        <v>0.1</v>
      </c>
      <c r="N82" s="68">
        <f t="shared" si="9"/>
        <v>22731.371352739734</v>
      </c>
    </row>
    <row r="83" spans="2:14" x14ac:dyDescent="0.25">
      <c r="B83" s="46">
        <v>80</v>
      </c>
      <c r="C83" s="109" t="s">
        <v>403</v>
      </c>
      <c r="D83" s="110">
        <v>42459</v>
      </c>
      <c r="E83" s="98">
        <v>44424</v>
      </c>
      <c r="F83" s="90">
        <f t="shared" si="7"/>
        <v>5.3835616438356162</v>
      </c>
      <c r="G83" s="46">
        <v>8</v>
      </c>
      <c r="H83" s="72">
        <v>0.05</v>
      </c>
      <c r="I83" s="91">
        <f t="shared" si="8"/>
        <v>0.11874999999999999</v>
      </c>
      <c r="J83" s="68">
        <v>50710</v>
      </c>
      <c r="K83" s="69">
        <f t="shared" si="5"/>
        <v>32418.798801369863</v>
      </c>
      <c r="L83" s="69">
        <f t="shared" si="6"/>
        <v>18291.201198630137</v>
      </c>
      <c r="M83" s="45">
        <v>0.1</v>
      </c>
      <c r="N83" s="68">
        <f t="shared" si="9"/>
        <v>16462.081078767125</v>
      </c>
    </row>
    <row r="84" spans="2:14" x14ac:dyDescent="0.25">
      <c r="B84" s="46">
        <v>81</v>
      </c>
      <c r="C84" s="111" t="s">
        <v>404</v>
      </c>
      <c r="D84" s="112">
        <v>42460</v>
      </c>
      <c r="E84" s="98">
        <v>44424</v>
      </c>
      <c r="F84" s="90">
        <f t="shared" si="7"/>
        <v>5.3808219178082188</v>
      </c>
      <c r="G84" s="46">
        <v>8</v>
      </c>
      <c r="H84" s="72">
        <v>0.05</v>
      </c>
      <c r="I84" s="91">
        <f t="shared" si="8"/>
        <v>0.11874999999999999</v>
      </c>
      <c r="J84" s="68">
        <v>79221</v>
      </c>
      <c r="K84" s="69">
        <f t="shared" si="5"/>
        <v>50620.048561643831</v>
      </c>
      <c r="L84" s="69">
        <f t="shared" si="6"/>
        <v>28600.951438356169</v>
      </c>
      <c r="M84" s="45">
        <v>0.1</v>
      </c>
      <c r="N84" s="68">
        <f t="shared" si="9"/>
        <v>25740.856294520552</v>
      </c>
    </row>
    <row r="85" spans="2:14" s="166" customFormat="1" x14ac:dyDescent="0.25">
      <c r="B85" s="160">
        <v>82</v>
      </c>
      <c r="C85" s="111" t="s">
        <v>383</v>
      </c>
      <c r="D85" s="161">
        <v>42102</v>
      </c>
      <c r="E85" s="96">
        <v>44424</v>
      </c>
      <c r="F85" s="162">
        <f t="shared" si="7"/>
        <v>6.3616438356164382</v>
      </c>
      <c r="G85" s="160">
        <v>8</v>
      </c>
      <c r="H85" s="163">
        <v>0.05</v>
      </c>
      <c r="I85" s="164">
        <f t="shared" si="8"/>
        <v>0.11874999999999999</v>
      </c>
      <c r="J85" s="94">
        <v>980906</v>
      </c>
      <c r="K85" s="67">
        <f t="shared" si="5"/>
        <v>741020.73472602735</v>
      </c>
      <c r="L85" s="67">
        <f t="shared" si="6"/>
        <v>239885.26527397265</v>
      </c>
      <c r="M85" s="165">
        <v>0.1</v>
      </c>
      <c r="N85" s="94">
        <v>0</v>
      </c>
    </row>
    <row r="86" spans="2:14" x14ac:dyDescent="0.25">
      <c r="B86" s="46">
        <v>83</v>
      </c>
      <c r="C86" s="109" t="s">
        <v>405</v>
      </c>
      <c r="D86" s="110">
        <v>42467</v>
      </c>
      <c r="E86" s="98">
        <v>44424</v>
      </c>
      <c r="F86" s="90">
        <f t="shared" si="7"/>
        <v>5.3616438356164382</v>
      </c>
      <c r="G86" s="46">
        <v>8</v>
      </c>
      <c r="H86" s="72">
        <v>0.05</v>
      </c>
      <c r="I86" s="91">
        <f t="shared" si="8"/>
        <v>0.11874999999999999</v>
      </c>
      <c r="J86" s="68">
        <v>59891</v>
      </c>
      <c r="K86" s="69">
        <f t="shared" si="5"/>
        <v>38132.312551369861</v>
      </c>
      <c r="L86" s="69">
        <f t="shared" si="6"/>
        <v>21758.687448630139</v>
      </c>
      <c r="M86" s="45">
        <v>0.1</v>
      </c>
      <c r="N86" s="68">
        <f t="shared" si="9"/>
        <v>19582.818703767127</v>
      </c>
    </row>
    <row r="87" spans="2:14" x14ac:dyDescent="0.25">
      <c r="B87" s="46">
        <v>84</v>
      </c>
      <c r="C87" s="109" t="s">
        <v>406</v>
      </c>
      <c r="D87" s="110">
        <v>42550</v>
      </c>
      <c r="E87" s="98">
        <v>44424</v>
      </c>
      <c r="F87" s="90">
        <f t="shared" si="7"/>
        <v>5.1342465753424653</v>
      </c>
      <c r="G87" s="46">
        <v>8</v>
      </c>
      <c r="H87" s="72">
        <v>0.05</v>
      </c>
      <c r="I87" s="91">
        <f t="shared" si="8"/>
        <v>0.11874999999999999</v>
      </c>
      <c r="J87" s="68">
        <v>1136985</v>
      </c>
      <c r="K87" s="69">
        <f t="shared" si="5"/>
        <v>693210.40941780817</v>
      </c>
      <c r="L87" s="69">
        <f t="shared" si="6"/>
        <v>443774.59058219183</v>
      </c>
      <c r="M87" s="45">
        <v>0.1</v>
      </c>
      <c r="N87" s="68">
        <f t="shared" si="9"/>
        <v>399397.13152397267</v>
      </c>
    </row>
    <row r="88" spans="2:14" x14ac:dyDescent="0.25">
      <c r="B88" s="46">
        <v>85</v>
      </c>
      <c r="C88" s="109" t="s">
        <v>407</v>
      </c>
      <c r="D88" s="110">
        <v>42550</v>
      </c>
      <c r="E88" s="98">
        <v>44424</v>
      </c>
      <c r="F88" s="90">
        <f t="shared" si="7"/>
        <v>5.1342465753424653</v>
      </c>
      <c r="G88" s="46">
        <v>8</v>
      </c>
      <c r="H88" s="72">
        <v>0.05</v>
      </c>
      <c r="I88" s="91">
        <f t="shared" si="8"/>
        <v>0.11874999999999999</v>
      </c>
      <c r="J88" s="68">
        <v>563429</v>
      </c>
      <c r="K88" s="69">
        <f t="shared" si="5"/>
        <v>343518.03037671227</v>
      </c>
      <c r="L88" s="69">
        <f t="shared" si="6"/>
        <v>219910.96962328773</v>
      </c>
      <c r="M88" s="45">
        <v>0.1</v>
      </c>
      <c r="N88" s="68">
        <f t="shared" si="9"/>
        <v>197919.87266095896</v>
      </c>
    </row>
    <row r="89" spans="2:14" x14ac:dyDescent="0.25">
      <c r="B89" s="46">
        <v>86</v>
      </c>
      <c r="C89" s="109" t="s">
        <v>408</v>
      </c>
      <c r="D89" s="110">
        <v>42550</v>
      </c>
      <c r="E89" s="98">
        <v>44424</v>
      </c>
      <c r="F89" s="90">
        <f t="shared" si="7"/>
        <v>5.1342465753424653</v>
      </c>
      <c r="G89" s="46">
        <v>8</v>
      </c>
      <c r="H89" s="72">
        <v>0.05</v>
      </c>
      <c r="I89" s="91">
        <f t="shared" si="8"/>
        <v>0.11874999999999999</v>
      </c>
      <c r="J89" s="68">
        <v>615666</v>
      </c>
      <c r="K89" s="69">
        <f t="shared" si="5"/>
        <v>375366.49993150681</v>
      </c>
      <c r="L89" s="69">
        <f t="shared" si="6"/>
        <v>240299.50006849319</v>
      </c>
      <c r="M89" s="45">
        <v>0.1</v>
      </c>
      <c r="N89" s="68">
        <f t="shared" si="9"/>
        <v>216269.55006164388</v>
      </c>
    </row>
    <row r="90" spans="2:14" x14ac:dyDescent="0.25">
      <c r="B90" s="46">
        <v>87</v>
      </c>
      <c r="C90" s="109" t="s">
        <v>409</v>
      </c>
      <c r="D90" s="110">
        <v>42550</v>
      </c>
      <c r="E90" s="98">
        <v>44424</v>
      </c>
      <c r="F90" s="90">
        <f t="shared" si="7"/>
        <v>5.1342465753424653</v>
      </c>
      <c r="G90" s="46">
        <v>8</v>
      </c>
      <c r="H90" s="72">
        <v>0.05</v>
      </c>
      <c r="I90" s="91">
        <f t="shared" si="8"/>
        <v>0.11874999999999999</v>
      </c>
      <c r="J90" s="68">
        <v>62211</v>
      </c>
      <c r="K90" s="69">
        <f t="shared" si="5"/>
        <v>37929.535376712323</v>
      </c>
      <c r="L90" s="69">
        <f t="shared" si="6"/>
        <v>24281.464623287677</v>
      </c>
      <c r="M90" s="45">
        <v>0.1</v>
      </c>
      <c r="N90" s="68">
        <f t="shared" si="9"/>
        <v>21853.318160958908</v>
      </c>
    </row>
    <row r="91" spans="2:14" x14ac:dyDescent="0.25">
      <c r="B91" s="46">
        <v>88</v>
      </c>
      <c r="C91" s="109" t="s">
        <v>399</v>
      </c>
      <c r="D91" s="110">
        <v>42552</v>
      </c>
      <c r="E91" s="98">
        <v>44424</v>
      </c>
      <c r="F91" s="90">
        <f t="shared" si="7"/>
        <v>5.1287671232876715</v>
      </c>
      <c r="G91" s="46">
        <v>8</v>
      </c>
      <c r="H91" s="72">
        <v>0.05</v>
      </c>
      <c r="I91" s="91">
        <f t="shared" si="8"/>
        <v>0.11874999999999999</v>
      </c>
      <c r="J91" s="68">
        <v>1515540</v>
      </c>
      <c r="K91" s="69">
        <f t="shared" si="5"/>
        <v>923026.14246575348</v>
      </c>
      <c r="L91" s="69">
        <f t="shared" si="6"/>
        <v>592513.85753424652</v>
      </c>
      <c r="M91" s="45">
        <v>0.1</v>
      </c>
      <c r="N91" s="68">
        <f t="shared" si="9"/>
        <v>533262.47178082191</v>
      </c>
    </row>
    <row r="92" spans="2:14" x14ac:dyDescent="0.25">
      <c r="B92" s="46">
        <v>89</v>
      </c>
      <c r="C92" s="109" t="s">
        <v>410</v>
      </c>
      <c r="D92" s="110">
        <v>42590</v>
      </c>
      <c r="E92" s="98">
        <v>44424</v>
      </c>
      <c r="F92" s="90">
        <f t="shared" si="7"/>
        <v>5.0246575342465754</v>
      </c>
      <c r="G92" s="46">
        <v>8</v>
      </c>
      <c r="H92" s="72">
        <v>0.05</v>
      </c>
      <c r="I92" s="91">
        <f t="shared" si="8"/>
        <v>0.11874999999999999</v>
      </c>
      <c r="J92" s="68">
        <v>576974</v>
      </c>
      <c r="K92" s="69">
        <f t="shared" si="5"/>
        <v>344267.73979452049</v>
      </c>
      <c r="L92" s="69">
        <f t="shared" si="6"/>
        <v>232706.26020547951</v>
      </c>
      <c r="M92" s="45">
        <v>0.1</v>
      </c>
      <c r="N92" s="68">
        <f t="shared" si="9"/>
        <v>209435.63418493158</v>
      </c>
    </row>
    <row r="93" spans="2:14" x14ac:dyDescent="0.25">
      <c r="B93" s="46">
        <v>90</v>
      </c>
      <c r="C93" s="109" t="s">
        <v>411</v>
      </c>
      <c r="D93" s="110">
        <v>42611</v>
      </c>
      <c r="E93" s="98">
        <v>44424</v>
      </c>
      <c r="F93" s="90">
        <f t="shared" si="7"/>
        <v>4.9671232876712326</v>
      </c>
      <c r="G93" s="46">
        <v>8</v>
      </c>
      <c r="H93" s="72">
        <v>0.05</v>
      </c>
      <c r="I93" s="91">
        <f t="shared" si="8"/>
        <v>0.11874999999999999</v>
      </c>
      <c r="J93" s="68">
        <v>15179373</v>
      </c>
      <c r="K93" s="69">
        <f t="shared" si="5"/>
        <v>8953490.7830650676</v>
      </c>
      <c r="L93" s="69">
        <f t="shared" si="6"/>
        <v>6225882.2169349324</v>
      </c>
      <c r="M93" s="45">
        <v>0.1</v>
      </c>
      <c r="N93" s="68">
        <f t="shared" si="9"/>
        <v>5603293.995241439</v>
      </c>
    </row>
    <row r="94" spans="2:14" x14ac:dyDescent="0.25">
      <c r="B94" s="46">
        <v>91</v>
      </c>
      <c r="C94" s="109" t="s">
        <v>412</v>
      </c>
      <c r="D94" s="110">
        <v>42595</v>
      </c>
      <c r="E94" s="98">
        <v>44424</v>
      </c>
      <c r="F94" s="90">
        <f t="shared" si="7"/>
        <v>5.0109589041095894</v>
      </c>
      <c r="G94" s="46">
        <v>8</v>
      </c>
      <c r="H94" s="72">
        <v>0.05</v>
      </c>
      <c r="I94" s="91">
        <f t="shared" si="8"/>
        <v>0.11874999999999999</v>
      </c>
      <c r="J94" s="68">
        <v>58400</v>
      </c>
      <c r="K94" s="69">
        <f t="shared" si="5"/>
        <v>34751</v>
      </c>
      <c r="L94" s="69">
        <f t="shared" si="6"/>
        <v>23649</v>
      </c>
      <c r="M94" s="45">
        <v>0.1</v>
      </c>
      <c r="N94" s="68">
        <f t="shared" si="9"/>
        <v>21284.100000000002</v>
      </c>
    </row>
    <row r="95" spans="2:14" x14ac:dyDescent="0.25">
      <c r="B95" s="46">
        <v>92</v>
      </c>
      <c r="C95" s="109" t="s">
        <v>413</v>
      </c>
      <c r="D95" s="110">
        <v>42643</v>
      </c>
      <c r="E95" s="98">
        <v>44424</v>
      </c>
      <c r="F95" s="90">
        <f t="shared" si="7"/>
        <v>4.8794520547945206</v>
      </c>
      <c r="G95" s="46">
        <v>8</v>
      </c>
      <c r="H95" s="72">
        <v>0.05</v>
      </c>
      <c r="I95" s="91">
        <f t="shared" si="8"/>
        <v>0.11874999999999999</v>
      </c>
      <c r="J95" s="68">
        <v>84407</v>
      </c>
      <c r="K95" s="69">
        <f t="shared" si="5"/>
        <v>48908.364263698626</v>
      </c>
      <c r="L95" s="69">
        <f t="shared" si="6"/>
        <v>35498.635736301374</v>
      </c>
      <c r="M95" s="45">
        <v>0.1</v>
      </c>
      <c r="N95" s="68">
        <f t="shared" si="9"/>
        <v>31948.772162671237</v>
      </c>
    </row>
    <row r="96" spans="2:14" x14ac:dyDescent="0.25">
      <c r="B96" s="46">
        <v>93</v>
      </c>
      <c r="C96" s="109" t="s">
        <v>414</v>
      </c>
      <c r="D96" s="110">
        <v>42643</v>
      </c>
      <c r="E96" s="98">
        <v>44424</v>
      </c>
      <c r="F96" s="90">
        <f t="shared" si="7"/>
        <v>4.8794520547945206</v>
      </c>
      <c r="G96" s="46">
        <v>8</v>
      </c>
      <c r="H96" s="72">
        <v>0.05</v>
      </c>
      <c r="I96" s="91">
        <f t="shared" si="8"/>
        <v>0.11874999999999999</v>
      </c>
      <c r="J96" s="68">
        <v>59859</v>
      </c>
      <c r="K96" s="69">
        <f t="shared" si="5"/>
        <v>34684.395565068487</v>
      </c>
      <c r="L96" s="69">
        <f t="shared" si="6"/>
        <v>25174.604434931513</v>
      </c>
      <c r="M96" s="45">
        <v>0.1</v>
      </c>
      <c r="N96" s="68">
        <f t="shared" si="9"/>
        <v>22657.143991438363</v>
      </c>
    </row>
    <row r="97" spans="2:14" x14ac:dyDescent="0.25">
      <c r="B97" s="46">
        <v>94</v>
      </c>
      <c r="C97" s="109" t="s">
        <v>414</v>
      </c>
      <c r="D97" s="110">
        <v>42643</v>
      </c>
      <c r="E97" s="98">
        <v>44424</v>
      </c>
      <c r="F97" s="90">
        <f t="shared" si="7"/>
        <v>4.8794520547945206</v>
      </c>
      <c r="G97" s="46">
        <v>8</v>
      </c>
      <c r="H97" s="72">
        <v>0.05</v>
      </c>
      <c r="I97" s="91">
        <f t="shared" si="8"/>
        <v>0.11874999999999999</v>
      </c>
      <c r="J97" s="68">
        <v>59859</v>
      </c>
      <c r="K97" s="69">
        <f t="shared" si="5"/>
        <v>34684.395565068487</v>
      </c>
      <c r="L97" s="69">
        <f t="shared" si="6"/>
        <v>25174.604434931513</v>
      </c>
      <c r="M97" s="45">
        <v>0.1</v>
      </c>
      <c r="N97" s="68">
        <f t="shared" si="9"/>
        <v>22657.143991438363</v>
      </c>
    </row>
    <row r="98" spans="2:14" x14ac:dyDescent="0.25">
      <c r="B98" s="46">
        <v>95</v>
      </c>
      <c r="C98" s="109" t="s">
        <v>415</v>
      </c>
      <c r="D98" s="110">
        <v>42643</v>
      </c>
      <c r="E98" s="98">
        <v>44424</v>
      </c>
      <c r="F98" s="90">
        <f t="shared" si="7"/>
        <v>4.8794520547945206</v>
      </c>
      <c r="G98" s="46">
        <v>8</v>
      </c>
      <c r="H98" s="72">
        <v>0.05</v>
      </c>
      <c r="I98" s="91">
        <f t="shared" si="8"/>
        <v>0.11874999999999999</v>
      </c>
      <c r="J98" s="68">
        <v>57642</v>
      </c>
      <c r="K98" s="69">
        <f t="shared" si="5"/>
        <v>33399.788321917804</v>
      </c>
      <c r="L98" s="69">
        <f t="shared" si="6"/>
        <v>24242.211678082196</v>
      </c>
      <c r="M98" s="45">
        <v>0.1</v>
      </c>
      <c r="N98" s="68">
        <f t="shared" si="9"/>
        <v>21817.990510273976</v>
      </c>
    </row>
    <row r="99" spans="2:14" x14ac:dyDescent="0.25">
      <c r="B99" s="46">
        <v>96</v>
      </c>
      <c r="C99" s="109" t="s">
        <v>415</v>
      </c>
      <c r="D99" s="110">
        <v>42643</v>
      </c>
      <c r="E99" s="98">
        <v>44424</v>
      </c>
      <c r="F99" s="90">
        <f t="shared" si="7"/>
        <v>4.8794520547945206</v>
      </c>
      <c r="G99" s="46">
        <v>8</v>
      </c>
      <c r="H99" s="72">
        <v>0.05</v>
      </c>
      <c r="I99" s="91">
        <f t="shared" si="8"/>
        <v>0.11874999999999999</v>
      </c>
      <c r="J99" s="68">
        <v>57642</v>
      </c>
      <c r="K99" s="69">
        <f t="shared" si="5"/>
        <v>33399.788321917804</v>
      </c>
      <c r="L99" s="69">
        <f t="shared" si="6"/>
        <v>24242.211678082196</v>
      </c>
      <c r="M99" s="45">
        <v>0.1</v>
      </c>
      <c r="N99" s="68">
        <f t="shared" si="9"/>
        <v>21817.990510273976</v>
      </c>
    </row>
    <row r="100" spans="2:14" x14ac:dyDescent="0.25">
      <c r="B100" s="46">
        <v>97</v>
      </c>
      <c r="C100" s="109" t="s">
        <v>416</v>
      </c>
      <c r="D100" s="110">
        <v>42643</v>
      </c>
      <c r="E100" s="98">
        <v>44424</v>
      </c>
      <c r="F100" s="90">
        <f t="shared" si="7"/>
        <v>4.8794520547945206</v>
      </c>
      <c r="G100" s="46">
        <v>8</v>
      </c>
      <c r="H100" s="72">
        <v>0.05</v>
      </c>
      <c r="I100" s="91">
        <f t="shared" si="8"/>
        <v>0.11874999999999999</v>
      </c>
      <c r="J100" s="68">
        <v>60778</v>
      </c>
      <c r="K100" s="69">
        <f t="shared" si="5"/>
        <v>35216.896267123288</v>
      </c>
      <c r="L100" s="69">
        <f t="shared" si="6"/>
        <v>25561.103732876712</v>
      </c>
      <c r="M100" s="45">
        <v>0.1</v>
      </c>
      <c r="N100" s="68">
        <f t="shared" si="9"/>
        <v>23004.993359589043</v>
      </c>
    </row>
    <row r="101" spans="2:14" x14ac:dyDescent="0.25">
      <c r="B101" s="46">
        <v>98</v>
      </c>
      <c r="C101" s="109" t="s">
        <v>416</v>
      </c>
      <c r="D101" s="110">
        <v>42643</v>
      </c>
      <c r="E101" s="98">
        <v>44424</v>
      </c>
      <c r="F101" s="90">
        <f t="shared" si="7"/>
        <v>4.8794520547945206</v>
      </c>
      <c r="G101" s="46">
        <v>8</v>
      </c>
      <c r="H101" s="72">
        <v>0.05</v>
      </c>
      <c r="I101" s="91">
        <f t="shared" si="8"/>
        <v>0.11874999999999999</v>
      </c>
      <c r="J101" s="68">
        <v>58466</v>
      </c>
      <c r="K101" s="69">
        <f t="shared" si="5"/>
        <v>33877.242705479453</v>
      </c>
      <c r="L101" s="69">
        <f t="shared" si="6"/>
        <v>24588.757294520547</v>
      </c>
      <c r="M101" s="45">
        <v>0.1</v>
      </c>
      <c r="N101" s="68">
        <f t="shared" si="9"/>
        <v>22129.881565068492</v>
      </c>
    </row>
    <row r="102" spans="2:14" x14ac:dyDescent="0.25">
      <c r="B102" s="46">
        <v>99</v>
      </c>
      <c r="C102" s="109" t="s">
        <v>417</v>
      </c>
      <c r="D102" s="110">
        <v>42643</v>
      </c>
      <c r="E102" s="98">
        <v>44424</v>
      </c>
      <c r="F102" s="90">
        <f t="shared" si="7"/>
        <v>4.8794520547945206</v>
      </c>
      <c r="G102" s="46">
        <v>8</v>
      </c>
      <c r="H102" s="72">
        <v>0.05</v>
      </c>
      <c r="I102" s="91">
        <f t="shared" si="8"/>
        <v>0.11874999999999999</v>
      </c>
      <c r="J102" s="68">
        <v>1019331</v>
      </c>
      <c r="K102" s="69">
        <f t="shared" si="5"/>
        <v>590635.98816780816</v>
      </c>
      <c r="L102" s="69">
        <f t="shared" si="6"/>
        <v>428695.01183219184</v>
      </c>
      <c r="M102" s="45">
        <v>0.1</v>
      </c>
      <c r="N102" s="68">
        <f t="shared" si="9"/>
        <v>385825.51064897265</v>
      </c>
    </row>
    <row r="103" spans="2:14" x14ac:dyDescent="0.25">
      <c r="B103" s="46">
        <v>100</v>
      </c>
      <c r="C103" s="109" t="s">
        <v>418</v>
      </c>
      <c r="D103" s="110">
        <v>42643</v>
      </c>
      <c r="E103" s="98">
        <v>44424</v>
      </c>
      <c r="F103" s="90">
        <f t="shared" si="7"/>
        <v>4.8794520547945206</v>
      </c>
      <c r="G103" s="46">
        <v>8</v>
      </c>
      <c r="H103" s="72">
        <v>0.05</v>
      </c>
      <c r="I103" s="91">
        <f t="shared" si="8"/>
        <v>0.11874999999999999</v>
      </c>
      <c r="J103" s="68">
        <v>56962</v>
      </c>
      <c r="K103" s="69">
        <f t="shared" si="5"/>
        <v>33005.77256849315</v>
      </c>
      <c r="L103" s="69">
        <f t="shared" si="6"/>
        <v>23956.22743150685</v>
      </c>
      <c r="M103" s="45">
        <v>0.1</v>
      </c>
      <c r="N103" s="68">
        <f t="shared" si="9"/>
        <v>21560.604688356165</v>
      </c>
    </row>
    <row r="104" spans="2:14" x14ac:dyDescent="0.25">
      <c r="B104" s="46">
        <v>101</v>
      </c>
      <c r="C104" s="109" t="s">
        <v>419</v>
      </c>
      <c r="D104" s="110">
        <v>42656</v>
      </c>
      <c r="E104" s="98">
        <v>44424</v>
      </c>
      <c r="F104" s="90">
        <f t="shared" si="7"/>
        <v>4.8438356164383558</v>
      </c>
      <c r="G104" s="46">
        <v>8</v>
      </c>
      <c r="H104" s="72">
        <v>0.05</v>
      </c>
      <c r="I104" s="91">
        <f t="shared" si="8"/>
        <v>0.11874999999999999</v>
      </c>
      <c r="J104" s="68">
        <v>637365</v>
      </c>
      <c r="K104" s="69">
        <f t="shared" si="5"/>
        <v>366615.84041095886</v>
      </c>
      <c r="L104" s="69">
        <f t="shared" si="6"/>
        <v>270749.15958904114</v>
      </c>
      <c r="M104" s="45">
        <v>0.1</v>
      </c>
      <c r="N104" s="68">
        <f t="shared" si="9"/>
        <v>243674.24363013703</v>
      </c>
    </row>
    <row r="105" spans="2:14" x14ac:dyDescent="0.25">
      <c r="B105" s="46">
        <v>102</v>
      </c>
      <c r="C105" s="109" t="s">
        <v>418</v>
      </c>
      <c r="D105" s="110">
        <v>42704</v>
      </c>
      <c r="E105" s="98">
        <v>44424</v>
      </c>
      <c r="F105" s="90">
        <f t="shared" si="7"/>
        <v>4.7123287671232879</v>
      </c>
      <c r="G105" s="46">
        <v>8</v>
      </c>
      <c r="H105" s="72">
        <v>0.05</v>
      </c>
      <c r="I105" s="91">
        <f t="shared" si="8"/>
        <v>0.11874999999999999</v>
      </c>
      <c r="J105" s="68">
        <v>56762</v>
      </c>
      <c r="K105" s="69">
        <f t="shared" si="5"/>
        <v>31763.393150684929</v>
      </c>
      <c r="L105" s="69">
        <f t="shared" si="6"/>
        <v>24998.606849315071</v>
      </c>
      <c r="M105" s="45">
        <v>0.1</v>
      </c>
      <c r="N105" s="68">
        <f t="shared" si="9"/>
        <v>22498.746164383563</v>
      </c>
    </row>
    <row r="106" spans="2:14" x14ac:dyDescent="0.25">
      <c r="B106" s="46">
        <v>103</v>
      </c>
      <c r="C106" s="109" t="s">
        <v>418</v>
      </c>
      <c r="D106" s="110">
        <v>42704</v>
      </c>
      <c r="E106" s="98">
        <v>44424</v>
      </c>
      <c r="F106" s="90">
        <f t="shared" si="7"/>
        <v>4.7123287671232879</v>
      </c>
      <c r="G106" s="46">
        <v>8</v>
      </c>
      <c r="H106" s="72">
        <v>0.05</v>
      </c>
      <c r="I106" s="91">
        <f t="shared" si="8"/>
        <v>0.11874999999999999</v>
      </c>
      <c r="J106" s="68">
        <v>56762</v>
      </c>
      <c r="K106" s="69">
        <f t="shared" si="5"/>
        <v>31763.393150684929</v>
      </c>
      <c r="L106" s="69">
        <f t="shared" si="6"/>
        <v>24998.606849315071</v>
      </c>
      <c r="M106" s="45">
        <v>0.1</v>
      </c>
      <c r="N106" s="68">
        <f t="shared" si="9"/>
        <v>22498.746164383563</v>
      </c>
    </row>
    <row r="107" spans="2:14" x14ac:dyDescent="0.25">
      <c r="B107" s="46">
        <v>104</v>
      </c>
      <c r="C107" s="109" t="s">
        <v>420</v>
      </c>
      <c r="D107" s="110">
        <v>42704</v>
      </c>
      <c r="E107" s="98">
        <v>44424</v>
      </c>
      <c r="F107" s="90">
        <f t="shared" si="7"/>
        <v>4.7123287671232879</v>
      </c>
      <c r="G107" s="46">
        <v>8</v>
      </c>
      <c r="H107" s="72">
        <v>0.05</v>
      </c>
      <c r="I107" s="91">
        <f t="shared" si="8"/>
        <v>0.11874999999999999</v>
      </c>
      <c r="J107" s="68">
        <v>57566</v>
      </c>
      <c r="K107" s="69">
        <f t="shared" si="5"/>
        <v>32213.302739726027</v>
      </c>
      <c r="L107" s="69">
        <f t="shared" si="6"/>
        <v>25352.697260273973</v>
      </c>
      <c r="M107" s="45">
        <v>0.1</v>
      </c>
      <c r="N107" s="68">
        <f t="shared" si="9"/>
        <v>22817.427534246577</v>
      </c>
    </row>
    <row r="108" spans="2:14" x14ac:dyDescent="0.25">
      <c r="B108" s="46">
        <v>105</v>
      </c>
      <c r="C108" s="109" t="s">
        <v>410</v>
      </c>
      <c r="D108" s="110">
        <v>42649</v>
      </c>
      <c r="E108" s="98">
        <v>44424</v>
      </c>
      <c r="F108" s="90">
        <f t="shared" si="7"/>
        <v>4.8630136986301373</v>
      </c>
      <c r="G108" s="46">
        <v>8</v>
      </c>
      <c r="H108" s="72">
        <v>0.05</v>
      </c>
      <c r="I108" s="91">
        <f t="shared" si="8"/>
        <v>0.11874999999999999</v>
      </c>
      <c r="J108" s="68">
        <v>662791</v>
      </c>
      <c r="K108" s="69">
        <f t="shared" si="5"/>
        <v>382750.45333904109</v>
      </c>
      <c r="L108" s="69">
        <f t="shared" si="6"/>
        <v>280040.54666095891</v>
      </c>
      <c r="M108" s="45">
        <v>0.1</v>
      </c>
      <c r="N108" s="68">
        <f t="shared" si="9"/>
        <v>252036.49199486303</v>
      </c>
    </row>
    <row r="109" spans="2:14" x14ac:dyDescent="0.25">
      <c r="B109" s="46">
        <v>106</v>
      </c>
      <c r="C109" s="109" t="s">
        <v>421</v>
      </c>
      <c r="D109" s="110">
        <v>42735</v>
      </c>
      <c r="E109" s="98">
        <v>44424</v>
      </c>
      <c r="F109" s="90">
        <f t="shared" si="7"/>
        <v>4.6273972602739724</v>
      </c>
      <c r="G109" s="46">
        <v>8</v>
      </c>
      <c r="H109" s="72">
        <v>0.05</v>
      </c>
      <c r="I109" s="91">
        <f t="shared" si="8"/>
        <v>0.11874999999999999</v>
      </c>
      <c r="J109" s="68">
        <v>57566</v>
      </c>
      <c r="K109" s="69">
        <f t="shared" si="5"/>
        <v>31632.714143835612</v>
      </c>
      <c r="L109" s="69">
        <f t="shared" si="6"/>
        <v>25933.285856164388</v>
      </c>
      <c r="M109" s="45">
        <v>0.1</v>
      </c>
      <c r="N109" s="68">
        <f t="shared" si="9"/>
        <v>23339.957270547951</v>
      </c>
    </row>
    <row r="110" spans="2:14" x14ac:dyDescent="0.25">
      <c r="B110" s="46">
        <v>107</v>
      </c>
      <c r="C110" s="109" t="s">
        <v>422</v>
      </c>
      <c r="D110" s="110">
        <v>42735</v>
      </c>
      <c r="E110" s="98">
        <v>44424</v>
      </c>
      <c r="F110" s="90">
        <f t="shared" si="7"/>
        <v>4.6273972602739724</v>
      </c>
      <c r="G110" s="46">
        <v>8</v>
      </c>
      <c r="H110" s="72">
        <v>0.05</v>
      </c>
      <c r="I110" s="91">
        <f t="shared" si="8"/>
        <v>0.11874999999999999</v>
      </c>
      <c r="J110" s="68">
        <v>61970</v>
      </c>
      <c r="K110" s="69">
        <f t="shared" si="5"/>
        <v>34052.727226027397</v>
      </c>
      <c r="L110" s="69">
        <f t="shared" si="6"/>
        <v>27917.272773972603</v>
      </c>
      <c r="M110" s="45">
        <v>0.1</v>
      </c>
      <c r="N110" s="68">
        <f t="shared" si="9"/>
        <v>25125.545496575345</v>
      </c>
    </row>
    <row r="111" spans="2:14" x14ac:dyDescent="0.25">
      <c r="B111" s="46">
        <v>108</v>
      </c>
      <c r="C111" s="109" t="s">
        <v>422</v>
      </c>
      <c r="D111" s="110">
        <v>42735</v>
      </c>
      <c r="E111" s="98">
        <v>44424</v>
      </c>
      <c r="F111" s="90">
        <f t="shared" si="7"/>
        <v>4.6273972602739724</v>
      </c>
      <c r="G111" s="46">
        <v>8</v>
      </c>
      <c r="H111" s="72">
        <v>0.05</v>
      </c>
      <c r="I111" s="91">
        <f t="shared" si="8"/>
        <v>0.11874999999999999</v>
      </c>
      <c r="J111" s="68">
        <v>61970</v>
      </c>
      <c r="K111" s="69">
        <f t="shared" si="5"/>
        <v>34052.727226027397</v>
      </c>
      <c r="L111" s="69">
        <f t="shared" si="6"/>
        <v>27917.272773972603</v>
      </c>
      <c r="M111" s="45">
        <v>0.1</v>
      </c>
      <c r="N111" s="68">
        <f t="shared" si="9"/>
        <v>25125.545496575345</v>
      </c>
    </row>
    <row r="112" spans="2:14" x14ac:dyDescent="0.25">
      <c r="B112" s="46">
        <v>109</v>
      </c>
      <c r="C112" s="109" t="s">
        <v>369</v>
      </c>
      <c r="D112" s="110">
        <v>42745</v>
      </c>
      <c r="E112" s="98">
        <v>44424</v>
      </c>
      <c r="F112" s="90">
        <f t="shared" si="7"/>
        <v>4.5999999999999996</v>
      </c>
      <c r="G112" s="46">
        <v>8</v>
      </c>
      <c r="H112" s="72">
        <v>0.05</v>
      </c>
      <c r="I112" s="91">
        <f t="shared" si="8"/>
        <v>0.11874999999999999</v>
      </c>
      <c r="J112" s="68">
        <v>1094500</v>
      </c>
      <c r="K112" s="69">
        <f t="shared" si="5"/>
        <v>597870.625</v>
      </c>
      <c r="L112" s="69">
        <f t="shared" si="6"/>
        <v>496629.375</v>
      </c>
      <c r="M112" s="45">
        <v>0.1</v>
      </c>
      <c r="N112" s="68">
        <f t="shared" si="9"/>
        <v>446966.4375</v>
      </c>
    </row>
    <row r="113" spans="2:14" x14ac:dyDescent="0.25">
      <c r="B113" s="46">
        <v>110</v>
      </c>
      <c r="C113" s="109" t="s">
        <v>423</v>
      </c>
      <c r="D113" s="110">
        <v>42794</v>
      </c>
      <c r="E113" s="98">
        <v>44424</v>
      </c>
      <c r="F113" s="90">
        <f t="shared" si="7"/>
        <v>4.4657534246575343</v>
      </c>
      <c r="G113" s="46">
        <v>8</v>
      </c>
      <c r="H113" s="72">
        <v>0.05</v>
      </c>
      <c r="I113" s="91">
        <f t="shared" si="8"/>
        <v>0.11874999999999999</v>
      </c>
      <c r="J113" s="68">
        <v>647300</v>
      </c>
      <c r="K113" s="69">
        <f t="shared" si="5"/>
        <v>343268.51027397258</v>
      </c>
      <c r="L113" s="69">
        <f t="shared" si="6"/>
        <v>304031.48972602742</v>
      </c>
      <c r="M113" s="45">
        <v>0.1</v>
      </c>
      <c r="N113" s="68">
        <f t="shared" si="9"/>
        <v>273628.34075342468</v>
      </c>
    </row>
    <row r="114" spans="2:14" x14ac:dyDescent="0.25">
      <c r="B114" s="46">
        <v>111</v>
      </c>
      <c r="C114" s="109" t="s">
        <v>424</v>
      </c>
      <c r="D114" s="110">
        <v>42794</v>
      </c>
      <c r="E114" s="98">
        <v>44424</v>
      </c>
      <c r="F114" s="90">
        <f t="shared" si="7"/>
        <v>4.4657534246575343</v>
      </c>
      <c r="G114" s="46">
        <v>8</v>
      </c>
      <c r="H114" s="72">
        <v>0.05</v>
      </c>
      <c r="I114" s="91">
        <f t="shared" si="8"/>
        <v>0.11874999999999999</v>
      </c>
      <c r="J114" s="68">
        <v>56922</v>
      </c>
      <c r="K114" s="69">
        <f t="shared" si="5"/>
        <v>30186.204452054793</v>
      </c>
      <c r="L114" s="69">
        <f t="shared" si="6"/>
        <v>26735.795547945207</v>
      </c>
      <c r="M114" s="45">
        <v>0.1</v>
      </c>
      <c r="N114" s="68">
        <f t="shared" si="9"/>
        <v>24062.215993150687</v>
      </c>
    </row>
    <row r="115" spans="2:14" x14ac:dyDescent="0.25">
      <c r="B115" s="46">
        <v>112</v>
      </c>
      <c r="C115" s="109" t="s">
        <v>425</v>
      </c>
      <c r="D115" s="110">
        <v>42811</v>
      </c>
      <c r="E115" s="98">
        <v>44424</v>
      </c>
      <c r="F115" s="90">
        <f t="shared" si="7"/>
        <v>4.419178082191781</v>
      </c>
      <c r="G115" s="46">
        <v>8</v>
      </c>
      <c r="H115" s="72">
        <v>0.05</v>
      </c>
      <c r="I115" s="91">
        <f t="shared" si="8"/>
        <v>0.11874999999999999</v>
      </c>
      <c r="J115" s="68">
        <v>681471</v>
      </c>
      <c r="K115" s="69">
        <f t="shared" si="5"/>
        <v>357620.57768835616</v>
      </c>
      <c r="L115" s="69">
        <f t="shared" si="6"/>
        <v>323850.42231164384</v>
      </c>
      <c r="M115" s="45">
        <v>0.1</v>
      </c>
      <c r="N115" s="68">
        <f t="shared" si="9"/>
        <v>291465.38008047949</v>
      </c>
    </row>
    <row r="116" spans="2:14" x14ac:dyDescent="0.25">
      <c r="B116" s="46">
        <v>113</v>
      </c>
      <c r="C116" s="109" t="s">
        <v>426</v>
      </c>
      <c r="D116" s="110">
        <v>42811</v>
      </c>
      <c r="E116" s="98">
        <v>44424</v>
      </c>
      <c r="F116" s="90">
        <f t="shared" si="7"/>
        <v>4.419178082191781</v>
      </c>
      <c r="G116" s="46">
        <v>8</v>
      </c>
      <c r="H116" s="72">
        <v>0.05</v>
      </c>
      <c r="I116" s="91">
        <f t="shared" si="8"/>
        <v>0.11874999999999999</v>
      </c>
      <c r="J116" s="68">
        <v>88000</v>
      </c>
      <c r="K116" s="69">
        <f t="shared" si="5"/>
        <v>46180.410958904111</v>
      </c>
      <c r="L116" s="69">
        <f t="shared" si="6"/>
        <v>41819.589041095889</v>
      </c>
      <c r="M116" s="45">
        <v>0.1</v>
      </c>
      <c r="N116" s="68">
        <f t="shared" si="9"/>
        <v>37637.630136986299</v>
      </c>
    </row>
    <row r="117" spans="2:14" x14ac:dyDescent="0.25">
      <c r="B117" s="46">
        <v>114</v>
      </c>
      <c r="C117" s="109" t="s">
        <v>426</v>
      </c>
      <c r="D117" s="110">
        <v>42811</v>
      </c>
      <c r="E117" s="98">
        <v>44424</v>
      </c>
      <c r="F117" s="90">
        <f t="shared" si="7"/>
        <v>4.419178082191781</v>
      </c>
      <c r="G117" s="46">
        <v>8</v>
      </c>
      <c r="H117" s="72">
        <v>0.05</v>
      </c>
      <c r="I117" s="91">
        <f t="shared" si="8"/>
        <v>0.11874999999999999</v>
      </c>
      <c r="J117" s="68">
        <v>88000</v>
      </c>
      <c r="K117" s="69">
        <f t="shared" si="5"/>
        <v>46180.410958904111</v>
      </c>
      <c r="L117" s="69">
        <f t="shared" si="6"/>
        <v>41819.589041095889</v>
      </c>
      <c r="M117" s="45">
        <v>0.1</v>
      </c>
      <c r="N117" s="68">
        <f t="shared" si="9"/>
        <v>37637.630136986299</v>
      </c>
    </row>
    <row r="118" spans="2:14" x14ac:dyDescent="0.25">
      <c r="B118" s="46">
        <v>115</v>
      </c>
      <c r="C118" s="109" t="s">
        <v>427</v>
      </c>
      <c r="D118" s="110">
        <v>42811</v>
      </c>
      <c r="E118" s="98">
        <v>44424</v>
      </c>
      <c r="F118" s="90">
        <f t="shared" si="7"/>
        <v>4.419178082191781</v>
      </c>
      <c r="G118" s="46">
        <v>8</v>
      </c>
      <c r="H118" s="72">
        <v>0.05</v>
      </c>
      <c r="I118" s="91">
        <f t="shared" si="8"/>
        <v>0.11874999999999999</v>
      </c>
      <c r="J118" s="68">
        <v>63347</v>
      </c>
      <c r="K118" s="69">
        <f t="shared" si="5"/>
        <v>33243.073784246575</v>
      </c>
      <c r="L118" s="69">
        <f t="shared" si="6"/>
        <v>30103.926215753425</v>
      </c>
      <c r="M118" s="45">
        <v>0.1</v>
      </c>
      <c r="N118" s="68">
        <f t="shared" si="9"/>
        <v>27093.533594178083</v>
      </c>
    </row>
    <row r="119" spans="2:14" x14ac:dyDescent="0.25">
      <c r="B119" s="46">
        <v>116</v>
      </c>
      <c r="C119" s="109" t="s">
        <v>428</v>
      </c>
      <c r="D119" s="110">
        <v>42824</v>
      </c>
      <c r="E119" s="98">
        <v>44424</v>
      </c>
      <c r="F119" s="90">
        <f t="shared" si="7"/>
        <v>4.3835616438356162</v>
      </c>
      <c r="G119" s="46">
        <v>8</v>
      </c>
      <c r="H119" s="72">
        <v>0.05</v>
      </c>
      <c r="I119" s="91">
        <f t="shared" si="8"/>
        <v>0.11874999999999999</v>
      </c>
      <c r="J119" s="68">
        <v>80384</v>
      </c>
      <c r="K119" s="69">
        <f t="shared" si="5"/>
        <v>41843.726027397257</v>
      </c>
      <c r="L119" s="69">
        <f t="shared" si="6"/>
        <v>38540.273972602743</v>
      </c>
      <c r="M119" s="45">
        <v>0.1</v>
      </c>
      <c r="N119" s="68">
        <f t="shared" si="9"/>
        <v>34686.246575342469</v>
      </c>
    </row>
    <row r="120" spans="2:14" x14ac:dyDescent="0.25">
      <c r="B120" s="46">
        <v>117</v>
      </c>
      <c r="C120" s="109" t="s">
        <v>429</v>
      </c>
      <c r="D120" s="110">
        <v>42824</v>
      </c>
      <c r="E120" s="98">
        <v>44424</v>
      </c>
      <c r="F120" s="90">
        <f t="shared" si="7"/>
        <v>4.3835616438356162</v>
      </c>
      <c r="G120" s="46">
        <v>8</v>
      </c>
      <c r="H120" s="72">
        <v>0.05</v>
      </c>
      <c r="I120" s="91">
        <f t="shared" si="8"/>
        <v>0.11874999999999999</v>
      </c>
      <c r="J120" s="68">
        <v>60596</v>
      </c>
      <c r="K120" s="69">
        <f t="shared" si="5"/>
        <v>31543.123287671231</v>
      </c>
      <c r="L120" s="69">
        <f t="shared" si="6"/>
        <v>29052.876712328769</v>
      </c>
      <c r="M120" s="45">
        <v>0.1</v>
      </c>
      <c r="N120" s="68">
        <f t="shared" si="9"/>
        <v>26147.589041095893</v>
      </c>
    </row>
    <row r="121" spans="2:14" x14ac:dyDescent="0.25">
      <c r="B121" s="46">
        <v>118</v>
      </c>
      <c r="C121" s="109" t="s">
        <v>430</v>
      </c>
      <c r="D121" s="110">
        <v>42824</v>
      </c>
      <c r="E121" s="98">
        <v>44424</v>
      </c>
      <c r="F121" s="90">
        <f t="shared" si="7"/>
        <v>4.3835616438356162</v>
      </c>
      <c r="G121" s="46">
        <v>8</v>
      </c>
      <c r="H121" s="72">
        <v>0.05</v>
      </c>
      <c r="I121" s="91">
        <f t="shared" si="8"/>
        <v>0.11874999999999999</v>
      </c>
      <c r="J121" s="68">
        <v>88000</v>
      </c>
      <c r="K121" s="69">
        <f t="shared" si="5"/>
        <v>45808.219178082189</v>
      </c>
      <c r="L121" s="69">
        <f t="shared" si="6"/>
        <v>42191.780821917811</v>
      </c>
      <c r="M121" s="45">
        <v>0.1</v>
      </c>
      <c r="N121" s="68">
        <f t="shared" si="9"/>
        <v>37972.602739726033</v>
      </c>
    </row>
    <row r="122" spans="2:14" x14ac:dyDescent="0.25">
      <c r="B122" s="46">
        <v>119</v>
      </c>
      <c r="C122" s="109" t="s">
        <v>403</v>
      </c>
      <c r="D122" s="110">
        <v>42824</v>
      </c>
      <c r="E122" s="98">
        <v>44424</v>
      </c>
      <c r="F122" s="90">
        <f t="shared" si="7"/>
        <v>4.3835616438356162</v>
      </c>
      <c r="G122" s="46">
        <v>8</v>
      </c>
      <c r="H122" s="72">
        <v>0.05</v>
      </c>
      <c r="I122" s="91">
        <f t="shared" si="8"/>
        <v>0.11874999999999999</v>
      </c>
      <c r="J122" s="68">
        <v>50971</v>
      </c>
      <c r="K122" s="69">
        <f t="shared" si="5"/>
        <v>26532.849315068492</v>
      </c>
      <c r="L122" s="69">
        <f t="shared" si="6"/>
        <v>24438.150684931508</v>
      </c>
      <c r="M122" s="45">
        <v>0.1</v>
      </c>
      <c r="N122" s="68">
        <f t="shared" si="9"/>
        <v>21994.335616438359</v>
      </c>
    </row>
    <row r="123" spans="2:14" x14ac:dyDescent="0.25">
      <c r="B123" s="46">
        <v>120</v>
      </c>
      <c r="C123" s="109" t="s">
        <v>431</v>
      </c>
      <c r="D123" s="110">
        <v>42824</v>
      </c>
      <c r="E123" s="98">
        <v>44424</v>
      </c>
      <c r="F123" s="90">
        <f t="shared" si="7"/>
        <v>4.3835616438356162</v>
      </c>
      <c r="G123" s="46">
        <v>8</v>
      </c>
      <c r="H123" s="72">
        <v>0.05</v>
      </c>
      <c r="I123" s="91">
        <f t="shared" si="8"/>
        <v>0.11874999999999999</v>
      </c>
      <c r="J123" s="68">
        <v>55872</v>
      </c>
      <c r="K123" s="69">
        <f t="shared" si="5"/>
        <v>29084.054794520544</v>
      </c>
      <c r="L123" s="69">
        <f t="shared" si="6"/>
        <v>26787.945205479456</v>
      </c>
      <c r="M123" s="45">
        <v>0.1</v>
      </c>
      <c r="N123" s="68">
        <f t="shared" si="9"/>
        <v>24109.150684931512</v>
      </c>
    </row>
    <row r="124" spans="2:14" x14ac:dyDescent="0.25">
      <c r="B124" s="46">
        <v>121</v>
      </c>
      <c r="C124" s="109" t="s">
        <v>431</v>
      </c>
      <c r="D124" s="110">
        <v>42824</v>
      </c>
      <c r="E124" s="98">
        <v>44424</v>
      </c>
      <c r="F124" s="90">
        <f t="shared" si="7"/>
        <v>4.3835616438356162</v>
      </c>
      <c r="G124" s="46">
        <v>8</v>
      </c>
      <c r="H124" s="72">
        <v>0.05</v>
      </c>
      <c r="I124" s="91">
        <f t="shared" si="8"/>
        <v>0.11874999999999999</v>
      </c>
      <c r="J124" s="68">
        <v>55872</v>
      </c>
      <c r="K124" s="69">
        <f t="shared" si="5"/>
        <v>29084.054794520544</v>
      </c>
      <c r="L124" s="69">
        <f t="shared" si="6"/>
        <v>26787.945205479456</v>
      </c>
      <c r="M124" s="45">
        <v>0.1</v>
      </c>
      <c r="N124" s="68">
        <f t="shared" si="9"/>
        <v>24109.150684931512</v>
      </c>
    </row>
    <row r="125" spans="2:14" x14ac:dyDescent="0.25">
      <c r="B125" s="46">
        <v>122</v>
      </c>
      <c r="C125" s="109" t="s">
        <v>432</v>
      </c>
      <c r="D125" s="110">
        <v>42824</v>
      </c>
      <c r="E125" s="98">
        <v>44424</v>
      </c>
      <c r="F125" s="90">
        <f t="shared" si="7"/>
        <v>4.3835616438356162</v>
      </c>
      <c r="G125" s="46">
        <v>8</v>
      </c>
      <c r="H125" s="72">
        <v>0.05</v>
      </c>
      <c r="I125" s="91">
        <f t="shared" si="8"/>
        <v>0.11874999999999999</v>
      </c>
      <c r="J125" s="68">
        <v>89867</v>
      </c>
      <c r="K125" s="69">
        <f t="shared" si="5"/>
        <v>46780.082191780813</v>
      </c>
      <c r="L125" s="69">
        <f t="shared" si="6"/>
        <v>43086.917808219187</v>
      </c>
      <c r="M125" s="45">
        <v>0.1</v>
      </c>
      <c r="N125" s="68">
        <f t="shared" si="9"/>
        <v>38778.226027397272</v>
      </c>
    </row>
    <row r="126" spans="2:14" x14ac:dyDescent="0.25">
      <c r="B126" s="46">
        <v>123</v>
      </c>
      <c r="C126" s="109" t="s">
        <v>433</v>
      </c>
      <c r="D126" s="110">
        <v>42825</v>
      </c>
      <c r="E126" s="98">
        <v>44424</v>
      </c>
      <c r="F126" s="90">
        <f t="shared" si="7"/>
        <v>4.3808219178082188</v>
      </c>
      <c r="G126" s="46">
        <v>8</v>
      </c>
      <c r="H126" s="72">
        <v>0.05</v>
      </c>
      <c r="I126" s="91">
        <f t="shared" si="8"/>
        <v>0.11874999999999999</v>
      </c>
      <c r="J126" s="68">
        <v>2043536</v>
      </c>
      <c r="K126" s="69">
        <f t="shared" si="5"/>
        <v>1063093.6167123287</v>
      </c>
      <c r="L126" s="69">
        <f t="shared" si="6"/>
        <v>980442.38328767125</v>
      </c>
      <c r="M126" s="45">
        <v>0.1</v>
      </c>
      <c r="N126" s="68">
        <f t="shared" si="9"/>
        <v>882398.14495890413</v>
      </c>
    </row>
    <row r="127" spans="2:14" x14ac:dyDescent="0.25">
      <c r="B127" s="46">
        <v>124</v>
      </c>
      <c r="C127" s="109" t="s">
        <v>434</v>
      </c>
      <c r="D127" s="110">
        <v>42825</v>
      </c>
      <c r="E127" s="98">
        <v>44424</v>
      </c>
      <c r="F127" s="90">
        <f t="shared" si="7"/>
        <v>4.3808219178082188</v>
      </c>
      <c r="G127" s="46">
        <v>8</v>
      </c>
      <c r="H127" s="72">
        <v>0.05</v>
      </c>
      <c r="I127" s="91">
        <f t="shared" si="8"/>
        <v>0.11874999999999999</v>
      </c>
      <c r="J127" s="68">
        <v>1997660</v>
      </c>
      <c r="K127" s="69">
        <f t="shared" si="5"/>
        <v>1039227.884589041</v>
      </c>
      <c r="L127" s="69">
        <f t="shared" si="6"/>
        <v>958432.115410959</v>
      </c>
      <c r="M127" s="45">
        <v>0.1</v>
      </c>
      <c r="N127" s="68">
        <f t="shared" si="9"/>
        <v>862588.90386986313</v>
      </c>
    </row>
    <row r="128" spans="2:14" x14ac:dyDescent="0.25">
      <c r="B128" s="46">
        <v>125</v>
      </c>
      <c r="C128" s="109" t="s">
        <v>435</v>
      </c>
      <c r="D128" s="110">
        <v>42825</v>
      </c>
      <c r="E128" s="98">
        <v>44424</v>
      </c>
      <c r="F128" s="90">
        <f t="shared" si="7"/>
        <v>4.3808219178082188</v>
      </c>
      <c r="G128" s="46">
        <v>8</v>
      </c>
      <c r="H128" s="72">
        <v>0.05</v>
      </c>
      <c r="I128" s="91">
        <f t="shared" si="8"/>
        <v>0.11874999999999999</v>
      </c>
      <c r="J128" s="68">
        <v>70177</v>
      </c>
      <c r="K128" s="69">
        <f t="shared" si="5"/>
        <v>36507.661592465745</v>
      </c>
      <c r="L128" s="69">
        <f t="shared" si="6"/>
        <v>33669.338407534255</v>
      </c>
      <c r="M128" s="45">
        <v>0.1</v>
      </c>
      <c r="N128" s="68">
        <f t="shared" si="9"/>
        <v>30302.404566780831</v>
      </c>
    </row>
    <row r="129" spans="2:14" x14ac:dyDescent="0.25">
      <c r="B129" s="46">
        <v>126</v>
      </c>
      <c r="C129" s="109" t="s">
        <v>435</v>
      </c>
      <c r="D129" s="110">
        <v>42825</v>
      </c>
      <c r="E129" s="98">
        <v>44424</v>
      </c>
      <c r="F129" s="90">
        <f t="shared" si="7"/>
        <v>4.3808219178082188</v>
      </c>
      <c r="G129" s="46">
        <v>8</v>
      </c>
      <c r="H129" s="72">
        <v>0.05</v>
      </c>
      <c r="I129" s="91">
        <f t="shared" si="8"/>
        <v>0.11874999999999999</v>
      </c>
      <c r="J129" s="68">
        <v>77262</v>
      </c>
      <c r="K129" s="69">
        <f t="shared" si="5"/>
        <v>40193.438732876704</v>
      </c>
      <c r="L129" s="69">
        <f t="shared" si="6"/>
        <v>37068.561267123296</v>
      </c>
      <c r="M129" s="45">
        <v>0.1</v>
      </c>
      <c r="N129" s="68">
        <f t="shared" si="9"/>
        <v>33361.705140410966</v>
      </c>
    </row>
    <row r="130" spans="2:14" x14ac:dyDescent="0.25">
      <c r="B130" s="46">
        <v>127</v>
      </c>
      <c r="C130" s="109" t="s">
        <v>436</v>
      </c>
      <c r="D130" s="110">
        <v>42825</v>
      </c>
      <c r="E130" s="98">
        <v>44424</v>
      </c>
      <c r="F130" s="90">
        <f t="shared" si="7"/>
        <v>4.3808219178082188</v>
      </c>
      <c r="G130" s="46">
        <v>8</v>
      </c>
      <c r="H130" s="72">
        <v>0.05</v>
      </c>
      <c r="I130" s="91">
        <f t="shared" si="8"/>
        <v>0.11874999999999999</v>
      </c>
      <c r="J130" s="68">
        <v>504844</v>
      </c>
      <c r="K130" s="69">
        <f t="shared" si="5"/>
        <v>262631.25965753425</v>
      </c>
      <c r="L130" s="69">
        <f t="shared" si="6"/>
        <v>242212.74034246575</v>
      </c>
      <c r="M130" s="45">
        <v>0.1</v>
      </c>
      <c r="N130" s="68">
        <f t="shared" si="9"/>
        <v>217991.46630821918</v>
      </c>
    </row>
    <row r="131" spans="2:14" x14ac:dyDescent="0.25">
      <c r="B131" s="46">
        <v>128</v>
      </c>
      <c r="C131" s="109" t="s">
        <v>437</v>
      </c>
      <c r="D131" s="110">
        <v>42840</v>
      </c>
      <c r="E131" s="98">
        <v>44424</v>
      </c>
      <c r="F131" s="90">
        <f t="shared" si="7"/>
        <v>4.3397260273972602</v>
      </c>
      <c r="G131" s="46">
        <v>8</v>
      </c>
      <c r="H131" s="72">
        <v>0.05</v>
      </c>
      <c r="I131" s="91">
        <f t="shared" si="8"/>
        <v>0.11874999999999999</v>
      </c>
      <c r="J131" s="68">
        <v>9517868</v>
      </c>
      <c r="K131" s="69">
        <f t="shared" si="5"/>
        <v>4904961.5638356162</v>
      </c>
      <c r="L131" s="69">
        <f t="shared" si="6"/>
        <v>4612906.4361643838</v>
      </c>
      <c r="M131" s="45">
        <v>0.1</v>
      </c>
      <c r="N131" s="68">
        <f t="shared" si="9"/>
        <v>4151615.7925479454</v>
      </c>
    </row>
    <row r="132" spans="2:14" x14ac:dyDescent="0.25">
      <c r="B132" s="46">
        <v>129</v>
      </c>
      <c r="C132" s="109" t="s">
        <v>435</v>
      </c>
      <c r="D132" s="110">
        <v>42851</v>
      </c>
      <c r="E132" s="98">
        <v>44424</v>
      </c>
      <c r="F132" s="90">
        <f t="shared" si="7"/>
        <v>4.3095890410958901</v>
      </c>
      <c r="G132" s="46">
        <v>8</v>
      </c>
      <c r="H132" s="72">
        <v>0.05</v>
      </c>
      <c r="I132" s="91">
        <f t="shared" si="8"/>
        <v>0.11874999999999999</v>
      </c>
      <c r="J132" s="68">
        <v>58300</v>
      </c>
      <c r="K132" s="69">
        <f t="shared" ref="K132:K195" si="10">J132*I132*F132</f>
        <v>29835.823630136983</v>
      </c>
      <c r="L132" s="69">
        <f t="shared" ref="L132:L195" si="11">MAX(J132-K132,0)</f>
        <v>28464.176369863017</v>
      </c>
      <c r="M132" s="45">
        <v>0.1</v>
      </c>
      <c r="N132" s="68">
        <f t="shared" si="9"/>
        <v>25617.758732876715</v>
      </c>
    </row>
    <row r="133" spans="2:14" x14ac:dyDescent="0.25">
      <c r="B133" s="46">
        <v>130</v>
      </c>
      <c r="C133" s="109" t="s">
        <v>435</v>
      </c>
      <c r="D133" s="110">
        <v>42851</v>
      </c>
      <c r="E133" s="98">
        <v>44424</v>
      </c>
      <c r="F133" s="90">
        <f t="shared" ref="F133:F196" si="12">(E133-D133)/365</f>
        <v>4.3095890410958901</v>
      </c>
      <c r="G133" s="46">
        <v>8</v>
      </c>
      <c r="H133" s="72">
        <v>0.05</v>
      </c>
      <c r="I133" s="91">
        <f t="shared" ref="I133:I196" si="13">(1-H133)/G133</f>
        <v>0.11874999999999999</v>
      </c>
      <c r="J133" s="68">
        <v>58300</v>
      </c>
      <c r="K133" s="69">
        <f t="shared" si="10"/>
        <v>29835.823630136983</v>
      </c>
      <c r="L133" s="69">
        <f t="shared" si="11"/>
        <v>28464.176369863017</v>
      </c>
      <c r="M133" s="45">
        <v>0.1</v>
      </c>
      <c r="N133" s="68">
        <f t="shared" ref="N133:N196" si="14">IF(J133&lt;=0,0,IF(L133&lt;=H133*J133,H133*J133,L133*(1-M133)))</f>
        <v>25617.758732876715</v>
      </c>
    </row>
    <row r="134" spans="2:14" x14ac:dyDescent="0.25">
      <c r="B134" s="46">
        <v>131</v>
      </c>
      <c r="C134" s="109" t="s">
        <v>438</v>
      </c>
      <c r="D134" s="110">
        <v>42880</v>
      </c>
      <c r="E134" s="98">
        <v>44424</v>
      </c>
      <c r="F134" s="90">
        <f t="shared" si="12"/>
        <v>4.2301369863013702</v>
      </c>
      <c r="G134" s="46">
        <v>8</v>
      </c>
      <c r="H134" s="72">
        <v>0.05</v>
      </c>
      <c r="I134" s="91">
        <f t="shared" si="13"/>
        <v>0.11874999999999999</v>
      </c>
      <c r="J134" s="68">
        <v>68568</v>
      </c>
      <c r="K134" s="69">
        <f t="shared" si="10"/>
        <v>34443.678904109591</v>
      </c>
      <c r="L134" s="69">
        <f t="shared" si="11"/>
        <v>34124.321095890409</v>
      </c>
      <c r="M134" s="45">
        <v>0.1</v>
      </c>
      <c r="N134" s="68">
        <f t="shared" si="14"/>
        <v>30711.888986301368</v>
      </c>
    </row>
    <row r="135" spans="2:14" x14ac:dyDescent="0.25">
      <c r="B135" s="46">
        <v>132</v>
      </c>
      <c r="C135" s="109" t="s">
        <v>439</v>
      </c>
      <c r="D135" s="110">
        <v>43057</v>
      </c>
      <c r="E135" s="98">
        <v>44424</v>
      </c>
      <c r="F135" s="90">
        <f t="shared" si="12"/>
        <v>3.7452054794520548</v>
      </c>
      <c r="G135" s="46">
        <v>8</v>
      </c>
      <c r="H135" s="72">
        <v>0.05</v>
      </c>
      <c r="I135" s="91">
        <f t="shared" si="13"/>
        <v>0.11874999999999999</v>
      </c>
      <c r="J135" s="68">
        <v>1101634</v>
      </c>
      <c r="K135" s="69">
        <f t="shared" si="10"/>
        <v>489944.17606164381</v>
      </c>
      <c r="L135" s="69">
        <f t="shared" si="11"/>
        <v>611689.82393835625</v>
      </c>
      <c r="M135" s="45">
        <v>0.1</v>
      </c>
      <c r="N135" s="68">
        <f t="shared" si="14"/>
        <v>550520.84154452069</v>
      </c>
    </row>
    <row r="136" spans="2:14" x14ac:dyDescent="0.25">
      <c r="B136" s="46">
        <v>133</v>
      </c>
      <c r="C136" s="109" t="s">
        <v>440</v>
      </c>
      <c r="D136" s="110">
        <v>43099</v>
      </c>
      <c r="E136" s="98">
        <v>44424</v>
      </c>
      <c r="F136" s="90">
        <f t="shared" si="12"/>
        <v>3.6301369863013697</v>
      </c>
      <c r="G136" s="46">
        <v>8</v>
      </c>
      <c r="H136" s="72">
        <v>0.05</v>
      </c>
      <c r="I136" s="91">
        <f t="shared" si="13"/>
        <v>0.11874999999999999</v>
      </c>
      <c r="J136" s="68">
        <v>56962</v>
      </c>
      <c r="K136" s="69">
        <f t="shared" si="10"/>
        <v>24555.10873287671</v>
      </c>
      <c r="L136" s="69">
        <f t="shared" si="11"/>
        <v>32406.89126712329</v>
      </c>
      <c r="M136" s="45">
        <v>0.1</v>
      </c>
      <c r="N136" s="68">
        <f t="shared" si="14"/>
        <v>29166.202140410962</v>
      </c>
    </row>
    <row r="137" spans="2:14" x14ac:dyDescent="0.25">
      <c r="B137" s="46">
        <v>134</v>
      </c>
      <c r="C137" s="109" t="s">
        <v>441</v>
      </c>
      <c r="D137" s="110">
        <v>43099</v>
      </c>
      <c r="E137" s="98">
        <v>44424</v>
      </c>
      <c r="F137" s="90">
        <f t="shared" si="12"/>
        <v>3.6301369863013697</v>
      </c>
      <c r="G137" s="46">
        <v>8</v>
      </c>
      <c r="H137" s="72">
        <v>0.05</v>
      </c>
      <c r="I137" s="91">
        <f t="shared" si="13"/>
        <v>0.11874999999999999</v>
      </c>
      <c r="J137" s="68">
        <v>70558</v>
      </c>
      <c r="K137" s="69">
        <f t="shared" si="10"/>
        <v>30416.055650684928</v>
      </c>
      <c r="L137" s="69">
        <f t="shared" si="11"/>
        <v>40141.944349315076</v>
      </c>
      <c r="M137" s="45">
        <v>0.1</v>
      </c>
      <c r="N137" s="68">
        <f t="shared" si="14"/>
        <v>36127.749914383567</v>
      </c>
    </row>
    <row r="138" spans="2:14" x14ac:dyDescent="0.25">
      <c r="B138" s="46">
        <v>135</v>
      </c>
      <c r="C138" s="109" t="s">
        <v>442</v>
      </c>
      <c r="D138" s="110">
        <v>42990</v>
      </c>
      <c r="E138" s="98">
        <v>44424</v>
      </c>
      <c r="F138" s="90">
        <f t="shared" si="12"/>
        <v>3.9287671232876713</v>
      </c>
      <c r="G138" s="46">
        <v>8</v>
      </c>
      <c r="H138" s="72">
        <v>0.05</v>
      </c>
      <c r="I138" s="91">
        <f t="shared" si="13"/>
        <v>0.11874999999999999</v>
      </c>
      <c r="J138" s="68">
        <v>1158204</v>
      </c>
      <c r="K138" s="69">
        <f t="shared" si="10"/>
        <v>540349.76342465752</v>
      </c>
      <c r="L138" s="69">
        <f t="shared" si="11"/>
        <v>617854.23657534248</v>
      </c>
      <c r="M138" s="45">
        <v>0.1</v>
      </c>
      <c r="N138" s="68">
        <f t="shared" si="14"/>
        <v>556068.8129178083</v>
      </c>
    </row>
    <row r="139" spans="2:14" x14ac:dyDescent="0.25">
      <c r="B139" s="46">
        <v>136</v>
      </c>
      <c r="C139" s="109" t="s">
        <v>443</v>
      </c>
      <c r="D139" s="110">
        <v>42990</v>
      </c>
      <c r="E139" s="98">
        <v>44424</v>
      </c>
      <c r="F139" s="90">
        <f t="shared" si="12"/>
        <v>3.9287671232876713</v>
      </c>
      <c r="G139" s="46">
        <v>8</v>
      </c>
      <c r="H139" s="72">
        <v>0.05</v>
      </c>
      <c r="I139" s="91">
        <f t="shared" si="13"/>
        <v>0.11874999999999999</v>
      </c>
      <c r="J139" s="68">
        <v>1042334</v>
      </c>
      <c r="K139" s="69">
        <f t="shared" si="10"/>
        <v>486291.64664383559</v>
      </c>
      <c r="L139" s="69">
        <f t="shared" si="11"/>
        <v>556042.35335616441</v>
      </c>
      <c r="M139" s="45">
        <v>0.1</v>
      </c>
      <c r="N139" s="68">
        <f t="shared" si="14"/>
        <v>500438.11802054796</v>
      </c>
    </row>
    <row r="140" spans="2:14" x14ac:dyDescent="0.25">
      <c r="B140" s="46">
        <v>137</v>
      </c>
      <c r="C140" s="109" t="s">
        <v>444</v>
      </c>
      <c r="D140" s="110">
        <v>42990</v>
      </c>
      <c r="E140" s="98">
        <v>44424</v>
      </c>
      <c r="F140" s="90">
        <f t="shared" si="12"/>
        <v>3.9287671232876713</v>
      </c>
      <c r="G140" s="46">
        <v>8</v>
      </c>
      <c r="H140" s="72">
        <v>0.05</v>
      </c>
      <c r="I140" s="91">
        <f t="shared" si="13"/>
        <v>0.11874999999999999</v>
      </c>
      <c r="J140" s="68">
        <v>928300</v>
      </c>
      <c r="K140" s="69">
        <f t="shared" si="10"/>
        <v>433090.09931506851</v>
      </c>
      <c r="L140" s="69">
        <f t="shared" si="11"/>
        <v>495209.90068493149</v>
      </c>
      <c r="M140" s="45">
        <v>0.1</v>
      </c>
      <c r="N140" s="68">
        <f t="shared" si="14"/>
        <v>445688.91061643837</v>
      </c>
    </row>
    <row r="141" spans="2:14" x14ac:dyDescent="0.25">
      <c r="B141" s="46">
        <v>138</v>
      </c>
      <c r="C141" s="109" t="s">
        <v>445</v>
      </c>
      <c r="D141" s="110">
        <v>42978</v>
      </c>
      <c r="E141" s="98">
        <v>44424</v>
      </c>
      <c r="F141" s="90">
        <f t="shared" si="12"/>
        <v>3.9616438356164383</v>
      </c>
      <c r="G141" s="46">
        <v>8</v>
      </c>
      <c r="H141" s="72">
        <v>0.05</v>
      </c>
      <c r="I141" s="91">
        <f t="shared" si="13"/>
        <v>0.11874999999999999</v>
      </c>
      <c r="J141" s="68">
        <v>919712</v>
      </c>
      <c r="K141" s="69">
        <f t="shared" si="10"/>
        <v>432674.10082191776</v>
      </c>
      <c r="L141" s="69">
        <f t="shared" si="11"/>
        <v>487037.89917808224</v>
      </c>
      <c r="M141" s="45">
        <v>0.1</v>
      </c>
      <c r="N141" s="68">
        <f t="shared" si="14"/>
        <v>438334.10926027404</v>
      </c>
    </row>
    <row r="142" spans="2:14" x14ac:dyDescent="0.25">
      <c r="B142" s="46">
        <v>139</v>
      </c>
      <c r="C142" s="109" t="s">
        <v>446</v>
      </c>
      <c r="D142" s="110">
        <v>42978</v>
      </c>
      <c r="E142" s="98">
        <v>44424</v>
      </c>
      <c r="F142" s="90">
        <f t="shared" si="12"/>
        <v>3.9616438356164383</v>
      </c>
      <c r="G142" s="46">
        <v>8</v>
      </c>
      <c r="H142" s="72">
        <v>0.05</v>
      </c>
      <c r="I142" s="91">
        <f t="shared" si="13"/>
        <v>0.11874999999999999</v>
      </c>
      <c r="J142" s="68">
        <v>1063833</v>
      </c>
      <c r="K142" s="69">
        <f t="shared" si="10"/>
        <v>500475.13428082189</v>
      </c>
      <c r="L142" s="69">
        <f t="shared" si="11"/>
        <v>563357.86571917811</v>
      </c>
      <c r="M142" s="45">
        <v>0.1</v>
      </c>
      <c r="N142" s="68">
        <f t="shared" si="14"/>
        <v>507022.07914726029</v>
      </c>
    </row>
    <row r="143" spans="2:14" x14ac:dyDescent="0.25">
      <c r="B143" s="46">
        <v>140</v>
      </c>
      <c r="C143" s="109" t="s">
        <v>447</v>
      </c>
      <c r="D143" s="110">
        <v>42978</v>
      </c>
      <c r="E143" s="98">
        <v>44424</v>
      </c>
      <c r="F143" s="90">
        <f t="shared" si="12"/>
        <v>3.9616438356164383</v>
      </c>
      <c r="G143" s="46">
        <v>8</v>
      </c>
      <c r="H143" s="72">
        <v>0.05</v>
      </c>
      <c r="I143" s="91">
        <f t="shared" si="13"/>
        <v>0.11874999999999999</v>
      </c>
      <c r="J143" s="68">
        <v>1112844</v>
      </c>
      <c r="K143" s="69">
        <f t="shared" si="10"/>
        <v>523532.12424657535</v>
      </c>
      <c r="L143" s="69">
        <f t="shared" si="11"/>
        <v>589311.8757534246</v>
      </c>
      <c r="M143" s="45">
        <v>0.1</v>
      </c>
      <c r="N143" s="68">
        <f t="shared" si="14"/>
        <v>530380.68817808211</v>
      </c>
    </row>
    <row r="144" spans="2:14" x14ac:dyDescent="0.25">
      <c r="B144" s="46">
        <v>141</v>
      </c>
      <c r="C144" s="109" t="s">
        <v>448</v>
      </c>
      <c r="D144" s="110">
        <v>42978</v>
      </c>
      <c r="E144" s="98">
        <v>44424</v>
      </c>
      <c r="F144" s="90">
        <f t="shared" si="12"/>
        <v>3.9616438356164383</v>
      </c>
      <c r="G144" s="46">
        <v>8</v>
      </c>
      <c r="H144" s="72">
        <v>0.05</v>
      </c>
      <c r="I144" s="91">
        <f t="shared" si="13"/>
        <v>0.11874999999999999</v>
      </c>
      <c r="J144" s="68">
        <v>727223</v>
      </c>
      <c r="K144" s="69">
        <f t="shared" si="10"/>
        <v>342118.57366438356</v>
      </c>
      <c r="L144" s="69">
        <f t="shared" si="11"/>
        <v>385104.42633561644</v>
      </c>
      <c r="M144" s="45">
        <v>0.1</v>
      </c>
      <c r="N144" s="68">
        <f t="shared" si="14"/>
        <v>346593.98370205483</v>
      </c>
    </row>
    <row r="145" spans="2:14" x14ac:dyDescent="0.25">
      <c r="B145" s="46">
        <v>142</v>
      </c>
      <c r="C145" s="109" t="s">
        <v>449</v>
      </c>
      <c r="D145" s="110">
        <v>43008</v>
      </c>
      <c r="E145" s="98">
        <v>44424</v>
      </c>
      <c r="F145" s="90">
        <f t="shared" si="12"/>
        <v>3.8794520547945206</v>
      </c>
      <c r="G145" s="46">
        <v>8</v>
      </c>
      <c r="H145" s="72">
        <v>0.05</v>
      </c>
      <c r="I145" s="91">
        <f t="shared" si="13"/>
        <v>0.11874999999999999</v>
      </c>
      <c r="J145" s="68">
        <v>1101430</v>
      </c>
      <c r="K145" s="69">
        <f t="shared" si="10"/>
        <v>507412.20410958905</v>
      </c>
      <c r="L145" s="69">
        <f t="shared" si="11"/>
        <v>594017.7958904109</v>
      </c>
      <c r="M145" s="45">
        <v>0.1</v>
      </c>
      <c r="N145" s="68">
        <f t="shared" si="14"/>
        <v>534616.01630136988</v>
      </c>
    </row>
    <row r="146" spans="2:14" x14ac:dyDescent="0.25">
      <c r="B146" s="46">
        <v>143</v>
      </c>
      <c r="C146" s="109" t="s">
        <v>450</v>
      </c>
      <c r="D146" s="110">
        <v>43008</v>
      </c>
      <c r="E146" s="98">
        <v>44424</v>
      </c>
      <c r="F146" s="90">
        <f t="shared" si="12"/>
        <v>3.8794520547945206</v>
      </c>
      <c r="G146" s="46">
        <v>8</v>
      </c>
      <c r="H146" s="72">
        <v>0.05</v>
      </c>
      <c r="I146" s="91">
        <f t="shared" si="13"/>
        <v>0.11874999999999999</v>
      </c>
      <c r="J146" s="68">
        <v>781751</v>
      </c>
      <c r="K146" s="69">
        <f t="shared" si="10"/>
        <v>360140.90589041094</v>
      </c>
      <c r="L146" s="69">
        <f t="shared" si="11"/>
        <v>421610.09410958906</v>
      </c>
      <c r="M146" s="45">
        <v>0.1</v>
      </c>
      <c r="N146" s="68">
        <f t="shared" si="14"/>
        <v>379449.08469863015</v>
      </c>
    </row>
    <row r="147" spans="2:14" x14ac:dyDescent="0.25">
      <c r="B147" s="46">
        <v>144</v>
      </c>
      <c r="C147" s="109" t="s">
        <v>451</v>
      </c>
      <c r="D147" s="110">
        <v>43008</v>
      </c>
      <c r="E147" s="98">
        <v>44424</v>
      </c>
      <c r="F147" s="90">
        <f t="shared" si="12"/>
        <v>3.8794520547945206</v>
      </c>
      <c r="G147" s="46">
        <v>8</v>
      </c>
      <c r="H147" s="72">
        <v>0.05</v>
      </c>
      <c r="I147" s="91">
        <f t="shared" si="13"/>
        <v>0.11874999999999999</v>
      </c>
      <c r="J147" s="68">
        <v>839953</v>
      </c>
      <c r="K147" s="69">
        <f t="shared" si="10"/>
        <v>386953.69027397258</v>
      </c>
      <c r="L147" s="69">
        <f t="shared" si="11"/>
        <v>452999.30972602742</v>
      </c>
      <c r="M147" s="45">
        <v>0.1</v>
      </c>
      <c r="N147" s="68">
        <f t="shared" si="14"/>
        <v>407699.37875342468</v>
      </c>
    </row>
    <row r="148" spans="2:14" x14ac:dyDescent="0.25">
      <c r="B148" s="46">
        <v>145</v>
      </c>
      <c r="C148" s="109" t="s">
        <v>452</v>
      </c>
      <c r="D148" s="110">
        <v>43088</v>
      </c>
      <c r="E148" s="98">
        <v>44424</v>
      </c>
      <c r="F148" s="90">
        <f t="shared" si="12"/>
        <v>3.6602739726027398</v>
      </c>
      <c r="G148" s="46">
        <v>8</v>
      </c>
      <c r="H148" s="72">
        <v>0.05</v>
      </c>
      <c r="I148" s="91">
        <f t="shared" si="13"/>
        <v>0.11874999999999999</v>
      </c>
      <c r="J148" s="68">
        <v>57281</v>
      </c>
      <c r="K148" s="69">
        <f t="shared" si="10"/>
        <v>24897.618219178083</v>
      </c>
      <c r="L148" s="69">
        <f t="shared" si="11"/>
        <v>32383.381780821917</v>
      </c>
      <c r="M148" s="45">
        <v>0.1</v>
      </c>
      <c r="N148" s="68">
        <f t="shared" si="14"/>
        <v>29145.043602739726</v>
      </c>
    </row>
    <row r="149" spans="2:14" x14ac:dyDescent="0.25">
      <c r="B149" s="46">
        <v>146</v>
      </c>
      <c r="C149" s="109" t="s">
        <v>453</v>
      </c>
      <c r="D149" s="110">
        <v>43008</v>
      </c>
      <c r="E149" s="98">
        <v>44424</v>
      </c>
      <c r="F149" s="90">
        <f t="shared" si="12"/>
        <v>3.8794520547945206</v>
      </c>
      <c r="G149" s="46">
        <v>8</v>
      </c>
      <c r="H149" s="72">
        <v>0.05</v>
      </c>
      <c r="I149" s="91">
        <f t="shared" si="13"/>
        <v>0.11874999999999999</v>
      </c>
      <c r="J149" s="68">
        <v>72700</v>
      </c>
      <c r="K149" s="69">
        <f t="shared" si="10"/>
        <v>33491.794520547948</v>
      </c>
      <c r="L149" s="69">
        <f t="shared" si="11"/>
        <v>39208.205479452052</v>
      </c>
      <c r="M149" s="45">
        <v>0.1</v>
      </c>
      <c r="N149" s="68">
        <f t="shared" si="14"/>
        <v>35287.384931506851</v>
      </c>
    </row>
    <row r="150" spans="2:14" x14ac:dyDescent="0.25">
      <c r="B150" s="46">
        <v>147</v>
      </c>
      <c r="C150" s="109" t="s">
        <v>454</v>
      </c>
      <c r="D150" s="110">
        <v>43008</v>
      </c>
      <c r="E150" s="98">
        <v>44424</v>
      </c>
      <c r="F150" s="90">
        <f t="shared" si="12"/>
        <v>3.8794520547945206</v>
      </c>
      <c r="G150" s="46">
        <v>8</v>
      </c>
      <c r="H150" s="72">
        <v>0.05</v>
      </c>
      <c r="I150" s="91">
        <f t="shared" si="13"/>
        <v>0.11874999999999999</v>
      </c>
      <c r="J150" s="68">
        <v>56962</v>
      </c>
      <c r="K150" s="69">
        <f t="shared" si="10"/>
        <v>26241.535068493147</v>
      </c>
      <c r="L150" s="69">
        <f t="shared" si="11"/>
        <v>30720.464931506853</v>
      </c>
      <c r="M150" s="45">
        <v>0.1</v>
      </c>
      <c r="N150" s="68">
        <f t="shared" si="14"/>
        <v>27648.41843835617</v>
      </c>
    </row>
    <row r="151" spans="2:14" x14ac:dyDescent="0.25">
      <c r="B151" s="46">
        <v>148</v>
      </c>
      <c r="C151" s="109" t="s">
        <v>455</v>
      </c>
      <c r="D151" s="110">
        <v>43088</v>
      </c>
      <c r="E151" s="98">
        <v>44424</v>
      </c>
      <c r="F151" s="90">
        <f t="shared" si="12"/>
        <v>3.6602739726027398</v>
      </c>
      <c r="G151" s="46">
        <v>8</v>
      </c>
      <c r="H151" s="72">
        <v>0.05</v>
      </c>
      <c r="I151" s="91">
        <f t="shared" si="13"/>
        <v>0.11874999999999999</v>
      </c>
      <c r="J151" s="68">
        <v>58301</v>
      </c>
      <c r="K151" s="69">
        <f t="shared" si="10"/>
        <v>25340.968904109588</v>
      </c>
      <c r="L151" s="69">
        <f t="shared" si="11"/>
        <v>32960.031095890416</v>
      </c>
      <c r="M151" s="45">
        <v>0.1</v>
      </c>
      <c r="N151" s="68">
        <f t="shared" si="14"/>
        <v>29664.027986301375</v>
      </c>
    </row>
    <row r="152" spans="2:14" x14ac:dyDescent="0.25">
      <c r="B152" s="46">
        <v>149</v>
      </c>
      <c r="C152" s="109" t="s">
        <v>456</v>
      </c>
      <c r="D152" s="110">
        <v>43009</v>
      </c>
      <c r="E152" s="98">
        <v>44424</v>
      </c>
      <c r="F152" s="90">
        <f t="shared" si="12"/>
        <v>3.8767123287671232</v>
      </c>
      <c r="G152" s="46">
        <v>8</v>
      </c>
      <c r="H152" s="72">
        <v>0.05</v>
      </c>
      <c r="I152" s="91">
        <f t="shared" si="13"/>
        <v>0.11874999999999999</v>
      </c>
      <c r="J152" s="68">
        <v>60137</v>
      </c>
      <c r="K152" s="69">
        <f t="shared" si="10"/>
        <v>27684.64460616438</v>
      </c>
      <c r="L152" s="69">
        <f t="shared" si="11"/>
        <v>32452.35539383562</v>
      </c>
      <c r="M152" s="45">
        <v>0.1</v>
      </c>
      <c r="N152" s="68">
        <f t="shared" si="14"/>
        <v>29207.119854452059</v>
      </c>
    </row>
    <row r="153" spans="2:14" x14ac:dyDescent="0.25">
      <c r="B153" s="46">
        <v>150</v>
      </c>
      <c r="C153" s="109" t="s">
        <v>455</v>
      </c>
      <c r="D153" s="110">
        <v>43009</v>
      </c>
      <c r="E153" s="98">
        <v>44424</v>
      </c>
      <c r="F153" s="90">
        <f t="shared" si="12"/>
        <v>3.8767123287671232</v>
      </c>
      <c r="G153" s="46">
        <v>8</v>
      </c>
      <c r="H153" s="72">
        <v>0.05</v>
      </c>
      <c r="I153" s="91">
        <f t="shared" si="13"/>
        <v>0.11874999999999999</v>
      </c>
      <c r="J153" s="68">
        <v>55853</v>
      </c>
      <c r="K153" s="69">
        <f t="shared" si="10"/>
        <v>25712.464126712326</v>
      </c>
      <c r="L153" s="69">
        <f t="shared" si="11"/>
        <v>30140.535873287674</v>
      </c>
      <c r="M153" s="45">
        <v>0.1</v>
      </c>
      <c r="N153" s="68">
        <f t="shared" si="14"/>
        <v>27126.482285958908</v>
      </c>
    </row>
    <row r="154" spans="2:14" x14ac:dyDescent="0.25">
      <c r="B154" s="46">
        <v>151</v>
      </c>
      <c r="C154" s="109" t="s">
        <v>457</v>
      </c>
      <c r="D154" s="110">
        <v>43008</v>
      </c>
      <c r="E154" s="98">
        <v>44424</v>
      </c>
      <c r="F154" s="90">
        <f t="shared" si="12"/>
        <v>3.8794520547945206</v>
      </c>
      <c r="G154" s="46">
        <v>8</v>
      </c>
      <c r="H154" s="72">
        <v>0.05</v>
      </c>
      <c r="I154" s="91">
        <f t="shared" si="13"/>
        <v>0.11874999999999999</v>
      </c>
      <c r="J154" s="68">
        <v>83150</v>
      </c>
      <c r="K154" s="69">
        <f t="shared" si="10"/>
        <v>38305.952054794521</v>
      </c>
      <c r="L154" s="69">
        <f t="shared" si="11"/>
        <v>44844.047945205479</v>
      </c>
      <c r="M154" s="45">
        <v>0.1</v>
      </c>
      <c r="N154" s="68">
        <f t="shared" si="14"/>
        <v>40359.643150684933</v>
      </c>
    </row>
    <row r="155" spans="2:14" x14ac:dyDescent="0.25">
      <c r="B155" s="46">
        <v>152</v>
      </c>
      <c r="C155" s="109" t="s">
        <v>458</v>
      </c>
      <c r="D155" s="110">
        <v>43009</v>
      </c>
      <c r="E155" s="98">
        <v>44424</v>
      </c>
      <c r="F155" s="90">
        <f t="shared" si="12"/>
        <v>3.8767123287671232</v>
      </c>
      <c r="G155" s="46">
        <v>8</v>
      </c>
      <c r="H155" s="72">
        <v>0.05</v>
      </c>
      <c r="I155" s="91">
        <f t="shared" si="13"/>
        <v>0.11874999999999999</v>
      </c>
      <c r="J155" s="68">
        <v>55853</v>
      </c>
      <c r="K155" s="69">
        <f t="shared" si="10"/>
        <v>25712.464126712326</v>
      </c>
      <c r="L155" s="69">
        <f t="shared" si="11"/>
        <v>30140.535873287674</v>
      </c>
      <c r="M155" s="45">
        <v>0.1</v>
      </c>
      <c r="N155" s="68">
        <f t="shared" si="14"/>
        <v>27126.482285958908</v>
      </c>
    </row>
    <row r="156" spans="2:14" x14ac:dyDescent="0.25">
      <c r="B156" s="46">
        <v>153</v>
      </c>
      <c r="C156" s="109" t="s">
        <v>459</v>
      </c>
      <c r="D156" s="110">
        <v>43008</v>
      </c>
      <c r="E156" s="98">
        <v>44424</v>
      </c>
      <c r="F156" s="90">
        <f t="shared" si="12"/>
        <v>3.8794520547945206</v>
      </c>
      <c r="G156" s="46">
        <v>8</v>
      </c>
      <c r="H156" s="72">
        <v>0.05</v>
      </c>
      <c r="I156" s="91">
        <f t="shared" si="13"/>
        <v>0.11874999999999999</v>
      </c>
      <c r="J156" s="68">
        <v>63103</v>
      </c>
      <c r="K156" s="69">
        <f t="shared" si="10"/>
        <v>29070.601232876714</v>
      </c>
      <c r="L156" s="69">
        <f t="shared" si="11"/>
        <v>34032.39876712329</v>
      </c>
      <c r="M156" s="45">
        <v>0.1</v>
      </c>
      <c r="N156" s="68">
        <f t="shared" si="14"/>
        <v>30629.158890410963</v>
      </c>
    </row>
    <row r="157" spans="2:14" x14ac:dyDescent="0.25">
      <c r="B157" s="46">
        <v>154</v>
      </c>
      <c r="C157" s="109" t="s">
        <v>460</v>
      </c>
      <c r="D157" s="110">
        <v>43088</v>
      </c>
      <c r="E157" s="98">
        <v>44424</v>
      </c>
      <c r="F157" s="90">
        <f t="shared" si="12"/>
        <v>3.6602739726027398</v>
      </c>
      <c r="G157" s="46">
        <v>8</v>
      </c>
      <c r="H157" s="72">
        <v>0.05</v>
      </c>
      <c r="I157" s="91">
        <f t="shared" si="13"/>
        <v>0.11874999999999999</v>
      </c>
      <c r="J157" s="68">
        <v>61936</v>
      </c>
      <c r="K157" s="69">
        <f t="shared" si="10"/>
        <v>26920.94904109589</v>
      </c>
      <c r="L157" s="69">
        <f t="shared" si="11"/>
        <v>35015.05095890411</v>
      </c>
      <c r="M157" s="45">
        <v>0.1</v>
      </c>
      <c r="N157" s="68">
        <f t="shared" si="14"/>
        <v>31513.5458630137</v>
      </c>
    </row>
    <row r="158" spans="2:14" x14ac:dyDescent="0.25">
      <c r="B158" s="46">
        <v>155</v>
      </c>
      <c r="C158" s="109" t="s">
        <v>455</v>
      </c>
      <c r="D158" s="110">
        <v>43008</v>
      </c>
      <c r="E158" s="98">
        <v>44424</v>
      </c>
      <c r="F158" s="90">
        <f t="shared" si="12"/>
        <v>3.8794520547945206</v>
      </c>
      <c r="G158" s="46">
        <v>8</v>
      </c>
      <c r="H158" s="72">
        <v>0.05</v>
      </c>
      <c r="I158" s="91">
        <f t="shared" si="13"/>
        <v>0.11874999999999999</v>
      </c>
      <c r="J158" s="68">
        <v>58012</v>
      </c>
      <c r="K158" s="69">
        <f t="shared" si="10"/>
        <v>26725.254246575339</v>
      </c>
      <c r="L158" s="69">
        <f t="shared" si="11"/>
        <v>31286.745753424661</v>
      </c>
      <c r="M158" s="45">
        <v>0.1</v>
      </c>
      <c r="N158" s="68">
        <f t="shared" si="14"/>
        <v>28158.071178082195</v>
      </c>
    </row>
    <row r="159" spans="2:14" x14ac:dyDescent="0.25">
      <c r="B159" s="46">
        <v>156</v>
      </c>
      <c r="C159" s="109" t="s">
        <v>461</v>
      </c>
      <c r="D159" s="110">
        <v>43039</v>
      </c>
      <c r="E159" s="98">
        <v>44424</v>
      </c>
      <c r="F159" s="90">
        <f t="shared" si="12"/>
        <v>3.7945205479452055</v>
      </c>
      <c r="G159" s="46">
        <v>8</v>
      </c>
      <c r="H159" s="72">
        <v>0.05</v>
      </c>
      <c r="I159" s="91">
        <f t="shared" si="13"/>
        <v>0.11874999999999999</v>
      </c>
      <c r="J159" s="68">
        <v>856581</v>
      </c>
      <c r="K159" s="69">
        <f t="shared" si="10"/>
        <v>385974.8119006849</v>
      </c>
      <c r="L159" s="69">
        <f t="shared" si="11"/>
        <v>470606.1880993151</v>
      </c>
      <c r="M159" s="45">
        <v>0.1</v>
      </c>
      <c r="N159" s="68">
        <f t="shared" si="14"/>
        <v>423545.56928938359</v>
      </c>
    </row>
    <row r="160" spans="2:14" x14ac:dyDescent="0.25">
      <c r="B160" s="46">
        <v>157</v>
      </c>
      <c r="C160" s="109" t="s">
        <v>462</v>
      </c>
      <c r="D160" s="110">
        <v>43006</v>
      </c>
      <c r="E160" s="98">
        <v>44424</v>
      </c>
      <c r="F160" s="90">
        <f t="shared" si="12"/>
        <v>3.8849315068493149</v>
      </c>
      <c r="G160" s="46">
        <v>8</v>
      </c>
      <c r="H160" s="72">
        <v>0.05</v>
      </c>
      <c r="I160" s="91">
        <f t="shared" si="13"/>
        <v>0.11874999999999999</v>
      </c>
      <c r="J160" s="68">
        <v>676963</v>
      </c>
      <c r="K160" s="69">
        <f t="shared" si="10"/>
        <v>312307.14291095885</v>
      </c>
      <c r="L160" s="69">
        <f t="shared" si="11"/>
        <v>364655.85708904115</v>
      </c>
      <c r="M160" s="45">
        <v>0.1</v>
      </c>
      <c r="N160" s="68">
        <f t="shared" si="14"/>
        <v>328190.27138013707</v>
      </c>
    </row>
    <row r="161" spans="2:14" x14ac:dyDescent="0.25">
      <c r="B161" s="46">
        <v>158</v>
      </c>
      <c r="C161" s="109" t="s">
        <v>463</v>
      </c>
      <c r="D161" s="110">
        <v>43008</v>
      </c>
      <c r="E161" s="98">
        <v>44424</v>
      </c>
      <c r="F161" s="90">
        <f t="shared" si="12"/>
        <v>3.8794520547945206</v>
      </c>
      <c r="G161" s="46">
        <v>8</v>
      </c>
      <c r="H161" s="72">
        <v>0.05</v>
      </c>
      <c r="I161" s="91">
        <f t="shared" si="13"/>
        <v>0.11874999999999999</v>
      </c>
      <c r="J161" s="68">
        <v>992470</v>
      </c>
      <c r="K161" s="69">
        <f t="shared" si="10"/>
        <v>457215.97397260275</v>
      </c>
      <c r="L161" s="69">
        <f t="shared" si="11"/>
        <v>535254.02602739725</v>
      </c>
      <c r="M161" s="45">
        <v>0.1</v>
      </c>
      <c r="N161" s="68">
        <f t="shared" si="14"/>
        <v>481728.62342465756</v>
      </c>
    </row>
    <row r="162" spans="2:14" x14ac:dyDescent="0.25">
      <c r="B162" s="46">
        <v>159</v>
      </c>
      <c r="C162" s="109" t="s">
        <v>464</v>
      </c>
      <c r="D162" s="110">
        <v>43006</v>
      </c>
      <c r="E162" s="98">
        <v>44424</v>
      </c>
      <c r="F162" s="90">
        <f t="shared" si="12"/>
        <v>3.8849315068493149</v>
      </c>
      <c r="G162" s="46">
        <v>8</v>
      </c>
      <c r="H162" s="72">
        <v>0.05</v>
      </c>
      <c r="I162" s="91">
        <f t="shared" si="13"/>
        <v>0.11874999999999999</v>
      </c>
      <c r="J162" s="68">
        <v>1108047</v>
      </c>
      <c r="K162" s="69">
        <f t="shared" si="10"/>
        <v>511181.54578767117</v>
      </c>
      <c r="L162" s="69">
        <f t="shared" si="11"/>
        <v>596865.45421232888</v>
      </c>
      <c r="M162" s="45">
        <v>0.1</v>
      </c>
      <c r="N162" s="68">
        <f t="shared" si="14"/>
        <v>537178.90879109607</v>
      </c>
    </row>
    <row r="163" spans="2:14" x14ac:dyDescent="0.25">
      <c r="B163" s="46">
        <v>160</v>
      </c>
      <c r="C163" s="109" t="s">
        <v>465</v>
      </c>
      <c r="D163" s="110">
        <v>43069</v>
      </c>
      <c r="E163" s="98">
        <v>44424</v>
      </c>
      <c r="F163" s="90">
        <f t="shared" si="12"/>
        <v>3.7123287671232879</v>
      </c>
      <c r="G163" s="46">
        <v>8</v>
      </c>
      <c r="H163" s="72">
        <v>0.05</v>
      </c>
      <c r="I163" s="91">
        <f t="shared" si="13"/>
        <v>0.11874999999999999</v>
      </c>
      <c r="J163" s="68">
        <v>57113</v>
      </c>
      <c r="K163" s="69">
        <f t="shared" si="10"/>
        <v>25177.640154109591</v>
      </c>
      <c r="L163" s="69">
        <f t="shared" si="11"/>
        <v>31935.359845890409</v>
      </c>
      <c r="M163" s="45">
        <v>0.1</v>
      </c>
      <c r="N163" s="68">
        <f t="shared" si="14"/>
        <v>28741.823861301367</v>
      </c>
    </row>
    <row r="164" spans="2:14" x14ac:dyDescent="0.25">
      <c r="B164" s="46">
        <v>161</v>
      </c>
      <c r="C164" s="109" t="s">
        <v>466</v>
      </c>
      <c r="D164" s="110">
        <v>43009</v>
      </c>
      <c r="E164" s="98">
        <v>44424</v>
      </c>
      <c r="F164" s="90">
        <f t="shared" si="12"/>
        <v>3.8767123287671232</v>
      </c>
      <c r="G164" s="46">
        <v>8</v>
      </c>
      <c r="H164" s="72">
        <v>0.05</v>
      </c>
      <c r="I164" s="91">
        <f t="shared" si="13"/>
        <v>0.11874999999999999</v>
      </c>
      <c r="J164" s="68">
        <v>43619</v>
      </c>
      <c r="K164" s="69">
        <f t="shared" si="10"/>
        <v>20080.424914383559</v>
      </c>
      <c r="L164" s="69">
        <f t="shared" si="11"/>
        <v>23538.575085616441</v>
      </c>
      <c r="M164" s="45">
        <v>0.1</v>
      </c>
      <c r="N164" s="68">
        <f t="shared" si="14"/>
        <v>21184.717577054798</v>
      </c>
    </row>
    <row r="165" spans="2:14" x14ac:dyDescent="0.25">
      <c r="B165" s="46">
        <v>162</v>
      </c>
      <c r="C165" s="109" t="s">
        <v>466</v>
      </c>
      <c r="D165" s="110">
        <v>43009</v>
      </c>
      <c r="E165" s="98">
        <v>44424</v>
      </c>
      <c r="F165" s="90">
        <f t="shared" si="12"/>
        <v>3.8767123287671232</v>
      </c>
      <c r="G165" s="46">
        <v>8</v>
      </c>
      <c r="H165" s="72">
        <v>0.05</v>
      </c>
      <c r="I165" s="91">
        <f t="shared" si="13"/>
        <v>0.11874999999999999</v>
      </c>
      <c r="J165" s="68">
        <v>43619</v>
      </c>
      <c r="K165" s="69">
        <f t="shared" si="10"/>
        <v>20080.424914383559</v>
      </c>
      <c r="L165" s="69">
        <f t="shared" si="11"/>
        <v>23538.575085616441</v>
      </c>
      <c r="M165" s="45">
        <v>0.1</v>
      </c>
      <c r="N165" s="68">
        <f t="shared" si="14"/>
        <v>21184.717577054798</v>
      </c>
    </row>
    <row r="166" spans="2:14" x14ac:dyDescent="0.25">
      <c r="B166" s="46">
        <v>163</v>
      </c>
      <c r="C166" s="109" t="s">
        <v>467</v>
      </c>
      <c r="D166" s="110">
        <v>43069</v>
      </c>
      <c r="E166" s="98">
        <v>44424</v>
      </c>
      <c r="F166" s="90">
        <f t="shared" si="12"/>
        <v>3.7123287671232879</v>
      </c>
      <c r="G166" s="46">
        <v>8</v>
      </c>
      <c r="H166" s="72">
        <v>0.05</v>
      </c>
      <c r="I166" s="91">
        <f t="shared" si="13"/>
        <v>0.11874999999999999</v>
      </c>
      <c r="J166" s="68">
        <v>57034</v>
      </c>
      <c r="K166" s="69">
        <f t="shared" si="10"/>
        <v>25142.813869863014</v>
      </c>
      <c r="L166" s="69">
        <f t="shared" si="11"/>
        <v>31891.186130136986</v>
      </c>
      <c r="M166" s="45">
        <v>0.1</v>
      </c>
      <c r="N166" s="68">
        <f t="shared" si="14"/>
        <v>28702.067517123287</v>
      </c>
    </row>
    <row r="167" spans="2:14" x14ac:dyDescent="0.25">
      <c r="B167" s="46">
        <v>164</v>
      </c>
      <c r="C167" s="109" t="s">
        <v>468</v>
      </c>
      <c r="D167" s="110">
        <v>43069</v>
      </c>
      <c r="E167" s="98">
        <v>44424</v>
      </c>
      <c r="F167" s="90">
        <f t="shared" si="12"/>
        <v>3.7123287671232879</v>
      </c>
      <c r="G167" s="46">
        <v>8</v>
      </c>
      <c r="H167" s="72">
        <v>0.05</v>
      </c>
      <c r="I167" s="91">
        <f t="shared" si="13"/>
        <v>0.11874999999999999</v>
      </c>
      <c r="J167" s="68">
        <v>61544</v>
      </c>
      <c r="K167" s="69">
        <f t="shared" si="10"/>
        <v>27130.997945205479</v>
      </c>
      <c r="L167" s="69">
        <f t="shared" si="11"/>
        <v>34413.002054794517</v>
      </c>
      <c r="M167" s="45">
        <v>0.1</v>
      </c>
      <c r="N167" s="68">
        <f t="shared" si="14"/>
        <v>30971.701849315064</v>
      </c>
    </row>
    <row r="168" spans="2:14" x14ac:dyDescent="0.25">
      <c r="B168" s="46">
        <v>165</v>
      </c>
      <c r="C168" s="109" t="s">
        <v>469</v>
      </c>
      <c r="D168" s="110">
        <v>43069</v>
      </c>
      <c r="E168" s="98">
        <v>44424</v>
      </c>
      <c r="F168" s="90">
        <f t="shared" si="12"/>
        <v>3.7123287671232879</v>
      </c>
      <c r="G168" s="46">
        <v>8</v>
      </c>
      <c r="H168" s="72">
        <v>0.05</v>
      </c>
      <c r="I168" s="91">
        <f t="shared" si="13"/>
        <v>0.11874999999999999</v>
      </c>
      <c r="J168" s="68">
        <v>57034</v>
      </c>
      <c r="K168" s="69">
        <f t="shared" si="10"/>
        <v>25142.813869863014</v>
      </c>
      <c r="L168" s="69">
        <f t="shared" si="11"/>
        <v>31891.186130136986</v>
      </c>
      <c r="M168" s="45">
        <v>0.1</v>
      </c>
      <c r="N168" s="68">
        <f t="shared" si="14"/>
        <v>28702.067517123287</v>
      </c>
    </row>
    <row r="169" spans="2:14" x14ac:dyDescent="0.25">
      <c r="B169" s="46">
        <v>166</v>
      </c>
      <c r="C169" s="109" t="s">
        <v>470</v>
      </c>
      <c r="D169" s="110">
        <v>43069</v>
      </c>
      <c r="E169" s="98">
        <v>44424</v>
      </c>
      <c r="F169" s="90">
        <f t="shared" si="12"/>
        <v>3.7123287671232879</v>
      </c>
      <c r="G169" s="46">
        <v>8</v>
      </c>
      <c r="H169" s="72">
        <v>0.05</v>
      </c>
      <c r="I169" s="91">
        <f t="shared" si="13"/>
        <v>0.11874999999999999</v>
      </c>
      <c r="J169" s="68">
        <v>58643</v>
      </c>
      <c r="K169" s="69">
        <f t="shared" si="10"/>
        <v>25852.123886986301</v>
      </c>
      <c r="L169" s="69">
        <f t="shared" si="11"/>
        <v>32790.876113013699</v>
      </c>
      <c r="M169" s="45">
        <v>0.1</v>
      </c>
      <c r="N169" s="68">
        <f t="shared" si="14"/>
        <v>29511.78850171233</v>
      </c>
    </row>
    <row r="170" spans="2:14" x14ac:dyDescent="0.25">
      <c r="B170" s="46">
        <v>167</v>
      </c>
      <c r="C170" s="109" t="s">
        <v>469</v>
      </c>
      <c r="D170" s="110">
        <v>43069</v>
      </c>
      <c r="E170" s="98">
        <v>44424</v>
      </c>
      <c r="F170" s="90">
        <f t="shared" si="12"/>
        <v>3.7123287671232879</v>
      </c>
      <c r="G170" s="46">
        <v>8</v>
      </c>
      <c r="H170" s="72">
        <v>0.05</v>
      </c>
      <c r="I170" s="91">
        <f t="shared" si="13"/>
        <v>0.11874999999999999</v>
      </c>
      <c r="J170" s="68">
        <v>57384</v>
      </c>
      <c r="K170" s="69">
        <f t="shared" si="10"/>
        <v>25297.107534246574</v>
      </c>
      <c r="L170" s="69">
        <f t="shared" si="11"/>
        <v>32086.892465753426</v>
      </c>
      <c r="M170" s="45">
        <v>0.1</v>
      </c>
      <c r="N170" s="68">
        <f t="shared" si="14"/>
        <v>28878.203219178085</v>
      </c>
    </row>
    <row r="171" spans="2:14" x14ac:dyDescent="0.25">
      <c r="B171" s="46">
        <v>168</v>
      </c>
      <c r="C171" s="109" t="s">
        <v>469</v>
      </c>
      <c r="D171" s="110">
        <v>43069</v>
      </c>
      <c r="E171" s="98">
        <v>44424</v>
      </c>
      <c r="F171" s="90">
        <f t="shared" si="12"/>
        <v>3.7123287671232879</v>
      </c>
      <c r="G171" s="46">
        <v>8</v>
      </c>
      <c r="H171" s="72">
        <v>0.05</v>
      </c>
      <c r="I171" s="91">
        <f t="shared" si="13"/>
        <v>0.11874999999999999</v>
      </c>
      <c r="J171" s="68">
        <v>57034</v>
      </c>
      <c r="K171" s="69">
        <f t="shared" si="10"/>
        <v>25142.813869863014</v>
      </c>
      <c r="L171" s="69">
        <f t="shared" si="11"/>
        <v>31891.186130136986</v>
      </c>
      <c r="M171" s="45">
        <v>0.1</v>
      </c>
      <c r="N171" s="68">
        <f t="shared" si="14"/>
        <v>28702.067517123287</v>
      </c>
    </row>
    <row r="172" spans="2:14" x14ac:dyDescent="0.25">
      <c r="B172" s="46">
        <v>169</v>
      </c>
      <c r="C172" s="109" t="s">
        <v>471</v>
      </c>
      <c r="D172" s="110">
        <v>43009</v>
      </c>
      <c r="E172" s="98">
        <v>44424</v>
      </c>
      <c r="F172" s="90">
        <f t="shared" si="12"/>
        <v>3.8767123287671232</v>
      </c>
      <c r="G172" s="46">
        <v>8</v>
      </c>
      <c r="H172" s="72">
        <v>0.05</v>
      </c>
      <c r="I172" s="91">
        <f t="shared" si="13"/>
        <v>0.11874999999999999</v>
      </c>
      <c r="J172" s="68">
        <v>55320</v>
      </c>
      <c r="K172" s="69">
        <f t="shared" si="10"/>
        <v>25467.092465753423</v>
      </c>
      <c r="L172" s="69">
        <f t="shared" si="11"/>
        <v>29852.907534246577</v>
      </c>
      <c r="M172" s="45">
        <v>0.1</v>
      </c>
      <c r="N172" s="68">
        <f t="shared" si="14"/>
        <v>26867.616780821918</v>
      </c>
    </row>
    <row r="173" spans="2:14" x14ac:dyDescent="0.25">
      <c r="B173" s="46">
        <v>170</v>
      </c>
      <c r="C173" s="109" t="s">
        <v>472</v>
      </c>
      <c r="D173" s="110">
        <v>43069</v>
      </c>
      <c r="E173" s="98">
        <v>44424</v>
      </c>
      <c r="F173" s="90">
        <f t="shared" si="12"/>
        <v>3.7123287671232879</v>
      </c>
      <c r="G173" s="46">
        <v>8</v>
      </c>
      <c r="H173" s="72">
        <v>0.05</v>
      </c>
      <c r="I173" s="91">
        <f t="shared" si="13"/>
        <v>0.11874999999999999</v>
      </c>
      <c r="J173" s="68">
        <v>57034</v>
      </c>
      <c r="K173" s="69">
        <f t="shared" si="10"/>
        <v>25142.813869863014</v>
      </c>
      <c r="L173" s="69">
        <f t="shared" si="11"/>
        <v>31891.186130136986</v>
      </c>
      <c r="M173" s="45">
        <v>0.1</v>
      </c>
      <c r="N173" s="68">
        <f t="shared" si="14"/>
        <v>28702.067517123287</v>
      </c>
    </row>
    <row r="174" spans="2:14" x14ac:dyDescent="0.25">
      <c r="B174" s="46">
        <v>171</v>
      </c>
      <c r="C174" s="109" t="s">
        <v>472</v>
      </c>
      <c r="D174" s="110">
        <v>43069</v>
      </c>
      <c r="E174" s="98">
        <v>44424</v>
      </c>
      <c r="F174" s="90">
        <f t="shared" si="12"/>
        <v>3.7123287671232879</v>
      </c>
      <c r="G174" s="46">
        <v>8</v>
      </c>
      <c r="H174" s="72">
        <v>0.05</v>
      </c>
      <c r="I174" s="91">
        <f t="shared" si="13"/>
        <v>0.11874999999999999</v>
      </c>
      <c r="J174" s="68">
        <v>57034</v>
      </c>
      <c r="K174" s="69">
        <f t="shared" si="10"/>
        <v>25142.813869863014</v>
      </c>
      <c r="L174" s="69">
        <f t="shared" si="11"/>
        <v>31891.186130136986</v>
      </c>
      <c r="M174" s="45">
        <v>0.1</v>
      </c>
      <c r="N174" s="68">
        <f t="shared" si="14"/>
        <v>28702.067517123287</v>
      </c>
    </row>
    <row r="175" spans="2:14" x14ac:dyDescent="0.25">
      <c r="B175" s="46">
        <v>172</v>
      </c>
      <c r="C175" s="109" t="s">
        <v>473</v>
      </c>
      <c r="D175" s="110">
        <v>43069</v>
      </c>
      <c r="E175" s="98">
        <v>44424</v>
      </c>
      <c r="F175" s="90">
        <f t="shared" si="12"/>
        <v>3.7123287671232879</v>
      </c>
      <c r="G175" s="46">
        <v>8</v>
      </c>
      <c r="H175" s="72">
        <v>0.05</v>
      </c>
      <c r="I175" s="91">
        <f t="shared" si="13"/>
        <v>0.11874999999999999</v>
      </c>
      <c r="J175" s="68">
        <v>55570</v>
      </c>
      <c r="K175" s="69">
        <f t="shared" si="10"/>
        <v>24497.425513698632</v>
      </c>
      <c r="L175" s="69">
        <f t="shared" si="11"/>
        <v>31072.574486301368</v>
      </c>
      <c r="M175" s="45">
        <v>0.1</v>
      </c>
      <c r="N175" s="68">
        <f t="shared" si="14"/>
        <v>27965.317037671233</v>
      </c>
    </row>
    <row r="176" spans="2:14" x14ac:dyDescent="0.25">
      <c r="B176" s="46">
        <v>173</v>
      </c>
      <c r="C176" s="109" t="s">
        <v>474</v>
      </c>
      <c r="D176" s="110">
        <v>43009</v>
      </c>
      <c r="E176" s="98">
        <v>44424</v>
      </c>
      <c r="F176" s="90">
        <f t="shared" si="12"/>
        <v>3.8767123287671232</v>
      </c>
      <c r="G176" s="46">
        <v>8</v>
      </c>
      <c r="H176" s="72">
        <v>0.05</v>
      </c>
      <c r="I176" s="91">
        <f t="shared" si="13"/>
        <v>0.11874999999999999</v>
      </c>
      <c r="J176" s="68">
        <v>61176</v>
      </c>
      <c r="K176" s="69">
        <f t="shared" si="10"/>
        <v>28162.958219178079</v>
      </c>
      <c r="L176" s="69">
        <f t="shared" si="11"/>
        <v>33013.041780821921</v>
      </c>
      <c r="M176" s="45">
        <v>0.1</v>
      </c>
      <c r="N176" s="68">
        <f t="shared" si="14"/>
        <v>29711.737602739729</v>
      </c>
    </row>
    <row r="177" spans="2:14" x14ac:dyDescent="0.25">
      <c r="B177" s="46">
        <v>174</v>
      </c>
      <c r="C177" s="109" t="s">
        <v>466</v>
      </c>
      <c r="D177" s="110">
        <v>43009</v>
      </c>
      <c r="E177" s="98">
        <v>44424</v>
      </c>
      <c r="F177" s="90">
        <f t="shared" si="12"/>
        <v>3.8767123287671232</v>
      </c>
      <c r="G177" s="46">
        <v>8</v>
      </c>
      <c r="H177" s="72">
        <v>0.05</v>
      </c>
      <c r="I177" s="91">
        <f t="shared" si="13"/>
        <v>0.11874999999999999</v>
      </c>
      <c r="J177" s="68">
        <v>68607</v>
      </c>
      <c r="K177" s="69">
        <f t="shared" si="10"/>
        <v>31583.890325342461</v>
      </c>
      <c r="L177" s="69">
        <f t="shared" si="11"/>
        <v>37023.109674657535</v>
      </c>
      <c r="M177" s="45">
        <v>0.1</v>
      </c>
      <c r="N177" s="68">
        <f t="shared" si="14"/>
        <v>33320.798707191781</v>
      </c>
    </row>
    <row r="178" spans="2:14" x14ac:dyDescent="0.25">
      <c r="B178" s="46">
        <v>175</v>
      </c>
      <c r="C178" s="109" t="s">
        <v>475</v>
      </c>
      <c r="D178" s="110">
        <v>43124</v>
      </c>
      <c r="E178" s="98">
        <v>44424</v>
      </c>
      <c r="F178" s="90">
        <f t="shared" si="12"/>
        <v>3.5616438356164384</v>
      </c>
      <c r="G178" s="46">
        <v>8</v>
      </c>
      <c r="H178" s="72">
        <v>0.05</v>
      </c>
      <c r="I178" s="91">
        <f t="shared" si="13"/>
        <v>0.11874999999999999</v>
      </c>
      <c r="J178" s="68">
        <v>56398</v>
      </c>
      <c r="K178" s="69">
        <f t="shared" si="10"/>
        <v>23853.263698630137</v>
      </c>
      <c r="L178" s="69">
        <f t="shared" si="11"/>
        <v>32544.736301369863</v>
      </c>
      <c r="M178" s="45">
        <v>0.1</v>
      </c>
      <c r="N178" s="68">
        <f t="shared" si="14"/>
        <v>29290.262671232878</v>
      </c>
    </row>
    <row r="179" spans="2:14" x14ac:dyDescent="0.25">
      <c r="B179" s="46">
        <v>176</v>
      </c>
      <c r="C179" s="109" t="s">
        <v>476</v>
      </c>
      <c r="D179" s="110">
        <v>43009</v>
      </c>
      <c r="E179" s="98">
        <v>44424</v>
      </c>
      <c r="F179" s="90">
        <f t="shared" si="12"/>
        <v>3.8767123287671232</v>
      </c>
      <c r="G179" s="46">
        <v>8</v>
      </c>
      <c r="H179" s="72">
        <v>0.05</v>
      </c>
      <c r="I179" s="91">
        <f t="shared" si="13"/>
        <v>0.11874999999999999</v>
      </c>
      <c r="J179" s="68">
        <v>51927</v>
      </c>
      <c r="K179" s="69">
        <f t="shared" si="10"/>
        <v>23905.092380136983</v>
      </c>
      <c r="L179" s="69">
        <f t="shared" si="11"/>
        <v>28021.907619863017</v>
      </c>
      <c r="M179" s="45">
        <v>0.1</v>
      </c>
      <c r="N179" s="68">
        <f t="shared" si="14"/>
        <v>25219.716857876716</v>
      </c>
    </row>
    <row r="180" spans="2:14" x14ac:dyDescent="0.25">
      <c r="B180" s="46">
        <v>177</v>
      </c>
      <c r="C180" s="109" t="s">
        <v>477</v>
      </c>
      <c r="D180" s="110">
        <v>43009</v>
      </c>
      <c r="E180" s="98">
        <v>44424</v>
      </c>
      <c r="F180" s="90">
        <f t="shared" si="12"/>
        <v>3.8767123287671232</v>
      </c>
      <c r="G180" s="46">
        <v>8</v>
      </c>
      <c r="H180" s="72">
        <v>0.05</v>
      </c>
      <c r="I180" s="91">
        <f t="shared" si="13"/>
        <v>0.11874999999999999</v>
      </c>
      <c r="J180" s="68">
        <v>60247</v>
      </c>
      <c r="K180" s="69">
        <f t="shared" si="10"/>
        <v>27735.284160958901</v>
      </c>
      <c r="L180" s="69">
        <f t="shared" si="11"/>
        <v>32511.715839041099</v>
      </c>
      <c r="M180" s="45">
        <v>0.1</v>
      </c>
      <c r="N180" s="68">
        <f t="shared" si="14"/>
        <v>29260.544255136989</v>
      </c>
    </row>
    <row r="181" spans="2:14" x14ac:dyDescent="0.25">
      <c r="B181" s="46">
        <v>178</v>
      </c>
      <c r="C181" s="109" t="s">
        <v>478</v>
      </c>
      <c r="D181" s="110">
        <v>43009</v>
      </c>
      <c r="E181" s="98">
        <v>44424</v>
      </c>
      <c r="F181" s="90">
        <f t="shared" si="12"/>
        <v>3.8767123287671232</v>
      </c>
      <c r="G181" s="46">
        <v>8</v>
      </c>
      <c r="H181" s="72">
        <v>0.05</v>
      </c>
      <c r="I181" s="91">
        <f t="shared" si="13"/>
        <v>0.11874999999999999</v>
      </c>
      <c r="J181" s="68">
        <v>55913</v>
      </c>
      <c r="K181" s="69">
        <f t="shared" si="10"/>
        <v>25740.085702054792</v>
      </c>
      <c r="L181" s="69">
        <f t="shared" si="11"/>
        <v>30172.914297945208</v>
      </c>
      <c r="M181" s="45">
        <v>0.1</v>
      </c>
      <c r="N181" s="68">
        <f t="shared" si="14"/>
        <v>27155.622868150687</v>
      </c>
    </row>
    <row r="182" spans="2:14" x14ac:dyDescent="0.25">
      <c r="B182" s="46">
        <v>179</v>
      </c>
      <c r="C182" s="109" t="s">
        <v>477</v>
      </c>
      <c r="D182" s="110">
        <v>43009</v>
      </c>
      <c r="E182" s="98">
        <v>44424</v>
      </c>
      <c r="F182" s="90">
        <f t="shared" si="12"/>
        <v>3.8767123287671232</v>
      </c>
      <c r="G182" s="46">
        <v>8</v>
      </c>
      <c r="H182" s="72">
        <v>0.05</v>
      </c>
      <c r="I182" s="91">
        <f t="shared" si="13"/>
        <v>0.11874999999999999</v>
      </c>
      <c r="J182" s="68">
        <v>58915</v>
      </c>
      <c r="K182" s="69">
        <f t="shared" si="10"/>
        <v>27122.085188356163</v>
      </c>
      <c r="L182" s="69">
        <f t="shared" si="11"/>
        <v>31792.914811643837</v>
      </c>
      <c r="M182" s="45">
        <v>0.1</v>
      </c>
      <c r="N182" s="68">
        <f t="shared" si="14"/>
        <v>28613.623330479455</v>
      </c>
    </row>
    <row r="183" spans="2:14" x14ac:dyDescent="0.25">
      <c r="B183" s="46">
        <v>180</v>
      </c>
      <c r="C183" s="109" t="s">
        <v>476</v>
      </c>
      <c r="D183" s="110">
        <v>43009</v>
      </c>
      <c r="E183" s="98">
        <v>44424</v>
      </c>
      <c r="F183" s="90">
        <f t="shared" si="12"/>
        <v>3.8767123287671232</v>
      </c>
      <c r="G183" s="46">
        <v>8</v>
      </c>
      <c r="H183" s="72">
        <v>0.05</v>
      </c>
      <c r="I183" s="91">
        <f t="shared" si="13"/>
        <v>0.11874999999999999</v>
      </c>
      <c r="J183" s="68">
        <v>51868</v>
      </c>
      <c r="K183" s="69">
        <f t="shared" si="10"/>
        <v>23877.931164383561</v>
      </c>
      <c r="L183" s="69">
        <f t="shared" si="11"/>
        <v>27990.068835616439</v>
      </c>
      <c r="M183" s="45">
        <v>0.1</v>
      </c>
      <c r="N183" s="68">
        <f t="shared" si="14"/>
        <v>25191.061952054795</v>
      </c>
    </row>
    <row r="184" spans="2:14" x14ac:dyDescent="0.25">
      <c r="B184" s="46">
        <v>181</v>
      </c>
      <c r="C184" s="109" t="s">
        <v>478</v>
      </c>
      <c r="D184" s="110">
        <v>43009</v>
      </c>
      <c r="E184" s="98">
        <v>44424</v>
      </c>
      <c r="F184" s="90">
        <f t="shared" si="12"/>
        <v>3.8767123287671232</v>
      </c>
      <c r="G184" s="46">
        <v>8</v>
      </c>
      <c r="H184" s="72">
        <v>0.05</v>
      </c>
      <c r="I184" s="91">
        <f t="shared" si="13"/>
        <v>0.11874999999999999</v>
      </c>
      <c r="J184" s="68">
        <v>55853</v>
      </c>
      <c r="K184" s="69">
        <f t="shared" si="10"/>
        <v>25712.464126712326</v>
      </c>
      <c r="L184" s="69">
        <f t="shared" si="11"/>
        <v>30140.535873287674</v>
      </c>
      <c r="M184" s="45">
        <v>0.1</v>
      </c>
      <c r="N184" s="68">
        <f t="shared" si="14"/>
        <v>27126.482285958908</v>
      </c>
    </row>
    <row r="185" spans="2:14" x14ac:dyDescent="0.25">
      <c r="B185" s="46">
        <v>182</v>
      </c>
      <c r="C185" s="109" t="s">
        <v>479</v>
      </c>
      <c r="D185" s="110">
        <v>43009</v>
      </c>
      <c r="E185" s="98">
        <v>44424</v>
      </c>
      <c r="F185" s="90">
        <f t="shared" si="12"/>
        <v>3.8767123287671232</v>
      </c>
      <c r="G185" s="46">
        <v>8</v>
      </c>
      <c r="H185" s="72">
        <v>0.05</v>
      </c>
      <c r="I185" s="91">
        <f t="shared" si="13"/>
        <v>0.11874999999999999</v>
      </c>
      <c r="J185" s="68">
        <v>63586</v>
      </c>
      <c r="K185" s="69">
        <f t="shared" si="10"/>
        <v>29272.424828767122</v>
      </c>
      <c r="L185" s="69">
        <f t="shared" si="11"/>
        <v>34313.575171232878</v>
      </c>
      <c r="M185" s="45">
        <v>0.1</v>
      </c>
      <c r="N185" s="68">
        <f t="shared" si="14"/>
        <v>30882.217654109591</v>
      </c>
    </row>
    <row r="186" spans="2:14" x14ac:dyDescent="0.25">
      <c r="B186" s="46">
        <v>183</v>
      </c>
      <c r="C186" s="109" t="s">
        <v>480</v>
      </c>
      <c r="D186" s="110">
        <v>43009</v>
      </c>
      <c r="E186" s="98">
        <v>44424</v>
      </c>
      <c r="F186" s="90">
        <f t="shared" si="12"/>
        <v>3.8767123287671232</v>
      </c>
      <c r="G186" s="46">
        <v>8</v>
      </c>
      <c r="H186" s="72">
        <v>0.05</v>
      </c>
      <c r="I186" s="91">
        <f t="shared" si="13"/>
        <v>0.11874999999999999</v>
      </c>
      <c r="J186" s="68">
        <v>58855</v>
      </c>
      <c r="K186" s="69">
        <f t="shared" si="10"/>
        <v>27094.463613013697</v>
      </c>
      <c r="L186" s="69">
        <f t="shared" si="11"/>
        <v>31760.536386986303</v>
      </c>
      <c r="M186" s="45">
        <v>0.1</v>
      </c>
      <c r="N186" s="68">
        <f t="shared" si="14"/>
        <v>28584.482748287672</v>
      </c>
    </row>
    <row r="187" spans="2:14" x14ac:dyDescent="0.25">
      <c r="B187" s="46">
        <v>184</v>
      </c>
      <c r="C187" s="109" t="s">
        <v>476</v>
      </c>
      <c r="D187" s="110">
        <v>43009</v>
      </c>
      <c r="E187" s="98">
        <v>44424</v>
      </c>
      <c r="F187" s="90">
        <f t="shared" si="12"/>
        <v>3.8767123287671232</v>
      </c>
      <c r="G187" s="46">
        <v>8</v>
      </c>
      <c r="H187" s="72">
        <v>0.05</v>
      </c>
      <c r="I187" s="91">
        <f t="shared" si="13"/>
        <v>0.11874999999999999</v>
      </c>
      <c r="J187" s="68">
        <v>51868</v>
      </c>
      <c r="K187" s="69">
        <f t="shared" si="10"/>
        <v>23877.931164383561</v>
      </c>
      <c r="L187" s="69">
        <f t="shared" si="11"/>
        <v>27990.068835616439</v>
      </c>
      <c r="M187" s="45">
        <v>0.1</v>
      </c>
      <c r="N187" s="68">
        <f t="shared" si="14"/>
        <v>25191.061952054795</v>
      </c>
    </row>
    <row r="188" spans="2:14" x14ac:dyDescent="0.25">
      <c r="B188" s="46">
        <v>185</v>
      </c>
      <c r="C188" s="109" t="s">
        <v>478</v>
      </c>
      <c r="D188" s="110">
        <v>43009</v>
      </c>
      <c r="E188" s="98">
        <v>44424</v>
      </c>
      <c r="F188" s="90">
        <f t="shared" si="12"/>
        <v>3.8767123287671232</v>
      </c>
      <c r="G188" s="46">
        <v>8</v>
      </c>
      <c r="H188" s="72">
        <v>0.05</v>
      </c>
      <c r="I188" s="91">
        <f t="shared" si="13"/>
        <v>0.11874999999999999</v>
      </c>
      <c r="J188" s="68">
        <v>55853</v>
      </c>
      <c r="K188" s="69">
        <f t="shared" si="10"/>
        <v>25712.464126712326</v>
      </c>
      <c r="L188" s="69">
        <f t="shared" si="11"/>
        <v>30140.535873287674</v>
      </c>
      <c r="M188" s="45">
        <v>0.1</v>
      </c>
      <c r="N188" s="68">
        <f t="shared" si="14"/>
        <v>27126.482285958908</v>
      </c>
    </row>
    <row r="189" spans="2:14" x14ac:dyDescent="0.25">
      <c r="B189" s="46">
        <v>186</v>
      </c>
      <c r="C189" s="109" t="s">
        <v>481</v>
      </c>
      <c r="D189" s="110">
        <v>43057</v>
      </c>
      <c r="E189" s="98">
        <v>44424</v>
      </c>
      <c r="F189" s="90">
        <f t="shared" si="12"/>
        <v>3.7452054794520548</v>
      </c>
      <c r="G189" s="46">
        <v>8</v>
      </c>
      <c r="H189" s="72">
        <v>0.05</v>
      </c>
      <c r="I189" s="91">
        <f t="shared" si="13"/>
        <v>0.11874999999999999</v>
      </c>
      <c r="J189" s="68">
        <v>790722</v>
      </c>
      <c r="K189" s="69">
        <f t="shared" si="10"/>
        <v>351668.19359589036</v>
      </c>
      <c r="L189" s="69">
        <f t="shared" si="11"/>
        <v>439053.80640410964</v>
      </c>
      <c r="M189" s="45">
        <v>0.1</v>
      </c>
      <c r="N189" s="68">
        <f t="shared" si="14"/>
        <v>395148.4257636987</v>
      </c>
    </row>
    <row r="190" spans="2:14" x14ac:dyDescent="0.25">
      <c r="B190" s="46">
        <v>187</v>
      </c>
      <c r="C190" s="109" t="s">
        <v>478</v>
      </c>
      <c r="D190" s="110">
        <v>43009</v>
      </c>
      <c r="E190" s="98">
        <v>44424</v>
      </c>
      <c r="F190" s="90">
        <f t="shared" si="12"/>
        <v>3.8767123287671232</v>
      </c>
      <c r="G190" s="46">
        <v>8</v>
      </c>
      <c r="H190" s="72">
        <v>0.05</v>
      </c>
      <c r="I190" s="91">
        <f t="shared" si="13"/>
        <v>0.11874999999999999</v>
      </c>
      <c r="J190" s="68">
        <v>55853</v>
      </c>
      <c r="K190" s="69">
        <f t="shared" si="10"/>
        <v>25712.464126712326</v>
      </c>
      <c r="L190" s="69">
        <f t="shared" si="11"/>
        <v>30140.535873287674</v>
      </c>
      <c r="M190" s="45">
        <v>0.1</v>
      </c>
      <c r="N190" s="68">
        <f t="shared" si="14"/>
        <v>27126.482285958908</v>
      </c>
    </row>
    <row r="191" spans="2:14" x14ac:dyDescent="0.25">
      <c r="B191" s="46">
        <v>188</v>
      </c>
      <c r="C191" s="109" t="s">
        <v>478</v>
      </c>
      <c r="D191" s="110">
        <v>43009</v>
      </c>
      <c r="E191" s="98">
        <v>44424</v>
      </c>
      <c r="F191" s="90">
        <f t="shared" si="12"/>
        <v>3.8767123287671232</v>
      </c>
      <c r="G191" s="46">
        <v>8</v>
      </c>
      <c r="H191" s="72">
        <v>0.05</v>
      </c>
      <c r="I191" s="91">
        <f t="shared" si="13"/>
        <v>0.11874999999999999</v>
      </c>
      <c r="J191" s="68">
        <v>55853</v>
      </c>
      <c r="K191" s="69">
        <f t="shared" si="10"/>
        <v>25712.464126712326</v>
      </c>
      <c r="L191" s="69">
        <f t="shared" si="11"/>
        <v>30140.535873287674</v>
      </c>
      <c r="M191" s="45">
        <v>0.1</v>
      </c>
      <c r="N191" s="68">
        <f t="shared" si="14"/>
        <v>27126.482285958908</v>
      </c>
    </row>
    <row r="192" spans="2:14" x14ac:dyDescent="0.25">
      <c r="B192" s="46">
        <v>189</v>
      </c>
      <c r="C192" s="109" t="s">
        <v>482</v>
      </c>
      <c r="D192" s="110">
        <v>43009</v>
      </c>
      <c r="E192" s="98">
        <v>44424</v>
      </c>
      <c r="F192" s="90">
        <f t="shared" si="12"/>
        <v>3.8767123287671232</v>
      </c>
      <c r="G192" s="46">
        <v>8</v>
      </c>
      <c r="H192" s="72">
        <v>0.05</v>
      </c>
      <c r="I192" s="91">
        <f t="shared" si="13"/>
        <v>0.11874999999999999</v>
      </c>
      <c r="J192" s="68">
        <v>60137</v>
      </c>
      <c r="K192" s="69">
        <f t="shared" si="10"/>
        <v>27684.64460616438</v>
      </c>
      <c r="L192" s="69">
        <f t="shared" si="11"/>
        <v>32452.35539383562</v>
      </c>
      <c r="M192" s="45">
        <v>0.1</v>
      </c>
      <c r="N192" s="68">
        <f t="shared" si="14"/>
        <v>29207.119854452059</v>
      </c>
    </row>
    <row r="193" spans="2:14" x14ac:dyDescent="0.25">
      <c r="B193" s="46">
        <v>190</v>
      </c>
      <c r="C193" s="109" t="s">
        <v>483</v>
      </c>
      <c r="D193" s="110">
        <v>43069</v>
      </c>
      <c r="E193" s="98">
        <v>44424</v>
      </c>
      <c r="F193" s="90">
        <f t="shared" si="12"/>
        <v>3.7123287671232879</v>
      </c>
      <c r="G193" s="46">
        <v>8</v>
      </c>
      <c r="H193" s="72">
        <v>0.05</v>
      </c>
      <c r="I193" s="91">
        <f t="shared" si="13"/>
        <v>0.11874999999999999</v>
      </c>
      <c r="J193" s="68">
        <v>63646</v>
      </c>
      <c r="K193" s="69">
        <f t="shared" si="10"/>
        <v>28057.641609589042</v>
      </c>
      <c r="L193" s="69">
        <f t="shared" si="11"/>
        <v>35588.358390410955</v>
      </c>
      <c r="M193" s="45">
        <v>0.1</v>
      </c>
      <c r="N193" s="68">
        <f t="shared" si="14"/>
        <v>32029.522551369861</v>
      </c>
    </row>
    <row r="194" spans="2:14" x14ac:dyDescent="0.25">
      <c r="B194" s="46">
        <v>191</v>
      </c>
      <c r="C194" s="109" t="s">
        <v>483</v>
      </c>
      <c r="D194" s="110">
        <v>43088</v>
      </c>
      <c r="E194" s="98">
        <v>44424</v>
      </c>
      <c r="F194" s="90">
        <f t="shared" si="12"/>
        <v>3.6602739726027398</v>
      </c>
      <c r="G194" s="46">
        <v>8</v>
      </c>
      <c r="H194" s="72">
        <v>0.05</v>
      </c>
      <c r="I194" s="91">
        <f t="shared" si="13"/>
        <v>0.11874999999999999</v>
      </c>
      <c r="J194" s="68">
        <v>63564</v>
      </c>
      <c r="K194" s="69">
        <f t="shared" si="10"/>
        <v>27628.571506849312</v>
      </c>
      <c r="L194" s="69">
        <f t="shared" si="11"/>
        <v>35935.428493150685</v>
      </c>
      <c r="M194" s="45">
        <v>0.1</v>
      </c>
      <c r="N194" s="68">
        <f t="shared" si="14"/>
        <v>32341.885643835616</v>
      </c>
    </row>
    <row r="195" spans="2:14" x14ac:dyDescent="0.25">
      <c r="B195" s="46">
        <v>192</v>
      </c>
      <c r="C195" s="109" t="s">
        <v>484</v>
      </c>
      <c r="D195" s="110">
        <v>43069</v>
      </c>
      <c r="E195" s="98">
        <v>44424</v>
      </c>
      <c r="F195" s="90">
        <f t="shared" si="12"/>
        <v>3.7123287671232879</v>
      </c>
      <c r="G195" s="46">
        <v>8</v>
      </c>
      <c r="H195" s="72">
        <v>0.05</v>
      </c>
      <c r="I195" s="91">
        <f t="shared" si="13"/>
        <v>0.11874999999999999</v>
      </c>
      <c r="J195" s="68">
        <v>57284</v>
      </c>
      <c r="K195" s="69">
        <f t="shared" si="10"/>
        <v>25253.023630136984</v>
      </c>
      <c r="L195" s="69">
        <f t="shared" si="11"/>
        <v>32030.976369863016</v>
      </c>
      <c r="M195" s="45">
        <v>0.1</v>
      </c>
      <c r="N195" s="68">
        <f t="shared" si="14"/>
        <v>28827.878732876714</v>
      </c>
    </row>
    <row r="196" spans="2:14" x14ac:dyDescent="0.25">
      <c r="B196" s="46">
        <v>193</v>
      </c>
      <c r="C196" s="109" t="s">
        <v>485</v>
      </c>
      <c r="D196" s="110">
        <v>43069</v>
      </c>
      <c r="E196" s="98">
        <v>44424</v>
      </c>
      <c r="F196" s="90">
        <f t="shared" si="12"/>
        <v>3.7123287671232879</v>
      </c>
      <c r="G196" s="46">
        <v>8</v>
      </c>
      <c r="H196" s="72">
        <v>0.05</v>
      </c>
      <c r="I196" s="91">
        <f t="shared" si="13"/>
        <v>0.11874999999999999</v>
      </c>
      <c r="J196" s="68">
        <v>64640</v>
      </c>
      <c r="K196" s="69">
        <f t="shared" ref="K196:K259" si="15">J196*I196*F196</f>
        <v>28495.835616438359</v>
      </c>
      <c r="L196" s="69">
        <f t="shared" ref="L196:L259" si="16">MAX(J196-K196,0)</f>
        <v>36144.164383561641</v>
      </c>
      <c r="M196" s="45">
        <v>0.1</v>
      </c>
      <c r="N196" s="68">
        <f t="shared" si="14"/>
        <v>32529.747945205479</v>
      </c>
    </row>
    <row r="197" spans="2:14" x14ac:dyDescent="0.25">
      <c r="B197" s="46">
        <v>194</v>
      </c>
      <c r="C197" s="109" t="s">
        <v>486</v>
      </c>
      <c r="D197" s="110">
        <v>43088</v>
      </c>
      <c r="E197" s="98">
        <v>44424</v>
      </c>
      <c r="F197" s="90">
        <f t="shared" ref="F197:F260" si="17">(E197-D197)/365</f>
        <v>3.6602739726027398</v>
      </c>
      <c r="G197" s="46">
        <v>8</v>
      </c>
      <c r="H197" s="72">
        <v>0.05</v>
      </c>
      <c r="I197" s="91">
        <f t="shared" ref="I197:I260" si="18">(1-H197)/G197</f>
        <v>0.11874999999999999</v>
      </c>
      <c r="J197" s="68">
        <v>59615</v>
      </c>
      <c r="K197" s="69">
        <f t="shared" si="15"/>
        <v>25912.108904109591</v>
      </c>
      <c r="L197" s="69">
        <f t="shared" si="16"/>
        <v>33702.891095890409</v>
      </c>
      <c r="M197" s="45">
        <v>0.1</v>
      </c>
      <c r="N197" s="68">
        <f t="shared" ref="N197:N260" si="19">IF(J197&lt;=0,0,IF(L197&lt;=H197*J197,H197*J197,L197*(1-M197)))</f>
        <v>30332.601986301368</v>
      </c>
    </row>
    <row r="198" spans="2:14" x14ac:dyDescent="0.25">
      <c r="B198" s="46">
        <v>195</v>
      </c>
      <c r="C198" s="109" t="s">
        <v>487</v>
      </c>
      <c r="D198" s="110">
        <v>43088</v>
      </c>
      <c r="E198" s="98">
        <v>44424</v>
      </c>
      <c r="F198" s="90">
        <f t="shared" si="17"/>
        <v>3.6602739726027398</v>
      </c>
      <c r="G198" s="46">
        <v>8</v>
      </c>
      <c r="H198" s="72">
        <v>0.05</v>
      </c>
      <c r="I198" s="91">
        <f t="shared" si="18"/>
        <v>0.11874999999999999</v>
      </c>
      <c r="J198" s="68">
        <v>56631</v>
      </c>
      <c r="K198" s="69">
        <f t="shared" si="15"/>
        <v>24615.090821917809</v>
      </c>
      <c r="L198" s="69">
        <f t="shared" si="16"/>
        <v>32015.909178082191</v>
      </c>
      <c r="M198" s="45">
        <v>0.1</v>
      </c>
      <c r="N198" s="68">
        <f t="shared" si="19"/>
        <v>28814.318260273973</v>
      </c>
    </row>
    <row r="199" spans="2:14" x14ac:dyDescent="0.25">
      <c r="B199" s="46">
        <v>196</v>
      </c>
      <c r="C199" s="109" t="s">
        <v>488</v>
      </c>
      <c r="D199" s="110">
        <v>43088</v>
      </c>
      <c r="E199" s="98">
        <v>44424</v>
      </c>
      <c r="F199" s="90">
        <f t="shared" si="17"/>
        <v>3.6602739726027398</v>
      </c>
      <c r="G199" s="46">
        <v>8</v>
      </c>
      <c r="H199" s="72">
        <v>0.05</v>
      </c>
      <c r="I199" s="91">
        <f t="shared" si="18"/>
        <v>0.11874999999999999</v>
      </c>
      <c r="J199" s="68">
        <v>66700</v>
      </c>
      <c r="K199" s="69">
        <f t="shared" si="15"/>
        <v>28991.657534246577</v>
      </c>
      <c r="L199" s="69">
        <f t="shared" si="16"/>
        <v>37708.34246575342</v>
      </c>
      <c r="M199" s="45">
        <v>0.1</v>
      </c>
      <c r="N199" s="68">
        <f t="shared" si="19"/>
        <v>33937.508219178082</v>
      </c>
    </row>
    <row r="200" spans="2:14" x14ac:dyDescent="0.25">
      <c r="B200" s="46">
        <v>197</v>
      </c>
      <c r="C200" s="109" t="s">
        <v>489</v>
      </c>
      <c r="D200" s="110">
        <v>43120</v>
      </c>
      <c r="E200" s="98">
        <v>44424</v>
      </c>
      <c r="F200" s="90">
        <f t="shared" si="17"/>
        <v>3.5726027397260274</v>
      </c>
      <c r="G200" s="46">
        <v>8</v>
      </c>
      <c r="H200" s="72">
        <v>0.05</v>
      </c>
      <c r="I200" s="91">
        <f t="shared" si="18"/>
        <v>0.11874999999999999</v>
      </c>
      <c r="J200" s="68">
        <v>61650</v>
      </c>
      <c r="K200" s="69">
        <f t="shared" si="15"/>
        <v>26154.801369863013</v>
      </c>
      <c r="L200" s="69">
        <f t="shared" si="16"/>
        <v>35495.198630136991</v>
      </c>
      <c r="M200" s="45">
        <v>0.1</v>
      </c>
      <c r="N200" s="68">
        <f t="shared" si="19"/>
        <v>31945.678767123292</v>
      </c>
    </row>
    <row r="201" spans="2:14" x14ac:dyDescent="0.25">
      <c r="B201" s="46">
        <v>198</v>
      </c>
      <c r="C201" s="109" t="s">
        <v>490</v>
      </c>
      <c r="D201" s="110">
        <v>43088</v>
      </c>
      <c r="E201" s="98">
        <v>44424</v>
      </c>
      <c r="F201" s="90">
        <f t="shared" si="17"/>
        <v>3.6602739726027398</v>
      </c>
      <c r="G201" s="46">
        <v>8</v>
      </c>
      <c r="H201" s="72">
        <v>0.05</v>
      </c>
      <c r="I201" s="91">
        <f t="shared" si="18"/>
        <v>0.11874999999999999</v>
      </c>
      <c r="J201" s="68">
        <v>86000</v>
      </c>
      <c r="K201" s="69">
        <f t="shared" si="15"/>
        <v>37380.547945205479</v>
      </c>
      <c r="L201" s="69">
        <f t="shared" si="16"/>
        <v>48619.452054794521</v>
      </c>
      <c r="M201" s="45">
        <v>0.1</v>
      </c>
      <c r="N201" s="68">
        <f t="shared" si="19"/>
        <v>43757.506849315068</v>
      </c>
    </row>
    <row r="202" spans="2:14" x14ac:dyDescent="0.25">
      <c r="B202" s="46">
        <v>199</v>
      </c>
      <c r="C202" s="109" t="s">
        <v>491</v>
      </c>
      <c r="D202" s="110">
        <v>43088</v>
      </c>
      <c r="E202" s="98">
        <v>44424</v>
      </c>
      <c r="F202" s="90">
        <f t="shared" si="17"/>
        <v>3.6602739726027398</v>
      </c>
      <c r="G202" s="46">
        <v>8</v>
      </c>
      <c r="H202" s="72">
        <v>0.05</v>
      </c>
      <c r="I202" s="91">
        <f t="shared" si="18"/>
        <v>0.11874999999999999</v>
      </c>
      <c r="J202" s="68">
        <v>52568</v>
      </c>
      <c r="K202" s="69">
        <f t="shared" si="15"/>
        <v>22849.077260273971</v>
      </c>
      <c r="L202" s="69">
        <f t="shared" si="16"/>
        <v>29718.922739726029</v>
      </c>
      <c r="M202" s="45">
        <v>0.1</v>
      </c>
      <c r="N202" s="68">
        <f t="shared" si="19"/>
        <v>26747.030465753425</v>
      </c>
    </row>
    <row r="203" spans="2:14" x14ac:dyDescent="0.25">
      <c r="B203" s="46">
        <v>200</v>
      </c>
      <c r="C203" s="109" t="s">
        <v>492</v>
      </c>
      <c r="D203" s="110">
        <v>43088</v>
      </c>
      <c r="E203" s="98">
        <v>44424</v>
      </c>
      <c r="F203" s="90">
        <f t="shared" si="17"/>
        <v>3.6602739726027398</v>
      </c>
      <c r="G203" s="46">
        <v>8</v>
      </c>
      <c r="H203" s="72">
        <v>0.05</v>
      </c>
      <c r="I203" s="91">
        <f t="shared" si="18"/>
        <v>0.11874999999999999</v>
      </c>
      <c r="J203" s="68">
        <v>56695</v>
      </c>
      <c r="K203" s="69">
        <f t="shared" si="15"/>
        <v>24642.90890410959</v>
      </c>
      <c r="L203" s="69">
        <f t="shared" si="16"/>
        <v>32052.09109589041</v>
      </c>
      <c r="M203" s="45">
        <v>0.1</v>
      </c>
      <c r="N203" s="68">
        <f t="shared" si="19"/>
        <v>28846.88198630137</v>
      </c>
    </row>
    <row r="204" spans="2:14" x14ac:dyDescent="0.25">
      <c r="B204" s="46">
        <v>201</v>
      </c>
      <c r="C204" s="109" t="s">
        <v>493</v>
      </c>
      <c r="D204" s="110">
        <v>43008</v>
      </c>
      <c r="E204" s="98">
        <v>44424</v>
      </c>
      <c r="F204" s="90">
        <f t="shared" si="17"/>
        <v>3.8794520547945206</v>
      </c>
      <c r="G204" s="46">
        <v>8</v>
      </c>
      <c r="H204" s="72">
        <v>0.05</v>
      </c>
      <c r="I204" s="91">
        <f t="shared" si="18"/>
        <v>0.11874999999999999</v>
      </c>
      <c r="J204" s="68">
        <v>912505</v>
      </c>
      <c r="K204" s="69">
        <f t="shared" si="15"/>
        <v>420377.30342465756</v>
      </c>
      <c r="L204" s="69">
        <f t="shared" si="16"/>
        <v>492127.69657534244</v>
      </c>
      <c r="M204" s="45">
        <v>0.1</v>
      </c>
      <c r="N204" s="68">
        <f t="shared" si="19"/>
        <v>442914.92691780819</v>
      </c>
    </row>
    <row r="205" spans="2:14" x14ac:dyDescent="0.25">
      <c r="B205" s="46">
        <v>202</v>
      </c>
      <c r="C205" s="113" t="s">
        <v>494</v>
      </c>
      <c r="D205" s="114">
        <v>43008</v>
      </c>
      <c r="E205" s="98">
        <v>44424</v>
      </c>
      <c r="F205" s="90">
        <f t="shared" si="17"/>
        <v>3.8794520547945206</v>
      </c>
      <c r="G205" s="46">
        <v>8</v>
      </c>
      <c r="H205" s="72">
        <v>0.05</v>
      </c>
      <c r="I205" s="91">
        <f t="shared" si="18"/>
        <v>0.11874999999999999</v>
      </c>
      <c r="J205" s="68">
        <v>1341089</v>
      </c>
      <c r="K205" s="69">
        <f t="shared" si="15"/>
        <v>617819.49410958902</v>
      </c>
      <c r="L205" s="69">
        <f t="shared" si="16"/>
        <v>723269.50589041098</v>
      </c>
      <c r="M205" s="45">
        <v>0.1</v>
      </c>
      <c r="N205" s="68">
        <f t="shared" si="19"/>
        <v>650942.55530136987</v>
      </c>
    </row>
    <row r="206" spans="2:14" x14ac:dyDescent="0.25">
      <c r="B206" s="46">
        <v>203</v>
      </c>
      <c r="C206" s="109" t="s">
        <v>495</v>
      </c>
      <c r="D206" s="110">
        <v>43088</v>
      </c>
      <c r="E206" s="98">
        <v>44424</v>
      </c>
      <c r="F206" s="90">
        <f t="shared" si="17"/>
        <v>3.6602739726027398</v>
      </c>
      <c r="G206" s="46">
        <v>8</v>
      </c>
      <c r="H206" s="72">
        <v>0.05</v>
      </c>
      <c r="I206" s="91">
        <f t="shared" si="18"/>
        <v>0.11874999999999999</v>
      </c>
      <c r="J206" s="68">
        <v>934887</v>
      </c>
      <c r="K206" s="69">
        <f t="shared" si="15"/>
        <v>406355.67821917805</v>
      </c>
      <c r="L206" s="69">
        <f t="shared" si="16"/>
        <v>528531.32178082201</v>
      </c>
      <c r="M206" s="45">
        <v>0.1</v>
      </c>
      <c r="N206" s="68">
        <f t="shared" si="19"/>
        <v>475678.18960273982</v>
      </c>
    </row>
    <row r="207" spans="2:14" x14ac:dyDescent="0.25">
      <c r="B207" s="46">
        <v>204</v>
      </c>
      <c r="C207" s="109" t="s">
        <v>495</v>
      </c>
      <c r="D207" s="110">
        <v>43088</v>
      </c>
      <c r="E207" s="98">
        <v>44424</v>
      </c>
      <c r="F207" s="90">
        <f t="shared" si="17"/>
        <v>3.6602739726027398</v>
      </c>
      <c r="G207" s="46">
        <v>8</v>
      </c>
      <c r="H207" s="72">
        <v>0.05</v>
      </c>
      <c r="I207" s="91">
        <f t="shared" si="18"/>
        <v>0.11874999999999999</v>
      </c>
      <c r="J207" s="68">
        <v>882994</v>
      </c>
      <c r="K207" s="69">
        <f t="shared" si="15"/>
        <v>383799.99479452055</v>
      </c>
      <c r="L207" s="69">
        <f t="shared" si="16"/>
        <v>499194.00520547945</v>
      </c>
      <c r="M207" s="45">
        <v>0.1</v>
      </c>
      <c r="N207" s="68">
        <f t="shared" si="19"/>
        <v>449274.60468493152</v>
      </c>
    </row>
    <row r="208" spans="2:14" x14ac:dyDescent="0.25">
      <c r="B208" s="46">
        <v>205</v>
      </c>
      <c r="C208" s="109" t="s">
        <v>496</v>
      </c>
      <c r="D208" s="110">
        <v>43088</v>
      </c>
      <c r="E208" s="98">
        <v>44424</v>
      </c>
      <c r="F208" s="90">
        <f t="shared" si="17"/>
        <v>3.6602739726027398</v>
      </c>
      <c r="G208" s="46">
        <v>8</v>
      </c>
      <c r="H208" s="72">
        <v>0.05</v>
      </c>
      <c r="I208" s="91">
        <f t="shared" si="18"/>
        <v>0.11874999999999999</v>
      </c>
      <c r="J208" s="68">
        <v>1149487</v>
      </c>
      <c r="K208" s="69">
        <f t="shared" si="15"/>
        <v>499633.18506849313</v>
      </c>
      <c r="L208" s="69">
        <f t="shared" si="16"/>
        <v>649853.81493150687</v>
      </c>
      <c r="M208" s="45">
        <v>0.1</v>
      </c>
      <c r="N208" s="68">
        <f t="shared" si="19"/>
        <v>584868.43343835615</v>
      </c>
    </row>
    <row r="209" spans="2:14" x14ac:dyDescent="0.25">
      <c r="B209" s="46">
        <v>206</v>
      </c>
      <c r="C209" s="109" t="s">
        <v>435</v>
      </c>
      <c r="D209" s="110">
        <v>43110</v>
      </c>
      <c r="E209" s="98">
        <v>44424</v>
      </c>
      <c r="F209" s="90">
        <f t="shared" si="17"/>
        <v>3.6</v>
      </c>
      <c r="G209" s="46">
        <v>8</v>
      </c>
      <c r="H209" s="72">
        <v>0.05</v>
      </c>
      <c r="I209" s="91">
        <f t="shared" si="18"/>
        <v>0.11874999999999999</v>
      </c>
      <c r="J209" s="68">
        <v>55341.362865700001</v>
      </c>
      <c r="K209" s="69">
        <f t="shared" si="15"/>
        <v>23658.432625086749</v>
      </c>
      <c r="L209" s="69">
        <f t="shared" si="16"/>
        <v>31682.930240613252</v>
      </c>
      <c r="M209" s="45">
        <v>0.1</v>
      </c>
      <c r="N209" s="68">
        <f t="shared" si="19"/>
        <v>28514.637216551928</v>
      </c>
    </row>
    <row r="210" spans="2:14" x14ac:dyDescent="0.25">
      <c r="B210" s="46">
        <v>207</v>
      </c>
      <c r="C210" s="109" t="s">
        <v>435</v>
      </c>
      <c r="D210" s="110">
        <v>43110</v>
      </c>
      <c r="E210" s="98">
        <v>44424</v>
      </c>
      <c r="F210" s="90">
        <f t="shared" si="17"/>
        <v>3.6</v>
      </c>
      <c r="G210" s="46">
        <v>8</v>
      </c>
      <c r="H210" s="72">
        <v>0.05</v>
      </c>
      <c r="I210" s="91">
        <f t="shared" si="18"/>
        <v>0.11874999999999999</v>
      </c>
      <c r="J210" s="68">
        <v>55342</v>
      </c>
      <c r="K210" s="69">
        <f t="shared" si="15"/>
        <v>23658.704999999998</v>
      </c>
      <c r="L210" s="69">
        <f t="shared" si="16"/>
        <v>31683.295000000002</v>
      </c>
      <c r="M210" s="45">
        <v>0.1</v>
      </c>
      <c r="N210" s="68">
        <f t="shared" si="19"/>
        <v>28514.965500000002</v>
      </c>
    </row>
    <row r="211" spans="2:14" x14ac:dyDescent="0.25">
      <c r="B211" s="46">
        <v>208</v>
      </c>
      <c r="C211" s="109" t="s">
        <v>435</v>
      </c>
      <c r="D211" s="110">
        <v>43110</v>
      </c>
      <c r="E211" s="98">
        <v>44424</v>
      </c>
      <c r="F211" s="90">
        <f t="shared" si="17"/>
        <v>3.6</v>
      </c>
      <c r="G211" s="46">
        <v>8</v>
      </c>
      <c r="H211" s="72">
        <v>0.05</v>
      </c>
      <c r="I211" s="91">
        <f t="shared" si="18"/>
        <v>0.11874999999999999</v>
      </c>
      <c r="J211" s="68">
        <v>110684</v>
      </c>
      <c r="K211" s="69">
        <f t="shared" si="15"/>
        <v>47317.409999999996</v>
      </c>
      <c r="L211" s="69">
        <f t="shared" si="16"/>
        <v>63366.590000000004</v>
      </c>
      <c r="M211" s="45">
        <v>0.1</v>
      </c>
      <c r="N211" s="68">
        <f t="shared" si="19"/>
        <v>57029.931000000004</v>
      </c>
    </row>
    <row r="212" spans="2:14" x14ac:dyDescent="0.25">
      <c r="B212" s="46">
        <v>209</v>
      </c>
      <c r="C212" s="109" t="s">
        <v>465</v>
      </c>
      <c r="D212" s="110">
        <v>43099</v>
      </c>
      <c r="E212" s="98">
        <v>44424</v>
      </c>
      <c r="F212" s="90">
        <f t="shared" si="17"/>
        <v>3.6301369863013697</v>
      </c>
      <c r="G212" s="46">
        <v>8</v>
      </c>
      <c r="H212" s="72">
        <v>0.05</v>
      </c>
      <c r="I212" s="91">
        <f t="shared" si="18"/>
        <v>0.11874999999999999</v>
      </c>
      <c r="J212" s="68">
        <v>57490</v>
      </c>
      <c r="K212" s="69">
        <f t="shared" si="15"/>
        <v>24782.718321917808</v>
      </c>
      <c r="L212" s="69">
        <f t="shared" si="16"/>
        <v>32707.281678082192</v>
      </c>
      <c r="M212" s="45">
        <v>0.1</v>
      </c>
      <c r="N212" s="68">
        <f t="shared" si="19"/>
        <v>29436.553510273974</v>
      </c>
    </row>
    <row r="213" spans="2:14" x14ac:dyDescent="0.25">
      <c r="B213" s="46">
        <v>210</v>
      </c>
      <c r="C213" s="109" t="s">
        <v>497</v>
      </c>
      <c r="D213" s="110">
        <v>43099</v>
      </c>
      <c r="E213" s="98">
        <v>44424</v>
      </c>
      <c r="F213" s="90">
        <f t="shared" si="17"/>
        <v>3.6301369863013697</v>
      </c>
      <c r="G213" s="46">
        <v>8</v>
      </c>
      <c r="H213" s="72">
        <v>0.05</v>
      </c>
      <c r="I213" s="91">
        <f t="shared" si="18"/>
        <v>0.11874999999999999</v>
      </c>
      <c r="J213" s="68">
        <v>56544</v>
      </c>
      <c r="K213" s="69">
        <f t="shared" si="15"/>
        <v>24374.917808219176</v>
      </c>
      <c r="L213" s="69">
        <f t="shared" si="16"/>
        <v>32169.082191780824</v>
      </c>
      <c r="M213" s="45">
        <v>0.1</v>
      </c>
      <c r="N213" s="68">
        <f t="shared" si="19"/>
        <v>28952.173972602741</v>
      </c>
    </row>
    <row r="214" spans="2:14" x14ac:dyDescent="0.25">
      <c r="B214" s="46">
        <v>211</v>
      </c>
      <c r="C214" s="109" t="s">
        <v>465</v>
      </c>
      <c r="D214" s="110">
        <v>43099</v>
      </c>
      <c r="E214" s="98">
        <v>44424</v>
      </c>
      <c r="F214" s="90">
        <f t="shared" si="17"/>
        <v>3.6301369863013697</v>
      </c>
      <c r="G214" s="46">
        <v>8</v>
      </c>
      <c r="H214" s="72">
        <v>0.05</v>
      </c>
      <c r="I214" s="91">
        <f t="shared" si="18"/>
        <v>0.11874999999999999</v>
      </c>
      <c r="J214" s="68">
        <v>57113</v>
      </c>
      <c r="K214" s="69">
        <f t="shared" si="15"/>
        <v>24620.201626712325</v>
      </c>
      <c r="L214" s="69">
        <f t="shared" si="16"/>
        <v>32492.798373287675</v>
      </c>
      <c r="M214" s="45">
        <v>0.1</v>
      </c>
      <c r="N214" s="68">
        <f t="shared" si="19"/>
        <v>29243.518535958909</v>
      </c>
    </row>
    <row r="215" spans="2:14" x14ac:dyDescent="0.25">
      <c r="B215" s="46">
        <v>212</v>
      </c>
      <c r="C215" s="109" t="s">
        <v>498</v>
      </c>
      <c r="D215" s="110">
        <v>43099</v>
      </c>
      <c r="E215" s="98">
        <v>44424</v>
      </c>
      <c r="F215" s="90">
        <f t="shared" si="17"/>
        <v>3.6301369863013697</v>
      </c>
      <c r="G215" s="46">
        <v>8</v>
      </c>
      <c r="H215" s="72">
        <v>0.05</v>
      </c>
      <c r="I215" s="91">
        <f t="shared" si="18"/>
        <v>0.11874999999999999</v>
      </c>
      <c r="J215" s="68">
        <v>62312</v>
      </c>
      <c r="K215" s="69">
        <f t="shared" si="15"/>
        <v>26861.380136986296</v>
      </c>
      <c r="L215" s="69">
        <f t="shared" si="16"/>
        <v>35450.619863013708</v>
      </c>
      <c r="M215" s="45">
        <v>0.1</v>
      </c>
      <c r="N215" s="68">
        <f t="shared" si="19"/>
        <v>31905.557876712337</v>
      </c>
    </row>
    <row r="216" spans="2:14" x14ac:dyDescent="0.25">
      <c r="B216" s="46">
        <v>213</v>
      </c>
      <c r="C216" s="109" t="s">
        <v>499</v>
      </c>
      <c r="D216" s="110">
        <v>43099</v>
      </c>
      <c r="E216" s="98">
        <v>44424</v>
      </c>
      <c r="F216" s="90">
        <f t="shared" si="17"/>
        <v>3.6301369863013697</v>
      </c>
      <c r="G216" s="46">
        <v>8</v>
      </c>
      <c r="H216" s="72">
        <v>0.05</v>
      </c>
      <c r="I216" s="91">
        <f t="shared" si="18"/>
        <v>0.11874999999999999</v>
      </c>
      <c r="J216" s="68">
        <v>2089810</v>
      </c>
      <c r="K216" s="69">
        <f t="shared" si="15"/>
        <v>900872.71832191781</v>
      </c>
      <c r="L216" s="69">
        <f t="shared" si="16"/>
        <v>1188937.2816780822</v>
      </c>
      <c r="M216" s="45">
        <v>0.1</v>
      </c>
      <c r="N216" s="68">
        <f t="shared" si="19"/>
        <v>1070043.553510274</v>
      </c>
    </row>
    <row r="217" spans="2:14" x14ac:dyDescent="0.25">
      <c r="B217" s="46">
        <v>214</v>
      </c>
      <c r="C217" s="109" t="s">
        <v>499</v>
      </c>
      <c r="D217" s="110">
        <v>43099</v>
      </c>
      <c r="E217" s="98">
        <v>44424</v>
      </c>
      <c r="F217" s="90">
        <f t="shared" si="17"/>
        <v>3.6301369863013697</v>
      </c>
      <c r="G217" s="46">
        <v>8</v>
      </c>
      <c r="H217" s="72">
        <v>0.05</v>
      </c>
      <c r="I217" s="91">
        <f t="shared" si="18"/>
        <v>0.11874999999999999</v>
      </c>
      <c r="J217" s="68">
        <v>2089811</v>
      </c>
      <c r="K217" s="69">
        <f t="shared" si="15"/>
        <v>900873.14940068487</v>
      </c>
      <c r="L217" s="69">
        <f t="shared" si="16"/>
        <v>1188937.850599315</v>
      </c>
      <c r="M217" s="45">
        <v>0.1</v>
      </c>
      <c r="N217" s="68">
        <f t="shared" si="19"/>
        <v>1070044.0655393836</v>
      </c>
    </row>
    <row r="218" spans="2:14" x14ac:dyDescent="0.25">
      <c r="B218" s="46">
        <v>215</v>
      </c>
      <c r="C218" s="109" t="s">
        <v>500</v>
      </c>
      <c r="D218" s="110">
        <v>43099</v>
      </c>
      <c r="E218" s="98">
        <v>44424</v>
      </c>
      <c r="F218" s="90">
        <f t="shared" si="17"/>
        <v>3.6301369863013697</v>
      </c>
      <c r="G218" s="46">
        <v>8</v>
      </c>
      <c r="H218" s="72">
        <v>0.05</v>
      </c>
      <c r="I218" s="91">
        <f t="shared" si="18"/>
        <v>0.11874999999999999</v>
      </c>
      <c r="J218" s="68">
        <v>2163593</v>
      </c>
      <c r="K218" s="69">
        <f t="shared" si="15"/>
        <v>932679.0029965752</v>
      </c>
      <c r="L218" s="69">
        <f t="shared" si="16"/>
        <v>1230913.9970034249</v>
      </c>
      <c r="M218" s="45">
        <v>0.1</v>
      </c>
      <c r="N218" s="68">
        <f t="shared" si="19"/>
        <v>1107822.5973030825</v>
      </c>
    </row>
    <row r="219" spans="2:14" x14ac:dyDescent="0.25">
      <c r="B219" s="46">
        <v>216</v>
      </c>
      <c r="C219" s="109" t="s">
        <v>385</v>
      </c>
      <c r="D219" s="110">
        <v>43115</v>
      </c>
      <c r="E219" s="98">
        <v>44424</v>
      </c>
      <c r="F219" s="90">
        <f t="shared" si="17"/>
        <v>3.5863013698630137</v>
      </c>
      <c r="G219" s="46">
        <v>8</v>
      </c>
      <c r="H219" s="72">
        <v>0.05</v>
      </c>
      <c r="I219" s="91">
        <f t="shared" si="18"/>
        <v>0.11874999999999999</v>
      </c>
      <c r="J219" s="68">
        <v>549151</v>
      </c>
      <c r="K219" s="69">
        <f t="shared" si="15"/>
        <v>233868.7417979452</v>
      </c>
      <c r="L219" s="69">
        <f t="shared" si="16"/>
        <v>315282.25820205477</v>
      </c>
      <c r="M219" s="45">
        <v>0.1</v>
      </c>
      <c r="N219" s="68">
        <f t="shared" si="19"/>
        <v>283754.03238184931</v>
      </c>
    </row>
    <row r="220" spans="2:14" x14ac:dyDescent="0.25">
      <c r="B220" s="46">
        <v>217</v>
      </c>
      <c r="C220" s="109" t="s">
        <v>501</v>
      </c>
      <c r="D220" s="110">
        <v>43120</v>
      </c>
      <c r="E220" s="98">
        <v>44424</v>
      </c>
      <c r="F220" s="90">
        <f t="shared" si="17"/>
        <v>3.5726027397260274</v>
      </c>
      <c r="G220" s="46">
        <v>8</v>
      </c>
      <c r="H220" s="72">
        <v>0.05</v>
      </c>
      <c r="I220" s="91">
        <f t="shared" si="18"/>
        <v>0.11874999999999999</v>
      </c>
      <c r="J220" s="68">
        <v>779364</v>
      </c>
      <c r="K220" s="69">
        <f t="shared" si="15"/>
        <v>330642.50794520543</v>
      </c>
      <c r="L220" s="69">
        <f t="shared" si="16"/>
        <v>448721.49205479457</v>
      </c>
      <c r="M220" s="45">
        <v>0.1</v>
      </c>
      <c r="N220" s="68">
        <f t="shared" si="19"/>
        <v>403849.34284931514</v>
      </c>
    </row>
    <row r="221" spans="2:14" x14ac:dyDescent="0.25">
      <c r="B221" s="46">
        <v>218</v>
      </c>
      <c r="C221" s="109" t="s">
        <v>502</v>
      </c>
      <c r="D221" s="110">
        <v>43120</v>
      </c>
      <c r="E221" s="98">
        <v>44424</v>
      </c>
      <c r="F221" s="90">
        <f t="shared" si="17"/>
        <v>3.5726027397260274</v>
      </c>
      <c r="G221" s="46">
        <v>8</v>
      </c>
      <c r="H221" s="72">
        <v>0.05</v>
      </c>
      <c r="I221" s="91">
        <f t="shared" si="18"/>
        <v>0.11874999999999999</v>
      </c>
      <c r="J221" s="68">
        <v>1006445</v>
      </c>
      <c r="K221" s="69">
        <f t="shared" si="15"/>
        <v>426980.84452054795</v>
      </c>
      <c r="L221" s="69">
        <f t="shared" si="16"/>
        <v>579464.15547945211</v>
      </c>
      <c r="M221" s="45">
        <v>0.1</v>
      </c>
      <c r="N221" s="68">
        <f t="shared" si="19"/>
        <v>521517.73993150692</v>
      </c>
    </row>
    <row r="222" spans="2:14" x14ac:dyDescent="0.25">
      <c r="B222" s="46">
        <v>219</v>
      </c>
      <c r="C222" s="109" t="s">
        <v>503</v>
      </c>
      <c r="D222" s="110">
        <v>43120</v>
      </c>
      <c r="E222" s="98">
        <v>44424</v>
      </c>
      <c r="F222" s="90">
        <f t="shared" si="17"/>
        <v>3.5726027397260274</v>
      </c>
      <c r="G222" s="46">
        <v>8</v>
      </c>
      <c r="H222" s="72">
        <v>0.05</v>
      </c>
      <c r="I222" s="91">
        <f t="shared" si="18"/>
        <v>0.11874999999999999</v>
      </c>
      <c r="J222" s="68">
        <v>59889</v>
      </c>
      <c r="K222" s="69">
        <f t="shared" si="15"/>
        <v>25407.703150684931</v>
      </c>
      <c r="L222" s="69">
        <f t="shared" si="16"/>
        <v>34481.296849315069</v>
      </c>
      <c r="M222" s="45">
        <v>0.1</v>
      </c>
      <c r="N222" s="68">
        <f t="shared" si="19"/>
        <v>31033.167164383562</v>
      </c>
    </row>
    <row r="223" spans="2:14" x14ac:dyDescent="0.25">
      <c r="B223" s="46">
        <v>220</v>
      </c>
      <c r="C223" s="109" t="s">
        <v>504</v>
      </c>
      <c r="D223" s="110">
        <v>43159</v>
      </c>
      <c r="E223" s="98">
        <v>44424</v>
      </c>
      <c r="F223" s="90">
        <f t="shared" si="17"/>
        <v>3.4657534246575343</v>
      </c>
      <c r="G223" s="46">
        <v>8</v>
      </c>
      <c r="H223" s="72">
        <v>0.05</v>
      </c>
      <c r="I223" s="91">
        <f t="shared" si="18"/>
        <v>0.11874999999999999</v>
      </c>
      <c r="J223" s="68">
        <v>60489</v>
      </c>
      <c r="K223" s="69">
        <f t="shared" si="15"/>
        <v>24894.745119863011</v>
      </c>
      <c r="L223" s="69">
        <f t="shared" si="16"/>
        <v>35594.254880136985</v>
      </c>
      <c r="M223" s="45">
        <v>0.1</v>
      </c>
      <c r="N223" s="68">
        <f t="shared" si="19"/>
        <v>32034.829392123287</v>
      </c>
    </row>
    <row r="224" spans="2:14" x14ac:dyDescent="0.25">
      <c r="B224" s="46">
        <v>221</v>
      </c>
      <c r="C224" s="109" t="s">
        <v>505</v>
      </c>
      <c r="D224" s="110">
        <v>43124</v>
      </c>
      <c r="E224" s="98">
        <v>44424</v>
      </c>
      <c r="F224" s="90">
        <f t="shared" si="17"/>
        <v>3.5616438356164384</v>
      </c>
      <c r="G224" s="46">
        <v>8</v>
      </c>
      <c r="H224" s="72">
        <v>0.05</v>
      </c>
      <c r="I224" s="91">
        <f t="shared" si="18"/>
        <v>0.11874999999999999</v>
      </c>
      <c r="J224" s="68">
        <v>59889</v>
      </c>
      <c r="K224" s="69">
        <f t="shared" si="15"/>
        <v>25329.765410958902</v>
      </c>
      <c r="L224" s="69">
        <f t="shared" si="16"/>
        <v>34559.234589041094</v>
      </c>
      <c r="M224" s="45">
        <v>0.1</v>
      </c>
      <c r="N224" s="68">
        <f t="shared" si="19"/>
        <v>31103.311130136986</v>
      </c>
    </row>
    <row r="225" spans="2:14" x14ac:dyDescent="0.25">
      <c r="B225" s="46">
        <v>222</v>
      </c>
      <c r="C225" s="109" t="s">
        <v>506</v>
      </c>
      <c r="D225" s="110">
        <v>43096</v>
      </c>
      <c r="E225" s="98">
        <v>44424</v>
      </c>
      <c r="F225" s="90">
        <f t="shared" si="17"/>
        <v>3.6383561643835618</v>
      </c>
      <c r="G225" s="46">
        <v>8</v>
      </c>
      <c r="H225" s="72">
        <v>0.05</v>
      </c>
      <c r="I225" s="91">
        <f t="shared" si="18"/>
        <v>0.11874999999999999</v>
      </c>
      <c r="J225" s="68">
        <v>773945</v>
      </c>
      <c r="K225" s="69">
        <f t="shared" si="15"/>
        <v>334386.64794520551</v>
      </c>
      <c r="L225" s="69">
        <f t="shared" si="16"/>
        <v>439558.35205479449</v>
      </c>
      <c r="M225" s="45">
        <v>0.1</v>
      </c>
      <c r="N225" s="68">
        <f t="shared" si="19"/>
        <v>395602.51684931503</v>
      </c>
    </row>
    <row r="226" spans="2:14" x14ac:dyDescent="0.25">
      <c r="B226" s="46">
        <v>223</v>
      </c>
      <c r="C226" s="109" t="s">
        <v>465</v>
      </c>
      <c r="D226" s="110">
        <v>43124</v>
      </c>
      <c r="E226" s="98">
        <v>44424</v>
      </c>
      <c r="F226" s="90">
        <f t="shared" si="17"/>
        <v>3.5616438356164384</v>
      </c>
      <c r="G226" s="46">
        <v>8</v>
      </c>
      <c r="H226" s="72">
        <v>0.05</v>
      </c>
      <c r="I226" s="91">
        <f t="shared" si="18"/>
        <v>0.11874999999999999</v>
      </c>
      <c r="J226" s="68">
        <v>61091</v>
      </c>
      <c r="K226" s="69">
        <f t="shared" si="15"/>
        <v>25838.145547945205</v>
      </c>
      <c r="L226" s="69">
        <f t="shared" si="16"/>
        <v>35252.854452054795</v>
      </c>
      <c r="M226" s="45">
        <v>0.1</v>
      </c>
      <c r="N226" s="68">
        <f t="shared" si="19"/>
        <v>31727.569006849317</v>
      </c>
    </row>
    <row r="227" spans="2:14" x14ac:dyDescent="0.25">
      <c r="B227" s="46">
        <v>224</v>
      </c>
      <c r="C227" s="109" t="s">
        <v>507</v>
      </c>
      <c r="D227" s="110">
        <v>43133</v>
      </c>
      <c r="E227" s="98">
        <v>44424</v>
      </c>
      <c r="F227" s="90">
        <f t="shared" si="17"/>
        <v>3.536986301369863</v>
      </c>
      <c r="G227" s="46">
        <v>8</v>
      </c>
      <c r="H227" s="72">
        <v>0.05</v>
      </c>
      <c r="I227" s="91">
        <f t="shared" si="18"/>
        <v>0.11874999999999999</v>
      </c>
      <c r="J227" s="68">
        <v>65575</v>
      </c>
      <c r="K227" s="69">
        <f t="shared" si="15"/>
        <v>27542.622859589042</v>
      </c>
      <c r="L227" s="69">
        <f t="shared" si="16"/>
        <v>38032.377140410958</v>
      </c>
      <c r="M227" s="45">
        <v>0.1</v>
      </c>
      <c r="N227" s="68">
        <f t="shared" si="19"/>
        <v>34229.13942636986</v>
      </c>
    </row>
    <row r="228" spans="2:14" x14ac:dyDescent="0.25">
      <c r="B228" s="46">
        <v>225</v>
      </c>
      <c r="C228" s="109" t="s">
        <v>508</v>
      </c>
      <c r="D228" s="110">
        <v>43088</v>
      </c>
      <c r="E228" s="98">
        <v>44424</v>
      </c>
      <c r="F228" s="90">
        <f t="shared" si="17"/>
        <v>3.6602739726027398</v>
      </c>
      <c r="G228" s="46">
        <v>8</v>
      </c>
      <c r="H228" s="72">
        <v>0.05</v>
      </c>
      <c r="I228" s="91">
        <f t="shared" si="18"/>
        <v>0.11874999999999999</v>
      </c>
      <c r="J228" s="68">
        <v>769195</v>
      </c>
      <c r="K228" s="69">
        <f t="shared" si="15"/>
        <v>334336.40205479454</v>
      </c>
      <c r="L228" s="69">
        <f t="shared" si="16"/>
        <v>434858.59794520546</v>
      </c>
      <c r="M228" s="45">
        <v>0.1</v>
      </c>
      <c r="N228" s="68">
        <f t="shared" si="19"/>
        <v>391372.73815068492</v>
      </c>
    </row>
    <row r="229" spans="2:14" x14ac:dyDescent="0.25">
      <c r="B229" s="46">
        <v>226</v>
      </c>
      <c r="C229" s="109" t="s">
        <v>509</v>
      </c>
      <c r="D229" s="110">
        <v>43157</v>
      </c>
      <c r="E229" s="98">
        <v>44424</v>
      </c>
      <c r="F229" s="90">
        <f t="shared" si="17"/>
        <v>3.4712328767123286</v>
      </c>
      <c r="G229" s="46">
        <v>8</v>
      </c>
      <c r="H229" s="72">
        <v>0.05</v>
      </c>
      <c r="I229" s="91">
        <f t="shared" si="18"/>
        <v>0.11874999999999999</v>
      </c>
      <c r="J229" s="68">
        <v>26700990</v>
      </c>
      <c r="K229" s="69">
        <f t="shared" si="15"/>
        <v>11006385.826541096</v>
      </c>
      <c r="L229" s="69">
        <f t="shared" si="16"/>
        <v>15694604.173458904</v>
      </c>
      <c r="M229" s="45">
        <v>0.1</v>
      </c>
      <c r="N229" s="68">
        <f t="shared" si="19"/>
        <v>14125143.756113013</v>
      </c>
    </row>
    <row r="230" spans="2:14" x14ac:dyDescent="0.25">
      <c r="B230" s="46">
        <v>227</v>
      </c>
      <c r="C230" s="109" t="s">
        <v>510</v>
      </c>
      <c r="D230" s="110">
        <v>43159</v>
      </c>
      <c r="E230" s="98">
        <v>44424</v>
      </c>
      <c r="F230" s="90">
        <f t="shared" si="17"/>
        <v>3.4657534246575343</v>
      </c>
      <c r="G230" s="46">
        <v>8</v>
      </c>
      <c r="H230" s="72">
        <v>0.05</v>
      </c>
      <c r="I230" s="91">
        <f t="shared" si="18"/>
        <v>0.11874999999999999</v>
      </c>
      <c r="J230" s="68">
        <v>64550</v>
      </c>
      <c r="K230" s="69">
        <f t="shared" si="15"/>
        <v>26566.083047945205</v>
      </c>
      <c r="L230" s="69">
        <f t="shared" si="16"/>
        <v>37983.916952054795</v>
      </c>
      <c r="M230" s="45">
        <v>0.1</v>
      </c>
      <c r="N230" s="68">
        <f t="shared" si="19"/>
        <v>34185.525256849316</v>
      </c>
    </row>
    <row r="231" spans="2:14" x14ac:dyDescent="0.25">
      <c r="B231" s="46">
        <v>228</v>
      </c>
      <c r="C231" s="109" t="s">
        <v>511</v>
      </c>
      <c r="D231" s="110">
        <v>43187</v>
      </c>
      <c r="E231" s="98">
        <v>44424</v>
      </c>
      <c r="F231" s="90">
        <f t="shared" si="17"/>
        <v>3.3890410958904109</v>
      </c>
      <c r="G231" s="46">
        <v>8</v>
      </c>
      <c r="H231" s="72">
        <v>0.05</v>
      </c>
      <c r="I231" s="91">
        <f t="shared" si="18"/>
        <v>0.11874999999999999</v>
      </c>
      <c r="J231" s="68">
        <v>62252</v>
      </c>
      <c r="K231" s="69">
        <f t="shared" si="15"/>
        <v>25053.232123287667</v>
      </c>
      <c r="L231" s="69">
        <f t="shared" si="16"/>
        <v>37198.767876712329</v>
      </c>
      <c r="M231" s="45">
        <v>0.1</v>
      </c>
      <c r="N231" s="68">
        <f t="shared" si="19"/>
        <v>33478.891089041099</v>
      </c>
    </row>
    <row r="232" spans="2:14" x14ac:dyDescent="0.25">
      <c r="B232" s="46">
        <v>229</v>
      </c>
      <c r="C232" s="109" t="s">
        <v>511</v>
      </c>
      <c r="D232" s="110">
        <v>43187</v>
      </c>
      <c r="E232" s="98">
        <v>44424</v>
      </c>
      <c r="F232" s="90">
        <f t="shared" si="17"/>
        <v>3.3890410958904109</v>
      </c>
      <c r="G232" s="46">
        <v>8</v>
      </c>
      <c r="H232" s="72">
        <v>0.05</v>
      </c>
      <c r="I232" s="91">
        <f t="shared" si="18"/>
        <v>0.11874999999999999</v>
      </c>
      <c r="J232" s="68">
        <v>63801</v>
      </c>
      <c r="K232" s="69">
        <f t="shared" si="15"/>
        <v>25676.625051369861</v>
      </c>
      <c r="L232" s="69">
        <f t="shared" si="16"/>
        <v>38124.374948630139</v>
      </c>
      <c r="M232" s="45">
        <v>0.1</v>
      </c>
      <c r="N232" s="68">
        <f t="shared" si="19"/>
        <v>34311.937453767125</v>
      </c>
    </row>
    <row r="233" spans="2:14" x14ac:dyDescent="0.25">
      <c r="B233" s="46">
        <v>230</v>
      </c>
      <c r="C233" s="109" t="s">
        <v>512</v>
      </c>
      <c r="D233" s="110">
        <v>43187</v>
      </c>
      <c r="E233" s="98">
        <v>44424</v>
      </c>
      <c r="F233" s="90">
        <f t="shared" si="17"/>
        <v>3.3890410958904109</v>
      </c>
      <c r="G233" s="46">
        <v>8</v>
      </c>
      <c r="H233" s="72">
        <v>0.05</v>
      </c>
      <c r="I233" s="91">
        <f t="shared" si="18"/>
        <v>0.11874999999999999</v>
      </c>
      <c r="J233" s="68">
        <v>56874</v>
      </c>
      <c r="K233" s="69">
        <f t="shared" si="15"/>
        <v>22888.863390410956</v>
      </c>
      <c r="L233" s="69">
        <f t="shared" si="16"/>
        <v>33985.136609589041</v>
      </c>
      <c r="M233" s="45">
        <v>0.1</v>
      </c>
      <c r="N233" s="68">
        <f t="shared" si="19"/>
        <v>30586.622948630138</v>
      </c>
    </row>
    <row r="234" spans="2:14" x14ac:dyDescent="0.25">
      <c r="B234" s="46">
        <v>231</v>
      </c>
      <c r="C234" s="109" t="s">
        <v>513</v>
      </c>
      <c r="D234" s="110">
        <v>43187</v>
      </c>
      <c r="E234" s="98">
        <v>44424</v>
      </c>
      <c r="F234" s="90">
        <f t="shared" si="17"/>
        <v>3.3890410958904109</v>
      </c>
      <c r="G234" s="46">
        <v>8</v>
      </c>
      <c r="H234" s="72">
        <v>0.05</v>
      </c>
      <c r="I234" s="91">
        <f t="shared" si="18"/>
        <v>0.11874999999999999</v>
      </c>
      <c r="J234" s="68">
        <v>63473</v>
      </c>
      <c r="K234" s="69">
        <f t="shared" si="15"/>
        <v>25544.621900684931</v>
      </c>
      <c r="L234" s="69">
        <f t="shared" si="16"/>
        <v>37928.378099315072</v>
      </c>
      <c r="M234" s="45">
        <v>0.1</v>
      </c>
      <c r="N234" s="68">
        <f t="shared" si="19"/>
        <v>34135.540289383564</v>
      </c>
    </row>
    <row r="235" spans="2:14" x14ac:dyDescent="0.25">
      <c r="B235" s="46">
        <v>232</v>
      </c>
      <c r="C235" s="109" t="s">
        <v>514</v>
      </c>
      <c r="D235" s="110">
        <v>43187</v>
      </c>
      <c r="E235" s="98">
        <v>44424</v>
      </c>
      <c r="F235" s="90">
        <f t="shared" si="17"/>
        <v>3.3890410958904109</v>
      </c>
      <c r="G235" s="46">
        <v>8</v>
      </c>
      <c r="H235" s="72">
        <v>0.05</v>
      </c>
      <c r="I235" s="91">
        <f t="shared" si="18"/>
        <v>0.11874999999999999</v>
      </c>
      <c r="J235" s="68">
        <v>62516</v>
      </c>
      <c r="K235" s="69">
        <f t="shared" si="15"/>
        <v>25159.478561643835</v>
      </c>
      <c r="L235" s="69">
        <f t="shared" si="16"/>
        <v>37356.521438356169</v>
      </c>
      <c r="M235" s="45">
        <v>0.1</v>
      </c>
      <c r="N235" s="68">
        <f t="shared" si="19"/>
        <v>33620.869294520555</v>
      </c>
    </row>
    <row r="236" spans="2:14" x14ac:dyDescent="0.25">
      <c r="B236" s="46">
        <v>233</v>
      </c>
      <c r="C236" s="109" t="s">
        <v>515</v>
      </c>
      <c r="D236" s="110">
        <v>43187</v>
      </c>
      <c r="E236" s="98">
        <v>44424</v>
      </c>
      <c r="F236" s="90">
        <f t="shared" si="17"/>
        <v>3.3890410958904109</v>
      </c>
      <c r="G236" s="46">
        <v>8</v>
      </c>
      <c r="H236" s="72">
        <v>0.05</v>
      </c>
      <c r="I236" s="91">
        <f t="shared" si="18"/>
        <v>0.11874999999999999</v>
      </c>
      <c r="J236" s="68">
        <v>84280</v>
      </c>
      <c r="K236" s="69">
        <f t="shared" si="15"/>
        <v>33918.370547945204</v>
      </c>
      <c r="L236" s="69">
        <f t="shared" si="16"/>
        <v>50361.629452054796</v>
      </c>
      <c r="M236" s="45">
        <v>0.1</v>
      </c>
      <c r="N236" s="68">
        <f t="shared" si="19"/>
        <v>45325.46650684932</v>
      </c>
    </row>
    <row r="237" spans="2:14" x14ac:dyDescent="0.25">
      <c r="B237" s="46">
        <v>234</v>
      </c>
      <c r="C237" s="109" t="s">
        <v>516</v>
      </c>
      <c r="D237" s="110">
        <v>43187</v>
      </c>
      <c r="E237" s="98">
        <v>44424</v>
      </c>
      <c r="F237" s="90">
        <f t="shared" si="17"/>
        <v>3.3890410958904109</v>
      </c>
      <c r="G237" s="46">
        <v>8</v>
      </c>
      <c r="H237" s="72">
        <v>0.05</v>
      </c>
      <c r="I237" s="91">
        <f t="shared" si="18"/>
        <v>0.11874999999999999</v>
      </c>
      <c r="J237" s="68">
        <v>59378</v>
      </c>
      <c r="K237" s="69">
        <f t="shared" si="15"/>
        <v>23896.594760273972</v>
      </c>
      <c r="L237" s="69">
        <f t="shared" si="16"/>
        <v>35481.405239726024</v>
      </c>
      <c r="M237" s="45">
        <v>0.1</v>
      </c>
      <c r="N237" s="68">
        <f t="shared" si="19"/>
        <v>31933.264715753423</v>
      </c>
    </row>
    <row r="238" spans="2:14" x14ac:dyDescent="0.25">
      <c r="B238" s="46">
        <v>235</v>
      </c>
      <c r="C238" s="109" t="s">
        <v>515</v>
      </c>
      <c r="D238" s="110">
        <v>43187</v>
      </c>
      <c r="E238" s="98">
        <v>44424</v>
      </c>
      <c r="F238" s="90">
        <f t="shared" si="17"/>
        <v>3.3890410958904109</v>
      </c>
      <c r="G238" s="46">
        <v>8</v>
      </c>
      <c r="H238" s="72">
        <v>0.05</v>
      </c>
      <c r="I238" s="91">
        <f t="shared" si="18"/>
        <v>0.11874999999999999</v>
      </c>
      <c r="J238" s="68">
        <v>84280</v>
      </c>
      <c r="K238" s="69">
        <f t="shared" si="15"/>
        <v>33918.370547945204</v>
      </c>
      <c r="L238" s="69">
        <f t="shared" si="16"/>
        <v>50361.629452054796</v>
      </c>
      <c r="M238" s="45">
        <v>0.1</v>
      </c>
      <c r="N238" s="68">
        <f t="shared" si="19"/>
        <v>45325.46650684932</v>
      </c>
    </row>
    <row r="239" spans="2:14" x14ac:dyDescent="0.25">
      <c r="B239" s="46">
        <v>236</v>
      </c>
      <c r="C239" s="109" t="s">
        <v>517</v>
      </c>
      <c r="D239" s="110">
        <v>43187</v>
      </c>
      <c r="E239" s="98">
        <v>44424</v>
      </c>
      <c r="F239" s="90">
        <f t="shared" si="17"/>
        <v>3.3890410958904109</v>
      </c>
      <c r="G239" s="46">
        <v>8</v>
      </c>
      <c r="H239" s="72">
        <v>0.05</v>
      </c>
      <c r="I239" s="91">
        <f t="shared" si="18"/>
        <v>0.11874999999999999</v>
      </c>
      <c r="J239" s="68">
        <v>92870</v>
      </c>
      <c r="K239" s="69">
        <f t="shared" si="15"/>
        <v>37375.404280821916</v>
      </c>
      <c r="L239" s="69">
        <f t="shared" si="16"/>
        <v>55494.595719178084</v>
      </c>
      <c r="M239" s="45">
        <v>0.1</v>
      </c>
      <c r="N239" s="68">
        <f t="shared" si="19"/>
        <v>49945.136147260273</v>
      </c>
    </row>
    <row r="240" spans="2:14" x14ac:dyDescent="0.25">
      <c r="B240" s="46">
        <v>237</v>
      </c>
      <c r="C240" s="109" t="s">
        <v>518</v>
      </c>
      <c r="D240" s="110">
        <v>43187</v>
      </c>
      <c r="E240" s="98">
        <v>44424</v>
      </c>
      <c r="F240" s="90">
        <f t="shared" si="17"/>
        <v>3.3890410958904109</v>
      </c>
      <c r="G240" s="46">
        <v>8</v>
      </c>
      <c r="H240" s="72">
        <v>0.05</v>
      </c>
      <c r="I240" s="91">
        <f t="shared" si="18"/>
        <v>0.11874999999999999</v>
      </c>
      <c r="J240" s="68">
        <v>67107</v>
      </c>
      <c r="K240" s="69">
        <f t="shared" si="15"/>
        <v>27007.120222602738</v>
      </c>
      <c r="L240" s="69">
        <f t="shared" si="16"/>
        <v>40099.879777397262</v>
      </c>
      <c r="M240" s="45">
        <v>0.1</v>
      </c>
      <c r="N240" s="68">
        <f t="shared" si="19"/>
        <v>36089.89179965754</v>
      </c>
    </row>
    <row r="241" spans="2:14" x14ac:dyDescent="0.25">
      <c r="B241" s="46">
        <v>238</v>
      </c>
      <c r="C241" s="109" t="s">
        <v>519</v>
      </c>
      <c r="D241" s="110">
        <v>43190</v>
      </c>
      <c r="E241" s="98">
        <v>44424</v>
      </c>
      <c r="F241" s="90">
        <f t="shared" si="17"/>
        <v>3.3808219178082193</v>
      </c>
      <c r="G241" s="46">
        <v>8</v>
      </c>
      <c r="H241" s="72">
        <v>0.05</v>
      </c>
      <c r="I241" s="91">
        <f t="shared" si="18"/>
        <v>0.11874999999999999</v>
      </c>
      <c r="J241" s="68">
        <v>1293677</v>
      </c>
      <c r="K241" s="69">
        <f t="shared" si="15"/>
        <v>519375.87229452055</v>
      </c>
      <c r="L241" s="69">
        <f t="shared" si="16"/>
        <v>774301.12770547951</v>
      </c>
      <c r="M241" s="45">
        <v>0.1</v>
      </c>
      <c r="N241" s="68">
        <f t="shared" si="19"/>
        <v>696871.01493493153</v>
      </c>
    </row>
    <row r="242" spans="2:14" x14ac:dyDescent="0.25">
      <c r="B242" s="46">
        <v>239</v>
      </c>
      <c r="C242" s="109" t="s">
        <v>520</v>
      </c>
      <c r="D242" s="110">
        <v>43131</v>
      </c>
      <c r="E242" s="98">
        <v>44424</v>
      </c>
      <c r="F242" s="90">
        <f t="shared" si="17"/>
        <v>3.5424657534246577</v>
      </c>
      <c r="G242" s="46">
        <v>8</v>
      </c>
      <c r="H242" s="72">
        <v>0.05</v>
      </c>
      <c r="I242" s="91">
        <f t="shared" si="18"/>
        <v>0.11874999999999999</v>
      </c>
      <c r="J242" s="68">
        <v>93440</v>
      </c>
      <c r="K242" s="69">
        <f t="shared" si="15"/>
        <v>39307.200000000004</v>
      </c>
      <c r="L242" s="69">
        <f t="shared" si="16"/>
        <v>54132.799999999996</v>
      </c>
      <c r="M242" s="45">
        <v>0.1</v>
      </c>
      <c r="N242" s="68">
        <f t="shared" si="19"/>
        <v>48719.519999999997</v>
      </c>
    </row>
    <row r="243" spans="2:14" x14ac:dyDescent="0.25">
      <c r="B243" s="46">
        <v>240</v>
      </c>
      <c r="C243" s="109" t="s">
        <v>456</v>
      </c>
      <c r="D243" s="110">
        <v>43190</v>
      </c>
      <c r="E243" s="98">
        <v>44424</v>
      </c>
      <c r="F243" s="90">
        <f t="shared" si="17"/>
        <v>3.3808219178082193</v>
      </c>
      <c r="G243" s="46">
        <v>8</v>
      </c>
      <c r="H243" s="72">
        <v>0.05</v>
      </c>
      <c r="I243" s="91">
        <f t="shared" si="18"/>
        <v>0.11874999999999999</v>
      </c>
      <c r="J243" s="68">
        <v>62000</v>
      </c>
      <c r="K243" s="69">
        <f t="shared" si="15"/>
        <v>24891.301369863013</v>
      </c>
      <c r="L243" s="69">
        <f t="shared" si="16"/>
        <v>37108.698630136991</v>
      </c>
      <c r="M243" s="45">
        <v>0.1</v>
      </c>
      <c r="N243" s="68">
        <f t="shared" si="19"/>
        <v>33397.82876712329</v>
      </c>
    </row>
    <row r="244" spans="2:14" x14ac:dyDescent="0.25">
      <c r="B244" s="46">
        <v>241</v>
      </c>
      <c r="C244" s="109" t="s">
        <v>435</v>
      </c>
      <c r="D244" s="110">
        <v>43190</v>
      </c>
      <c r="E244" s="98">
        <v>44424</v>
      </c>
      <c r="F244" s="90">
        <f t="shared" si="17"/>
        <v>3.3808219178082193</v>
      </c>
      <c r="G244" s="46">
        <v>8</v>
      </c>
      <c r="H244" s="72">
        <v>0.05</v>
      </c>
      <c r="I244" s="91">
        <f t="shared" si="18"/>
        <v>0.11874999999999999</v>
      </c>
      <c r="J244" s="68">
        <v>136894</v>
      </c>
      <c r="K244" s="69">
        <f t="shared" si="15"/>
        <v>54959.190479452052</v>
      </c>
      <c r="L244" s="69">
        <f t="shared" si="16"/>
        <v>81934.809520547948</v>
      </c>
      <c r="M244" s="45">
        <v>0.1</v>
      </c>
      <c r="N244" s="68">
        <f t="shared" si="19"/>
        <v>73741.328568493162</v>
      </c>
    </row>
    <row r="245" spans="2:14" x14ac:dyDescent="0.25">
      <c r="B245" s="46">
        <v>242</v>
      </c>
      <c r="C245" s="109" t="s">
        <v>521</v>
      </c>
      <c r="D245" s="110">
        <v>43190</v>
      </c>
      <c r="E245" s="98">
        <v>44424</v>
      </c>
      <c r="F245" s="90">
        <f t="shared" si="17"/>
        <v>3.3808219178082193</v>
      </c>
      <c r="G245" s="46">
        <v>8</v>
      </c>
      <c r="H245" s="72">
        <v>0.05</v>
      </c>
      <c r="I245" s="91">
        <f t="shared" si="18"/>
        <v>0.11874999999999999</v>
      </c>
      <c r="J245" s="68">
        <v>12255500</v>
      </c>
      <c r="K245" s="69">
        <f t="shared" si="15"/>
        <v>4920247.4828767125</v>
      </c>
      <c r="L245" s="69">
        <f t="shared" si="16"/>
        <v>7335252.5171232875</v>
      </c>
      <c r="M245" s="45">
        <v>0.1</v>
      </c>
      <c r="N245" s="68">
        <f t="shared" si="19"/>
        <v>6601727.2654109588</v>
      </c>
    </row>
    <row r="246" spans="2:14" x14ac:dyDescent="0.25">
      <c r="B246" s="46">
        <v>243</v>
      </c>
      <c r="C246" s="109" t="s">
        <v>522</v>
      </c>
      <c r="D246" s="110">
        <v>43206</v>
      </c>
      <c r="E246" s="98">
        <v>44424</v>
      </c>
      <c r="F246" s="90">
        <f t="shared" si="17"/>
        <v>3.3369863013698629</v>
      </c>
      <c r="G246" s="46">
        <v>8</v>
      </c>
      <c r="H246" s="72">
        <v>0.05</v>
      </c>
      <c r="I246" s="91">
        <f t="shared" si="18"/>
        <v>0.11874999999999999</v>
      </c>
      <c r="J246" s="68">
        <v>172800</v>
      </c>
      <c r="K246" s="69">
        <f t="shared" si="15"/>
        <v>68474.95890410959</v>
      </c>
      <c r="L246" s="69">
        <f t="shared" si="16"/>
        <v>104325.04109589041</v>
      </c>
      <c r="M246" s="45">
        <v>0.1</v>
      </c>
      <c r="N246" s="68">
        <f t="shared" si="19"/>
        <v>93892.536986301377</v>
      </c>
    </row>
    <row r="247" spans="2:14" x14ac:dyDescent="0.25">
      <c r="B247" s="46">
        <v>244</v>
      </c>
      <c r="C247" s="109" t="s">
        <v>523</v>
      </c>
      <c r="D247" s="110">
        <v>43250</v>
      </c>
      <c r="E247" s="98">
        <v>44424</v>
      </c>
      <c r="F247" s="90">
        <f t="shared" si="17"/>
        <v>3.2164383561643834</v>
      </c>
      <c r="G247" s="46">
        <v>8</v>
      </c>
      <c r="H247" s="72">
        <v>0.05</v>
      </c>
      <c r="I247" s="91">
        <f t="shared" si="18"/>
        <v>0.11874999999999999</v>
      </c>
      <c r="J247" s="68">
        <v>1229348</v>
      </c>
      <c r="K247" s="69">
        <f t="shared" si="15"/>
        <v>469551.99465753417</v>
      </c>
      <c r="L247" s="69">
        <f t="shared" si="16"/>
        <v>759796.00534246583</v>
      </c>
      <c r="M247" s="45">
        <v>0.1</v>
      </c>
      <c r="N247" s="68">
        <f t="shared" si="19"/>
        <v>683816.40480821929</v>
      </c>
    </row>
    <row r="248" spans="2:14" x14ac:dyDescent="0.25">
      <c r="B248" s="46">
        <v>245</v>
      </c>
      <c r="C248" s="109" t="s">
        <v>524</v>
      </c>
      <c r="D248" s="110">
        <v>43276</v>
      </c>
      <c r="E248" s="98">
        <v>44424</v>
      </c>
      <c r="F248" s="90">
        <f t="shared" si="17"/>
        <v>3.1452054794520548</v>
      </c>
      <c r="G248" s="46">
        <v>8</v>
      </c>
      <c r="H248" s="72">
        <v>0.05</v>
      </c>
      <c r="I248" s="91">
        <f t="shared" si="18"/>
        <v>0.11874999999999999</v>
      </c>
      <c r="J248" s="68">
        <v>8000</v>
      </c>
      <c r="K248" s="69">
        <f t="shared" si="15"/>
        <v>2987.9452054794519</v>
      </c>
      <c r="L248" s="69">
        <f t="shared" si="16"/>
        <v>5012.0547945205481</v>
      </c>
      <c r="M248" s="45">
        <v>0.1</v>
      </c>
      <c r="N248" s="68">
        <f t="shared" si="19"/>
        <v>4510.8493150684935</v>
      </c>
    </row>
    <row r="249" spans="2:14" x14ac:dyDescent="0.25">
      <c r="B249" s="46">
        <v>246</v>
      </c>
      <c r="C249" s="109" t="s">
        <v>525</v>
      </c>
      <c r="D249" s="110">
        <v>43312</v>
      </c>
      <c r="E249" s="98">
        <v>44424</v>
      </c>
      <c r="F249" s="90">
        <f t="shared" si="17"/>
        <v>3.0465753424657533</v>
      </c>
      <c r="G249" s="46">
        <v>8</v>
      </c>
      <c r="H249" s="72">
        <v>0.05</v>
      </c>
      <c r="I249" s="91">
        <f t="shared" si="18"/>
        <v>0.11874999999999999</v>
      </c>
      <c r="J249" s="68">
        <v>65716</v>
      </c>
      <c r="K249" s="69">
        <f t="shared" si="15"/>
        <v>23774.788493150681</v>
      </c>
      <c r="L249" s="69">
        <f t="shared" si="16"/>
        <v>41941.211506849315</v>
      </c>
      <c r="M249" s="45">
        <v>0.1</v>
      </c>
      <c r="N249" s="68">
        <f t="shared" si="19"/>
        <v>37747.090356164386</v>
      </c>
    </row>
    <row r="250" spans="2:14" x14ac:dyDescent="0.25">
      <c r="B250" s="46">
        <v>247</v>
      </c>
      <c r="C250" s="109" t="s">
        <v>526</v>
      </c>
      <c r="D250" s="110">
        <v>43312</v>
      </c>
      <c r="E250" s="98">
        <v>44424</v>
      </c>
      <c r="F250" s="90">
        <f t="shared" si="17"/>
        <v>3.0465753424657533</v>
      </c>
      <c r="G250" s="46">
        <v>8</v>
      </c>
      <c r="H250" s="72">
        <v>0.05</v>
      </c>
      <c r="I250" s="91">
        <f t="shared" si="18"/>
        <v>0.11874999999999999</v>
      </c>
      <c r="J250" s="68">
        <v>64409</v>
      </c>
      <c r="K250" s="69">
        <f t="shared" si="15"/>
        <v>23301.940958904106</v>
      </c>
      <c r="L250" s="69">
        <f t="shared" si="16"/>
        <v>41107.059041095898</v>
      </c>
      <c r="M250" s="45">
        <v>0.1</v>
      </c>
      <c r="N250" s="68">
        <f t="shared" si="19"/>
        <v>36996.353136986312</v>
      </c>
    </row>
    <row r="251" spans="2:14" x14ac:dyDescent="0.25">
      <c r="B251" s="46">
        <v>248</v>
      </c>
      <c r="C251" s="109" t="s">
        <v>527</v>
      </c>
      <c r="D251" s="110">
        <v>43312</v>
      </c>
      <c r="E251" s="98">
        <v>44424</v>
      </c>
      <c r="F251" s="90">
        <f t="shared" si="17"/>
        <v>3.0465753424657533</v>
      </c>
      <c r="G251" s="46">
        <v>8</v>
      </c>
      <c r="H251" s="72">
        <v>0.05</v>
      </c>
      <c r="I251" s="91">
        <f t="shared" si="18"/>
        <v>0.11874999999999999</v>
      </c>
      <c r="J251" s="68">
        <v>53524</v>
      </c>
      <c r="K251" s="69">
        <f t="shared" si="15"/>
        <v>19363.956712328763</v>
      </c>
      <c r="L251" s="69">
        <f t="shared" si="16"/>
        <v>34160.043287671237</v>
      </c>
      <c r="M251" s="45">
        <v>0.1</v>
      </c>
      <c r="N251" s="68">
        <f t="shared" si="19"/>
        <v>30744.038958904115</v>
      </c>
    </row>
    <row r="252" spans="2:14" x14ac:dyDescent="0.25">
      <c r="B252" s="46">
        <v>249</v>
      </c>
      <c r="C252" s="109" t="s">
        <v>528</v>
      </c>
      <c r="D252" s="110">
        <v>43312</v>
      </c>
      <c r="E252" s="98">
        <v>44424</v>
      </c>
      <c r="F252" s="90">
        <f t="shared" si="17"/>
        <v>3.0465753424657533</v>
      </c>
      <c r="G252" s="46">
        <v>8</v>
      </c>
      <c r="H252" s="72">
        <v>0.05</v>
      </c>
      <c r="I252" s="91">
        <f t="shared" si="18"/>
        <v>0.11874999999999999</v>
      </c>
      <c r="J252" s="68">
        <v>61762</v>
      </c>
      <c r="K252" s="69">
        <f t="shared" si="15"/>
        <v>22344.307123287668</v>
      </c>
      <c r="L252" s="69">
        <f t="shared" si="16"/>
        <v>39417.692876712332</v>
      </c>
      <c r="M252" s="45">
        <v>0.1</v>
      </c>
      <c r="N252" s="68">
        <f t="shared" si="19"/>
        <v>35475.9235890411</v>
      </c>
    </row>
    <row r="253" spans="2:14" x14ac:dyDescent="0.25">
      <c r="B253" s="46">
        <v>250</v>
      </c>
      <c r="C253" s="109" t="s">
        <v>529</v>
      </c>
      <c r="D253" s="110">
        <v>43312</v>
      </c>
      <c r="E253" s="98">
        <v>44424</v>
      </c>
      <c r="F253" s="90">
        <f t="shared" si="17"/>
        <v>3.0465753424657533</v>
      </c>
      <c r="G253" s="46">
        <v>8</v>
      </c>
      <c r="H253" s="72">
        <v>0.05</v>
      </c>
      <c r="I253" s="91">
        <f t="shared" si="18"/>
        <v>0.11874999999999999</v>
      </c>
      <c r="J253" s="68">
        <v>62816</v>
      </c>
      <c r="K253" s="69">
        <f t="shared" si="15"/>
        <v>22725.62410958904</v>
      </c>
      <c r="L253" s="69">
        <f t="shared" si="16"/>
        <v>40090.375890410956</v>
      </c>
      <c r="M253" s="45">
        <v>0.1</v>
      </c>
      <c r="N253" s="68">
        <f t="shared" si="19"/>
        <v>36081.338301369862</v>
      </c>
    </row>
    <row r="254" spans="2:14" x14ac:dyDescent="0.25">
      <c r="B254" s="46">
        <v>251</v>
      </c>
      <c r="C254" s="109" t="s">
        <v>530</v>
      </c>
      <c r="D254" s="110">
        <v>43312</v>
      </c>
      <c r="E254" s="98">
        <v>44424</v>
      </c>
      <c r="F254" s="90">
        <f t="shared" si="17"/>
        <v>3.0465753424657533</v>
      </c>
      <c r="G254" s="46">
        <v>8</v>
      </c>
      <c r="H254" s="72">
        <v>0.05</v>
      </c>
      <c r="I254" s="91">
        <f t="shared" si="18"/>
        <v>0.11874999999999999</v>
      </c>
      <c r="J254" s="68">
        <v>54950</v>
      </c>
      <c r="K254" s="69">
        <f t="shared" si="15"/>
        <v>19879.85616438356</v>
      </c>
      <c r="L254" s="69">
        <f t="shared" si="16"/>
        <v>35070.143835616444</v>
      </c>
      <c r="M254" s="45">
        <v>0.1</v>
      </c>
      <c r="N254" s="68">
        <f t="shared" si="19"/>
        <v>31563.1294520548</v>
      </c>
    </row>
    <row r="255" spans="2:14" x14ac:dyDescent="0.25">
      <c r="B255" s="46">
        <v>252</v>
      </c>
      <c r="C255" s="109" t="s">
        <v>531</v>
      </c>
      <c r="D255" s="110">
        <v>43312</v>
      </c>
      <c r="E255" s="98">
        <v>44424</v>
      </c>
      <c r="F255" s="90">
        <f t="shared" si="17"/>
        <v>3.0465753424657533</v>
      </c>
      <c r="G255" s="46">
        <v>8</v>
      </c>
      <c r="H255" s="72">
        <v>0.05</v>
      </c>
      <c r="I255" s="91">
        <f t="shared" si="18"/>
        <v>0.11874999999999999</v>
      </c>
      <c r="J255" s="68">
        <v>901302</v>
      </c>
      <c r="K255" s="69">
        <f t="shared" si="15"/>
        <v>326073.77835616434</v>
      </c>
      <c r="L255" s="69">
        <f t="shared" si="16"/>
        <v>575228.22164383566</v>
      </c>
      <c r="M255" s="45">
        <v>0.1</v>
      </c>
      <c r="N255" s="68">
        <f t="shared" si="19"/>
        <v>517705.39947945211</v>
      </c>
    </row>
    <row r="256" spans="2:14" x14ac:dyDescent="0.25">
      <c r="B256" s="46">
        <v>253</v>
      </c>
      <c r="C256" s="109" t="s">
        <v>532</v>
      </c>
      <c r="D256" s="110">
        <v>43312</v>
      </c>
      <c r="E256" s="98">
        <v>44424</v>
      </c>
      <c r="F256" s="90">
        <f t="shared" si="17"/>
        <v>3.0465753424657533</v>
      </c>
      <c r="G256" s="46">
        <v>8</v>
      </c>
      <c r="H256" s="72">
        <v>0.05</v>
      </c>
      <c r="I256" s="91">
        <f t="shared" si="18"/>
        <v>0.11874999999999999</v>
      </c>
      <c r="J256" s="68">
        <v>980799</v>
      </c>
      <c r="K256" s="69">
        <f t="shared" si="15"/>
        <v>354834.26835616434</v>
      </c>
      <c r="L256" s="69">
        <f t="shared" si="16"/>
        <v>625964.73164383566</v>
      </c>
      <c r="M256" s="45">
        <v>0.1</v>
      </c>
      <c r="N256" s="68">
        <f t="shared" si="19"/>
        <v>563368.25847945211</v>
      </c>
    </row>
    <row r="257" spans="2:14" x14ac:dyDescent="0.25">
      <c r="B257" s="46">
        <v>254</v>
      </c>
      <c r="C257" s="109" t="s">
        <v>533</v>
      </c>
      <c r="D257" s="110">
        <v>43312</v>
      </c>
      <c r="E257" s="98">
        <v>44424</v>
      </c>
      <c r="F257" s="90">
        <f t="shared" si="17"/>
        <v>3.0465753424657533</v>
      </c>
      <c r="G257" s="46">
        <v>8</v>
      </c>
      <c r="H257" s="72">
        <v>0.05</v>
      </c>
      <c r="I257" s="91">
        <f t="shared" si="18"/>
        <v>0.11874999999999999</v>
      </c>
      <c r="J257" s="68">
        <v>688303</v>
      </c>
      <c r="K257" s="69">
        <f t="shared" si="15"/>
        <v>249014.82506849314</v>
      </c>
      <c r="L257" s="69">
        <f t="shared" si="16"/>
        <v>439288.17493150686</v>
      </c>
      <c r="M257" s="45">
        <v>0.1</v>
      </c>
      <c r="N257" s="68">
        <f t="shared" si="19"/>
        <v>395359.35743835621</v>
      </c>
    </row>
    <row r="258" spans="2:14" x14ac:dyDescent="0.25">
      <c r="B258" s="46">
        <v>255</v>
      </c>
      <c r="C258" s="109" t="s">
        <v>534</v>
      </c>
      <c r="D258" s="110">
        <v>43319</v>
      </c>
      <c r="E258" s="98">
        <v>44424</v>
      </c>
      <c r="F258" s="90">
        <f t="shared" si="17"/>
        <v>3.0273972602739727</v>
      </c>
      <c r="G258" s="46">
        <v>8</v>
      </c>
      <c r="H258" s="72">
        <v>0.05</v>
      </c>
      <c r="I258" s="91">
        <f t="shared" si="18"/>
        <v>0.11874999999999999</v>
      </c>
      <c r="J258" s="68">
        <v>29766428</v>
      </c>
      <c r="K258" s="69">
        <f t="shared" si="15"/>
        <v>10701132.805821918</v>
      </c>
      <c r="L258" s="69">
        <f t="shared" si="16"/>
        <v>19065295.194178082</v>
      </c>
      <c r="M258" s="45">
        <v>0.1</v>
      </c>
      <c r="N258" s="68">
        <f t="shared" si="19"/>
        <v>17158765.674760275</v>
      </c>
    </row>
    <row r="259" spans="2:14" x14ac:dyDescent="0.25">
      <c r="B259" s="46">
        <v>256</v>
      </c>
      <c r="C259" s="109" t="s">
        <v>535</v>
      </c>
      <c r="D259" s="110">
        <v>43332</v>
      </c>
      <c r="E259" s="98">
        <v>44424</v>
      </c>
      <c r="F259" s="90">
        <f t="shared" si="17"/>
        <v>2.9917808219178084</v>
      </c>
      <c r="G259" s="46">
        <v>8</v>
      </c>
      <c r="H259" s="72">
        <v>0.05</v>
      </c>
      <c r="I259" s="91">
        <f t="shared" si="18"/>
        <v>0.11874999999999999</v>
      </c>
      <c r="J259" s="68">
        <v>59420</v>
      </c>
      <c r="K259" s="69">
        <f t="shared" si="15"/>
        <v>21110.379452054796</v>
      </c>
      <c r="L259" s="69">
        <f t="shared" si="16"/>
        <v>38309.620547945204</v>
      </c>
      <c r="M259" s="45">
        <v>0.1</v>
      </c>
      <c r="N259" s="68">
        <f t="shared" si="19"/>
        <v>34478.658493150688</v>
      </c>
    </row>
    <row r="260" spans="2:14" x14ac:dyDescent="0.25">
      <c r="B260" s="46">
        <v>257</v>
      </c>
      <c r="C260" s="109" t="s">
        <v>535</v>
      </c>
      <c r="D260" s="110">
        <v>43332</v>
      </c>
      <c r="E260" s="98">
        <v>44424</v>
      </c>
      <c r="F260" s="90">
        <f t="shared" si="17"/>
        <v>2.9917808219178084</v>
      </c>
      <c r="G260" s="46">
        <v>8</v>
      </c>
      <c r="H260" s="72">
        <v>0.05</v>
      </c>
      <c r="I260" s="91">
        <f t="shared" si="18"/>
        <v>0.11874999999999999</v>
      </c>
      <c r="J260" s="68">
        <v>59420</v>
      </c>
      <c r="K260" s="69">
        <f t="shared" ref="K260:K323" si="20">J260*I260*F260</f>
        <v>21110.379452054796</v>
      </c>
      <c r="L260" s="69">
        <f t="shared" ref="L260:L323" si="21">MAX(J260-K260,0)</f>
        <v>38309.620547945204</v>
      </c>
      <c r="M260" s="45">
        <v>0.1</v>
      </c>
      <c r="N260" s="68">
        <f t="shared" si="19"/>
        <v>34478.658493150688</v>
      </c>
    </row>
    <row r="261" spans="2:14" x14ac:dyDescent="0.25">
      <c r="B261" s="46">
        <v>258</v>
      </c>
      <c r="C261" s="109" t="s">
        <v>535</v>
      </c>
      <c r="D261" s="110">
        <v>43332</v>
      </c>
      <c r="E261" s="98">
        <v>44424</v>
      </c>
      <c r="F261" s="90">
        <f t="shared" ref="F261:F324" si="22">(E261-D261)/365</f>
        <v>2.9917808219178084</v>
      </c>
      <c r="G261" s="46">
        <v>8</v>
      </c>
      <c r="H261" s="72">
        <v>0.05</v>
      </c>
      <c r="I261" s="91">
        <f t="shared" ref="I261:I324" si="23">(1-H261)/G261</f>
        <v>0.11874999999999999</v>
      </c>
      <c r="J261" s="68">
        <v>59420</v>
      </c>
      <c r="K261" s="69">
        <f t="shared" si="20"/>
        <v>21110.379452054796</v>
      </c>
      <c r="L261" s="69">
        <f t="shared" si="21"/>
        <v>38309.620547945204</v>
      </c>
      <c r="M261" s="45">
        <v>0.1</v>
      </c>
      <c r="N261" s="68">
        <f t="shared" ref="N261:N324" si="24">IF(J261&lt;=0,0,IF(L261&lt;=H261*J261,H261*J261,L261*(1-M261)))</f>
        <v>34478.658493150688</v>
      </c>
    </row>
    <row r="262" spans="2:14" x14ac:dyDescent="0.25">
      <c r="B262" s="46">
        <v>259</v>
      </c>
      <c r="C262" s="109" t="s">
        <v>535</v>
      </c>
      <c r="D262" s="110">
        <v>43332</v>
      </c>
      <c r="E262" s="98">
        <v>44424</v>
      </c>
      <c r="F262" s="90">
        <f t="shared" si="22"/>
        <v>2.9917808219178084</v>
      </c>
      <c r="G262" s="46">
        <v>8</v>
      </c>
      <c r="H262" s="72">
        <v>0.05</v>
      </c>
      <c r="I262" s="91">
        <f t="shared" si="23"/>
        <v>0.11874999999999999</v>
      </c>
      <c r="J262" s="68">
        <v>60069</v>
      </c>
      <c r="K262" s="69">
        <f t="shared" si="20"/>
        <v>21340.952260273971</v>
      </c>
      <c r="L262" s="69">
        <f t="shared" si="21"/>
        <v>38728.047739726026</v>
      </c>
      <c r="M262" s="45">
        <v>0.1</v>
      </c>
      <c r="N262" s="68">
        <f t="shared" si="24"/>
        <v>34855.242965753423</v>
      </c>
    </row>
    <row r="263" spans="2:14" x14ac:dyDescent="0.25">
      <c r="B263" s="46">
        <v>260</v>
      </c>
      <c r="C263" s="109" t="s">
        <v>526</v>
      </c>
      <c r="D263" s="110">
        <v>43332</v>
      </c>
      <c r="E263" s="98">
        <v>44424</v>
      </c>
      <c r="F263" s="90">
        <f t="shared" si="22"/>
        <v>2.9917808219178084</v>
      </c>
      <c r="G263" s="46">
        <v>8</v>
      </c>
      <c r="H263" s="72">
        <v>0.05</v>
      </c>
      <c r="I263" s="91">
        <f t="shared" si="23"/>
        <v>0.11874999999999999</v>
      </c>
      <c r="J263" s="68">
        <v>58230</v>
      </c>
      <c r="K263" s="69">
        <f t="shared" si="20"/>
        <v>20687.603424657536</v>
      </c>
      <c r="L263" s="69">
        <f t="shared" si="21"/>
        <v>37542.396575342464</v>
      </c>
      <c r="M263" s="45">
        <v>0.1</v>
      </c>
      <c r="N263" s="68">
        <f t="shared" si="24"/>
        <v>33788.156917808221</v>
      </c>
    </row>
    <row r="264" spans="2:14" x14ac:dyDescent="0.25">
      <c r="B264" s="46">
        <v>261</v>
      </c>
      <c r="C264" s="109" t="s">
        <v>536</v>
      </c>
      <c r="D264" s="110">
        <v>43332</v>
      </c>
      <c r="E264" s="98">
        <v>44424</v>
      </c>
      <c r="F264" s="90">
        <f t="shared" si="22"/>
        <v>2.9917808219178084</v>
      </c>
      <c r="G264" s="46">
        <v>8</v>
      </c>
      <c r="H264" s="72">
        <v>0.05</v>
      </c>
      <c r="I264" s="91">
        <f t="shared" si="23"/>
        <v>0.11874999999999999</v>
      </c>
      <c r="J264" s="68">
        <v>59364</v>
      </c>
      <c r="K264" s="69">
        <f t="shared" si="20"/>
        <v>21090.484109589041</v>
      </c>
      <c r="L264" s="69">
        <f t="shared" si="21"/>
        <v>38273.515890410956</v>
      </c>
      <c r="M264" s="45">
        <v>0.1</v>
      </c>
      <c r="N264" s="68">
        <f t="shared" si="24"/>
        <v>34446.164301369863</v>
      </c>
    </row>
    <row r="265" spans="2:14" x14ac:dyDescent="0.25">
      <c r="B265" s="46">
        <v>262</v>
      </c>
      <c r="C265" s="109" t="s">
        <v>535</v>
      </c>
      <c r="D265" s="110">
        <v>43332</v>
      </c>
      <c r="E265" s="98">
        <v>44424</v>
      </c>
      <c r="F265" s="90">
        <f t="shared" si="22"/>
        <v>2.9917808219178084</v>
      </c>
      <c r="G265" s="46">
        <v>8</v>
      </c>
      <c r="H265" s="72">
        <v>0.05</v>
      </c>
      <c r="I265" s="91">
        <f t="shared" si="23"/>
        <v>0.11874999999999999</v>
      </c>
      <c r="J265" s="68">
        <v>59420</v>
      </c>
      <c r="K265" s="69">
        <f t="shared" si="20"/>
        <v>21110.379452054796</v>
      </c>
      <c r="L265" s="69">
        <f t="shared" si="21"/>
        <v>38309.620547945204</v>
      </c>
      <c r="M265" s="45">
        <v>0.1</v>
      </c>
      <c r="N265" s="68">
        <f t="shared" si="24"/>
        <v>34478.658493150688</v>
      </c>
    </row>
    <row r="266" spans="2:14" x14ac:dyDescent="0.25">
      <c r="B266" s="46">
        <v>263</v>
      </c>
      <c r="C266" s="109" t="s">
        <v>535</v>
      </c>
      <c r="D266" s="110">
        <v>43332</v>
      </c>
      <c r="E266" s="98">
        <v>44424</v>
      </c>
      <c r="F266" s="90">
        <f t="shared" si="22"/>
        <v>2.9917808219178084</v>
      </c>
      <c r="G266" s="46">
        <v>8</v>
      </c>
      <c r="H266" s="72">
        <v>0.05</v>
      </c>
      <c r="I266" s="91">
        <f t="shared" si="23"/>
        <v>0.11874999999999999</v>
      </c>
      <c r="J266" s="68">
        <v>59420</v>
      </c>
      <c r="K266" s="69">
        <f t="shared" si="20"/>
        <v>21110.379452054796</v>
      </c>
      <c r="L266" s="69">
        <f t="shared" si="21"/>
        <v>38309.620547945204</v>
      </c>
      <c r="M266" s="45">
        <v>0.1</v>
      </c>
      <c r="N266" s="68">
        <f t="shared" si="24"/>
        <v>34478.658493150688</v>
      </c>
    </row>
    <row r="267" spans="2:14" x14ac:dyDescent="0.25">
      <c r="B267" s="46">
        <v>264</v>
      </c>
      <c r="C267" s="109" t="s">
        <v>526</v>
      </c>
      <c r="D267" s="110">
        <v>43332</v>
      </c>
      <c r="E267" s="98">
        <v>44424</v>
      </c>
      <c r="F267" s="90">
        <f t="shared" si="22"/>
        <v>2.9917808219178084</v>
      </c>
      <c r="G267" s="46">
        <v>8</v>
      </c>
      <c r="H267" s="72">
        <v>0.05</v>
      </c>
      <c r="I267" s="91">
        <f t="shared" si="23"/>
        <v>0.11874999999999999</v>
      </c>
      <c r="J267" s="68">
        <v>58230</v>
      </c>
      <c r="K267" s="69">
        <f t="shared" si="20"/>
        <v>20687.603424657536</v>
      </c>
      <c r="L267" s="69">
        <f t="shared" si="21"/>
        <v>37542.396575342464</v>
      </c>
      <c r="M267" s="45">
        <v>0.1</v>
      </c>
      <c r="N267" s="68">
        <f t="shared" si="24"/>
        <v>33788.156917808221</v>
      </c>
    </row>
    <row r="268" spans="2:14" x14ac:dyDescent="0.25">
      <c r="B268" s="46">
        <v>265</v>
      </c>
      <c r="C268" s="109" t="s">
        <v>527</v>
      </c>
      <c r="D268" s="110">
        <v>43332</v>
      </c>
      <c r="E268" s="98">
        <v>44424</v>
      </c>
      <c r="F268" s="90">
        <f t="shared" si="22"/>
        <v>2.9917808219178084</v>
      </c>
      <c r="G268" s="46">
        <v>8</v>
      </c>
      <c r="H268" s="72">
        <v>0.05</v>
      </c>
      <c r="I268" s="91">
        <f t="shared" si="23"/>
        <v>0.11874999999999999</v>
      </c>
      <c r="J268" s="68">
        <v>52278</v>
      </c>
      <c r="K268" s="69">
        <f t="shared" si="20"/>
        <v>18573.012739726029</v>
      </c>
      <c r="L268" s="69">
        <f t="shared" si="21"/>
        <v>33704.987260273971</v>
      </c>
      <c r="M268" s="45">
        <v>0.1</v>
      </c>
      <c r="N268" s="68">
        <f t="shared" si="24"/>
        <v>30334.488534246575</v>
      </c>
    </row>
    <row r="269" spans="2:14" x14ac:dyDescent="0.25">
      <c r="B269" s="46">
        <v>266</v>
      </c>
      <c r="C269" s="109" t="s">
        <v>537</v>
      </c>
      <c r="D269" s="110">
        <v>43332</v>
      </c>
      <c r="E269" s="98">
        <v>44424</v>
      </c>
      <c r="F269" s="90">
        <f t="shared" si="22"/>
        <v>2.9917808219178084</v>
      </c>
      <c r="G269" s="46">
        <v>8</v>
      </c>
      <c r="H269" s="72">
        <v>0.05</v>
      </c>
      <c r="I269" s="91">
        <f t="shared" si="23"/>
        <v>0.11874999999999999</v>
      </c>
      <c r="J269" s="68">
        <v>61260</v>
      </c>
      <c r="K269" s="69">
        <f t="shared" si="20"/>
        <v>21764.083561643838</v>
      </c>
      <c r="L269" s="69">
        <f t="shared" si="21"/>
        <v>39495.916438356158</v>
      </c>
      <c r="M269" s="45">
        <v>0.1</v>
      </c>
      <c r="N269" s="68">
        <f t="shared" si="24"/>
        <v>35546.324794520544</v>
      </c>
    </row>
    <row r="270" spans="2:14" x14ac:dyDescent="0.25">
      <c r="B270" s="46">
        <v>267</v>
      </c>
      <c r="C270" s="109" t="s">
        <v>535</v>
      </c>
      <c r="D270" s="110">
        <v>43332</v>
      </c>
      <c r="E270" s="98">
        <v>44424</v>
      </c>
      <c r="F270" s="90">
        <f t="shared" si="22"/>
        <v>2.9917808219178084</v>
      </c>
      <c r="G270" s="46">
        <v>8</v>
      </c>
      <c r="H270" s="72">
        <v>0.05</v>
      </c>
      <c r="I270" s="91">
        <f t="shared" si="23"/>
        <v>0.11874999999999999</v>
      </c>
      <c r="J270" s="68">
        <v>61260</v>
      </c>
      <c r="K270" s="69">
        <f t="shared" si="20"/>
        <v>21764.083561643838</v>
      </c>
      <c r="L270" s="69">
        <f t="shared" si="21"/>
        <v>39495.916438356158</v>
      </c>
      <c r="M270" s="45">
        <v>0.1</v>
      </c>
      <c r="N270" s="68">
        <f t="shared" si="24"/>
        <v>35546.324794520544</v>
      </c>
    </row>
    <row r="271" spans="2:14" x14ac:dyDescent="0.25">
      <c r="B271" s="46">
        <v>268</v>
      </c>
      <c r="C271" s="109" t="s">
        <v>526</v>
      </c>
      <c r="D271" s="110">
        <v>43332</v>
      </c>
      <c r="E271" s="98">
        <v>44424</v>
      </c>
      <c r="F271" s="90">
        <f t="shared" si="22"/>
        <v>2.9917808219178084</v>
      </c>
      <c r="G271" s="46">
        <v>8</v>
      </c>
      <c r="H271" s="72">
        <v>0.05</v>
      </c>
      <c r="I271" s="91">
        <f t="shared" si="23"/>
        <v>0.11874999999999999</v>
      </c>
      <c r="J271" s="68">
        <v>56874</v>
      </c>
      <c r="K271" s="69">
        <f t="shared" si="20"/>
        <v>20205.851917808217</v>
      </c>
      <c r="L271" s="69">
        <f t="shared" si="21"/>
        <v>36668.148082191779</v>
      </c>
      <c r="M271" s="45">
        <v>0.1</v>
      </c>
      <c r="N271" s="68">
        <f t="shared" si="24"/>
        <v>33001.333273972603</v>
      </c>
    </row>
    <row r="272" spans="2:14" x14ac:dyDescent="0.25">
      <c r="B272" s="46">
        <v>269</v>
      </c>
      <c r="C272" s="109" t="s">
        <v>535</v>
      </c>
      <c r="D272" s="110">
        <v>43332</v>
      </c>
      <c r="E272" s="98">
        <v>44424</v>
      </c>
      <c r="F272" s="90">
        <f t="shared" si="22"/>
        <v>2.9917808219178084</v>
      </c>
      <c r="G272" s="46">
        <v>8</v>
      </c>
      <c r="H272" s="72">
        <v>0.05</v>
      </c>
      <c r="I272" s="91">
        <f t="shared" si="23"/>
        <v>0.11874999999999999</v>
      </c>
      <c r="J272" s="68">
        <v>59420</v>
      </c>
      <c r="K272" s="69">
        <f t="shared" si="20"/>
        <v>21110.379452054796</v>
      </c>
      <c r="L272" s="69">
        <f t="shared" si="21"/>
        <v>38309.620547945204</v>
      </c>
      <c r="M272" s="45">
        <v>0.1</v>
      </c>
      <c r="N272" s="68">
        <f t="shared" si="24"/>
        <v>34478.658493150688</v>
      </c>
    </row>
    <row r="273" spans="2:14" x14ac:dyDescent="0.25">
      <c r="B273" s="46">
        <v>270</v>
      </c>
      <c r="C273" s="109" t="s">
        <v>535</v>
      </c>
      <c r="D273" s="110">
        <v>43332</v>
      </c>
      <c r="E273" s="98">
        <v>44424</v>
      </c>
      <c r="F273" s="90">
        <f t="shared" si="22"/>
        <v>2.9917808219178084</v>
      </c>
      <c r="G273" s="46">
        <v>8</v>
      </c>
      <c r="H273" s="72">
        <v>0.05</v>
      </c>
      <c r="I273" s="91">
        <f t="shared" si="23"/>
        <v>0.11874999999999999</v>
      </c>
      <c r="J273" s="68">
        <v>59420</v>
      </c>
      <c r="K273" s="69">
        <f t="shared" si="20"/>
        <v>21110.379452054796</v>
      </c>
      <c r="L273" s="69">
        <f t="shared" si="21"/>
        <v>38309.620547945204</v>
      </c>
      <c r="M273" s="45">
        <v>0.1</v>
      </c>
      <c r="N273" s="68">
        <f t="shared" si="24"/>
        <v>34478.658493150688</v>
      </c>
    </row>
    <row r="274" spans="2:14" x14ac:dyDescent="0.25">
      <c r="B274" s="46">
        <v>271</v>
      </c>
      <c r="C274" s="109" t="s">
        <v>535</v>
      </c>
      <c r="D274" s="110">
        <v>43332</v>
      </c>
      <c r="E274" s="98">
        <v>44424</v>
      </c>
      <c r="F274" s="90">
        <f t="shared" si="22"/>
        <v>2.9917808219178084</v>
      </c>
      <c r="G274" s="46">
        <v>8</v>
      </c>
      <c r="H274" s="72">
        <v>0.05</v>
      </c>
      <c r="I274" s="91">
        <f t="shared" si="23"/>
        <v>0.11874999999999999</v>
      </c>
      <c r="J274" s="68">
        <v>59420</v>
      </c>
      <c r="K274" s="69">
        <f t="shared" si="20"/>
        <v>21110.379452054796</v>
      </c>
      <c r="L274" s="69">
        <f t="shared" si="21"/>
        <v>38309.620547945204</v>
      </c>
      <c r="M274" s="45">
        <v>0.1</v>
      </c>
      <c r="N274" s="68">
        <f t="shared" si="24"/>
        <v>34478.658493150688</v>
      </c>
    </row>
    <row r="275" spans="2:14" x14ac:dyDescent="0.25">
      <c r="B275" s="46">
        <v>272</v>
      </c>
      <c r="C275" s="109" t="s">
        <v>535</v>
      </c>
      <c r="D275" s="110">
        <v>43332</v>
      </c>
      <c r="E275" s="98">
        <v>44424</v>
      </c>
      <c r="F275" s="90">
        <f t="shared" si="22"/>
        <v>2.9917808219178084</v>
      </c>
      <c r="G275" s="46">
        <v>8</v>
      </c>
      <c r="H275" s="72">
        <v>0.05</v>
      </c>
      <c r="I275" s="91">
        <f t="shared" si="23"/>
        <v>0.11874999999999999</v>
      </c>
      <c r="J275" s="68">
        <v>60069</v>
      </c>
      <c r="K275" s="69">
        <f t="shared" si="20"/>
        <v>21340.952260273971</v>
      </c>
      <c r="L275" s="69">
        <f t="shared" si="21"/>
        <v>38728.047739726026</v>
      </c>
      <c r="M275" s="45">
        <v>0.1</v>
      </c>
      <c r="N275" s="68">
        <f t="shared" si="24"/>
        <v>34855.242965753423</v>
      </c>
    </row>
    <row r="276" spans="2:14" x14ac:dyDescent="0.25">
      <c r="B276" s="46">
        <v>273</v>
      </c>
      <c r="C276" s="109" t="s">
        <v>526</v>
      </c>
      <c r="D276" s="110">
        <v>43332</v>
      </c>
      <c r="E276" s="98">
        <v>44424</v>
      </c>
      <c r="F276" s="90">
        <f t="shared" si="22"/>
        <v>2.9917808219178084</v>
      </c>
      <c r="G276" s="46">
        <v>8</v>
      </c>
      <c r="H276" s="72">
        <v>0.05</v>
      </c>
      <c r="I276" s="91">
        <f t="shared" si="23"/>
        <v>0.11874999999999999</v>
      </c>
      <c r="J276" s="68">
        <v>56874</v>
      </c>
      <c r="K276" s="69">
        <f t="shared" si="20"/>
        <v>20205.851917808217</v>
      </c>
      <c r="L276" s="69">
        <f t="shared" si="21"/>
        <v>36668.148082191779</v>
      </c>
      <c r="M276" s="45">
        <v>0.1</v>
      </c>
      <c r="N276" s="68">
        <f t="shared" si="24"/>
        <v>33001.333273972603</v>
      </c>
    </row>
    <row r="277" spans="2:14" x14ac:dyDescent="0.25">
      <c r="B277" s="46">
        <v>274</v>
      </c>
      <c r="C277" s="109" t="s">
        <v>524</v>
      </c>
      <c r="D277" s="110">
        <v>43339</v>
      </c>
      <c r="E277" s="98">
        <v>44424</v>
      </c>
      <c r="F277" s="90">
        <f t="shared" si="22"/>
        <v>2.9726027397260273</v>
      </c>
      <c r="G277" s="46">
        <v>8</v>
      </c>
      <c r="H277" s="72">
        <v>0.05</v>
      </c>
      <c r="I277" s="91">
        <f t="shared" si="23"/>
        <v>0.11874999999999999</v>
      </c>
      <c r="J277" s="68">
        <v>8000</v>
      </c>
      <c r="K277" s="69">
        <f t="shared" si="20"/>
        <v>2823.972602739726</v>
      </c>
      <c r="L277" s="69">
        <f t="shared" si="21"/>
        <v>5176.0273972602736</v>
      </c>
      <c r="M277" s="45">
        <v>0.1</v>
      </c>
      <c r="N277" s="68">
        <f t="shared" si="24"/>
        <v>4658.4246575342468</v>
      </c>
    </row>
    <row r="278" spans="2:14" x14ac:dyDescent="0.25">
      <c r="B278" s="46">
        <v>275</v>
      </c>
      <c r="C278" s="109" t="s">
        <v>538</v>
      </c>
      <c r="D278" s="110">
        <v>43332</v>
      </c>
      <c r="E278" s="98">
        <v>44424</v>
      </c>
      <c r="F278" s="90">
        <f t="shared" si="22"/>
        <v>2.9917808219178084</v>
      </c>
      <c r="G278" s="46">
        <v>8</v>
      </c>
      <c r="H278" s="72">
        <v>0.05</v>
      </c>
      <c r="I278" s="91">
        <f t="shared" si="23"/>
        <v>0.11874999999999999</v>
      </c>
      <c r="J278" s="68">
        <v>73770</v>
      </c>
      <c r="K278" s="69">
        <f t="shared" si="20"/>
        <v>26208.560958904112</v>
      </c>
      <c r="L278" s="69">
        <f t="shared" si="21"/>
        <v>47561.439041095888</v>
      </c>
      <c r="M278" s="45">
        <v>0.1</v>
      </c>
      <c r="N278" s="68">
        <f t="shared" si="24"/>
        <v>42805.2951369863</v>
      </c>
    </row>
    <row r="279" spans="2:14" x14ac:dyDescent="0.25">
      <c r="B279" s="46">
        <v>276</v>
      </c>
      <c r="C279" s="109" t="s">
        <v>526</v>
      </c>
      <c r="D279" s="110">
        <v>43332</v>
      </c>
      <c r="E279" s="98">
        <v>44424</v>
      </c>
      <c r="F279" s="90">
        <f t="shared" si="22"/>
        <v>2.9917808219178084</v>
      </c>
      <c r="G279" s="46">
        <v>8</v>
      </c>
      <c r="H279" s="72">
        <v>0.05</v>
      </c>
      <c r="I279" s="91">
        <f t="shared" si="23"/>
        <v>0.11874999999999999</v>
      </c>
      <c r="J279" s="68">
        <v>58627</v>
      </c>
      <c r="K279" s="69">
        <f t="shared" si="20"/>
        <v>20828.647191780819</v>
      </c>
      <c r="L279" s="69">
        <f t="shared" si="21"/>
        <v>37798.352808219177</v>
      </c>
      <c r="M279" s="45">
        <v>0.1</v>
      </c>
      <c r="N279" s="68">
        <f t="shared" si="24"/>
        <v>34018.517527397264</v>
      </c>
    </row>
    <row r="280" spans="2:14" x14ac:dyDescent="0.25">
      <c r="B280" s="46">
        <v>277</v>
      </c>
      <c r="C280" s="109" t="s">
        <v>539</v>
      </c>
      <c r="D280" s="110">
        <v>43402</v>
      </c>
      <c r="E280" s="98">
        <v>44424</v>
      </c>
      <c r="F280" s="90">
        <f t="shared" si="22"/>
        <v>2.8</v>
      </c>
      <c r="G280" s="46">
        <v>8</v>
      </c>
      <c r="H280" s="72">
        <v>0.05</v>
      </c>
      <c r="I280" s="91">
        <f t="shared" si="23"/>
        <v>0.11874999999999999</v>
      </c>
      <c r="J280" s="68">
        <v>78213</v>
      </c>
      <c r="K280" s="69">
        <f t="shared" si="20"/>
        <v>26005.822499999995</v>
      </c>
      <c r="L280" s="69">
        <f t="shared" si="21"/>
        <v>52207.177500000005</v>
      </c>
      <c r="M280" s="45">
        <v>0.1</v>
      </c>
      <c r="N280" s="68">
        <f t="shared" si="24"/>
        <v>46986.459750000009</v>
      </c>
    </row>
    <row r="281" spans="2:14" x14ac:dyDescent="0.25">
      <c r="B281" s="46">
        <v>278</v>
      </c>
      <c r="C281" s="109" t="s">
        <v>540</v>
      </c>
      <c r="D281" s="110">
        <v>43402</v>
      </c>
      <c r="E281" s="98">
        <v>44424</v>
      </c>
      <c r="F281" s="90">
        <f t="shared" si="22"/>
        <v>2.8</v>
      </c>
      <c r="G281" s="46">
        <v>8</v>
      </c>
      <c r="H281" s="72">
        <v>0.05</v>
      </c>
      <c r="I281" s="91">
        <f t="shared" si="23"/>
        <v>0.11874999999999999</v>
      </c>
      <c r="J281" s="68">
        <v>58662</v>
      </c>
      <c r="K281" s="69">
        <f t="shared" si="20"/>
        <v>19505.114999999998</v>
      </c>
      <c r="L281" s="69">
        <f t="shared" si="21"/>
        <v>39156.885000000002</v>
      </c>
      <c r="M281" s="45">
        <v>0.1</v>
      </c>
      <c r="N281" s="68">
        <f t="shared" si="24"/>
        <v>35241.196500000005</v>
      </c>
    </row>
    <row r="282" spans="2:14" x14ac:dyDescent="0.25">
      <c r="B282" s="46">
        <v>279</v>
      </c>
      <c r="C282" s="109" t="s">
        <v>540</v>
      </c>
      <c r="D282" s="110">
        <v>43402</v>
      </c>
      <c r="E282" s="98">
        <v>44424</v>
      </c>
      <c r="F282" s="90">
        <f t="shared" si="22"/>
        <v>2.8</v>
      </c>
      <c r="G282" s="46">
        <v>8</v>
      </c>
      <c r="H282" s="72">
        <v>0.05</v>
      </c>
      <c r="I282" s="91">
        <f t="shared" si="23"/>
        <v>0.11874999999999999</v>
      </c>
      <c r="J282" s="68">
        <v>64920</v>
      </c>
      <c r="K282" s="69">
        <f t="shared" si="20"/>
        <v>21585.899999999998</v>
      </c>
      <c r="L282" s="69">
        <f t="shared" si="21"/>
        <v>43334.100000000006</v>
      </c>
      <c r="M282" s="45">
        <v>0.1</v>
      </c>
      <c r="N282" s="68">
        <f t="shared" si="24"/>
        <v>39000.69000000001</v>
      </c>
    </row>
    <row r="283" spans="2:14" x14ac:dyDescent="0.25">
      <c r="B283" s="46">
        <v>280</v>
      </c>
      <c r="C283" s="109" t="s">
        <v>541</v>
      </c>
      <c r="D283" s="110">
        <v>43402</v>
      </c>
      <c r="E283" s="98">
        <v>44424</v>
      </c>
      <c r="F283" s="90">
        <f t="shared" si="22"/>
        <v>2.8</v>
      </c>
      <c r="G283" s="46">
        <v>8</v>
      </c>
      <c r="H283" s="72">
        <v>0.05</v>
      </c>
      <c r="I283" s="91">
        <f t="shared" si="23"/>
        <v>0.11874999999999999</v>
      </c>
      <c r="J283" s="68">
        <v>65716</v>
      </c>
      <c r="K283" s="69">
        <f t="shared" si="20"/>
        <v>21850.569999999996</v>
      </c>
      <c r="L283" s="69">
        <f t="shared" si="21"/>
        <v>43865.430000000008</v>
      </c>
      <c r="M283" s="45">
        <v>0.1</v>
      </c>
      <c r="N283" s="68">
        <f t="shared" si="24"/>
        <v>39478.88700000001</v>
      </c>
    </row>
    <row r="284" spans="2:14" x14ac:dyDescent="0.25">
      <c r="B284" s="46">
        <v>281</v>
      </c>
      <c r="C284" s="109" t="s">
        <v>540</v>
      </c>
      <c r="D284" s="110">
        <v>43402</v>
      </c>
      <c r="E284" s="98">
        <v>44424</v>
      </c>
      <c r="F284" s="90">
        <f t="shared" si="22"/>
        <v>2.8</v>
      </c>
      <c r="G284" s="46">
        <v>8</v>
      </c>
      <c r="H284" s="72">
        <v>0.05</v>
      </c>
      <c r="I284" s="91">
        <f t="shared" si="23"/>
        <v>0.11874999999999999</v>
      </c>
      <c r="J284" s="68">
        <v>62925</v>
      </c>
      <c r="K284" s="69">
        <f t="shared" si="20"/>
        <v>20922.5625</v>
      </c>
      <c r="L284" s="69">
        <f t="shared" si="21"/>
        <v>42002.4375</v>
      </c>
      <c r="M284" s="45">
        <v>0.1</v>
      </c>
      <c r="N284" s="68">
        <f t="shared" si="24"/>
        <v>37802.193749999999</v>
      </c>
    </row>
    <row r="285" spans="2:14" x14ac:dyDescent="0.25">
      <c r="B285" s="46">
        <v>282</v>
      </c>
      <c r="C285" s="109" t="s">
        <v>540</v>
      </c>
      <c r="D285" s="110">
        <v>43402</v>
      </c>
      <c r="E285" s="98">
        <v>44424</v>
      </c>
      <c r="F285" s="90">
        <f t="shared" si="22"/>
        <v>2.8</v>
      </c>
      <c r="G285" s="46">
        <v>8</v>
      </c>
      <c r="H285" s="72">
        <v>0.05</v>
      </c>
      <c r="I285" s="91">
        <f t="shared" si="23"/>
        <v>0.11874999999999999</v>
      </c>
      <c r="J285" s="68">
        <v>62925</v>
      </c>
      <c r="K285" s="69">
        <f t="shared" si="20"/>
        <v>20922.5625</v>
      </c>
      <c r="L285" s="69">
        <f t="shared" si="21"/>
        <v>42002.4375</v>
      </c>
      <c r="M285" s="45">
        <v>0.1</v>
      </c>
      <c r="N285" s="68">
        <f t="shared" si="24"/>
        <v>37802.193749999999</v>
      </c>
    </row>
    <row r="286" spans="2:14" x14ac:dyDescent="0.25">
      <c r="B286" s="46">
        <v>283</v>
      </c>
      <c r="C286" s="109" t="s">
        <v>540</v>
      </c>
      <c r="D286" s="110">
        <v>43402</v>
      </c>
      <c r="E286" s="98">
        <v>44424</v>
      </c>
      <c r="F286" s="90">
        <f t="shared" si="22"/>
        <v>2.8</v>
      </c>
      <c r="G286" s="46">
        <v>8</v>
      </c>
      <c r="H286" s="72">
        <v>0.05</v>
      </c>
      <c r="I286" s="91">
        <f t="shared" si="23"/>
        <v>0.11874999999999999</v>
      </c>
      <c r="J286" s="68">
        <v>64920</v>
      </c>
      <c r="K286" s="69">
        <f t="shared" si="20"/>
        <v>21585.899999999998</v>
      </c>
      <c r="L286" s="69">
        <f t="shared" si="21"/>
        <v>43334.100000000006</v>
      </c>
      <c r="M286" s="45">
        <v>0.1</v>
      </c>
      <c r="N286" s="68">
        <f t="shared" si="24"/>
        <v>39000.69000000001</v>
      </c>
    </row>
    <row r="287" spans="2:14" x14ac:dyDescent="0.25">
      <c r="B287" s="46">
        <v>284</v>
      </c>
      <c r="C287" s="109" t="s">
        <v>542</v>
      </c>
      <c r="D287" s="110">
        <v>43402</v>
      </c>
      <c r="E287" s="98">
        <v>44424</v>
      </c>
      <c r="F287" s="90">
        <f t="shared" si="22"/>
        <v>2.8</v>
      </c>
      <c r="G287" s="46">
        <v>8</v>
      </c>
      <c r="H287" s="72">
        <v>0.05</v>
      </c>
      <c r="I287" s="91">
        <f t="shared" si="23"/>
        <v>0.11874999999999999</v>
      </c>
      <c r="J287" s="68">
        <v>64451</v>
      </c>
      <c r="K287" s="69">
        <f t="shared" si="20"/>
        <v>21429.957499999997</v>
      </c>
      <c r="L287" s="69">
        <f t="shared" si="21"/>
        <v>43021.042500000003</v>
      </c>
      <c r="M287" s="45">
        <v>0.1</v>
      </c>
      <c r="N287" s="68">
        <f t="shared" si="24"/>
        <v>38718.938250000007</v>
      </c>
    </row>
    <row r="288" spans="2:14" x14ac:dyDescent="0.25">
      <c r="B288" s="46">
        <v>285</v>
      </c>
      <c r="C288" s="109" t="s">
        <v>541</v>
      </c>
      <c r="D288" s="110">
        <v>43402</v>
      </c>
      <c r="E288" s="98">
        <v>44424</v>
      </c>
      <c r="F288" s="90">
        <f t="shared" si="22"/>
        <v>2.8</v>
      </c>
      <c r="G288" s="46">
        <v>8</v>
      </c>
      <c r="H288" s="72">
        <v>0.05</v>
      </c>
      <c r="I288" s="91">
        <f t="shared" si="23"/>
        <v>0.11874999999999999</v>
      </c>
      <c r="J288" s="68">
        <v>63109</v>
      </c>
      <c r="K288" s="69">
        <f t="shared" si="20"/>
        <v>20983.742499999997</v>
      </c>
      <c r="L288" s="69">
        <f t="shared" si="21"/>
        <v>42125.257500000007</v>
      </c>
      <c r="M288" s="45">
        <v>0.1</v>
      </c>
      <c r="N288" s="68">
        <f t="shared" si="24"/>
        <v>37912.731750000006</v>
      </c>
    </row>
    <row r="289" spans="2:14" x14ac:dyDescent="0.25">
      <c r="B289" s="46">
        <v>286</v>
      </c>
      <c r="C289" s="109" t="s">
        <v>540</v>
      </c>
      <c r="D289" s="110">
        <v>43402</v>
      </c>
      <c r="E289" s="98">
        <v>44424</v>
      </c>
      <c r="F289" s="90">
        <f t="shared" si="22"/>
        <v>2.8</v>
      </c>
      <c r="G289" s="46">
        <v>8</v>
      </c>
      <c r="H289" s="72">
        <v>0.05</v>
      </c>
      <c r="I289" s="91">
        <f t="shared" si="23"/>
        <v>0.11874999999999999</v>
      </c>
      <c r="J289" s="68">
        <v>64920</v>
      </c>
      <c r="K289" s="69">
        <f t="shared" si="20"/>
        <v>21585.899999999998</v>
      </c>
      <c r="L289" s="69">
        <f t="shared" si="21"/>
        <v>43334.100000000006</v>
      </c>
      <c r="M289" s="45">
        <v>0.1</v>
      </c>
      <c r="N289" s="68">
        <f t="shared" si="24"/>
        <v>39000.69000000001</v>
      </c>
    </row>
    <row r="290" spans="2:14" x14ac:dyDescent="0.25">
      <c r="B290" s="46">
        <v>287</v>
      </c>
      <c r="C290" s="109" t="s">
        <v>543</v>
      </c>
      <c r="D290" s="110">
        <v>43402</v>
      </c>
      <c r="E290" s="98">
        <v>44424</v>
      </c>
      <c r="F290" s="90">
        <f t="shared" si="22"/>
        <v>2.8</v>
      </c>
      <c r="G290" s="46">
        <v>8</v>
      </c>
      <c r="H290" s="72">
        <v>0.05</v>
      </c>
      <c r="I290" s="91">
        <f t="shared" si="23"/>
        <v>0.11874999999999999</v>
      </c>
      <c r="J290" s="68">
        <v>94234</v>
      </c>
      <c r="K290" s="69">
        <f t="shared" si="20"/>
        <v>31332.805</v>
      </c>
      <c r="L290" s="69">
        <f t="shared" si="21"/>
        <v>62901.195</v>
      </c>
      <c r="M290" s="45">
        <v>0.1</v>
      </c>
      <c r="N290" s="68">
        <f t="shared" si="24"/>
        <v>56611.075499999999</v>
      </c>
    </row>
    <row r="291" spans="2:14" x14ac:dyDescent="0.25">
      <c r="B291" s="46">
        <v>288</v>
      </c>
      <c r="C291" s="109" t="s">
        <v>540</v>
      </c>
      <c r="D291" s="110">
        <v>43402</v>
      </c>
      <c r="E291" s="98">
        <v>44424</v>
      </c>
      <c r="F291" s="90">
        <f t="shared" si="22"/>
        <v>2.8</v>
      </c>
      <c r="G291" s="46">
        <v>8</v>
      </c>
      <c r="H291" s="72">
        <v>0.05</v>
      </c>
      <c r="I291" s="91">
        <f t="shared" si="23"/>
        <v>0.11874999999999999</v>
      </c>
      <c r="J291" s="68">
        <v>59216</v>
      </c>
      <c r="K291" s="69">
        <f t="shared" si="20"/>
        <v>19689.319999999996</v>
      </c>
      <c r="L291" s="69">
        <f t="shared" si="21"/>
        <v>39526.680000000008</v>
      </c>
      <c r="M291" s="45">
        <v>0.1</v>
      </c>
      <c r="N291" s="68">
        <f t="shared" si="24"/>
        <v>35574.01200000001</v>
      </c>
    </row>
    <row r="292" spans="2:14" x14ac:dyDescent="0.25">
      <c r="B292" s="46">
        <v>289</v>
      </c>
      <c r="C292" s="109" t="s">
        <v>540</v>
      </c>
      <c r="D292" s="110">
        <v>43402</v>
      </c>
      <c r="E292" s="98">
        <v>44424</v>
      </c>
      <c r="F292" s="90">
        <f t="shared" si="22"/>
        <v>2.8</v>
      </c>
      <c r="G292" s="46">
        <v>8</v>
      </c>
      <c r="H292" s="72">
        <v>0.05</v>
      </c>
      <c r="I292" s="91">
        <f t="shared" si="23"/>
        <v>0.11874999999999999</v>
      </c>
      <c r="J292" s="68">
        <v>59063</v>
      </c>
      <c r="K292" s="69">
        <f t="shared" si="20"/>
        <v>19638.447499999998</v>
      </c>
      <c r="L292" s="69">
        <f t="shared" si="21"/>
        <v>39424.552500000005</v>
      </c>
      <c r="M292" s="45">
        <v>0.1</v>
      </c>
      <c r="N292" s="68">
        <f t="shared" si="24"/>
        <v>35482.097250000006</v>
      </c>
    </row>
    <row r="293" spans="2:14" x14ac:dyDescent="0.25">
      <c r="B293" s="46">
        <v>290</v>
      </c>
      <c r="C293" s="109" t="s">
        <v>544</v>
      </c>
      <c r="D293" s="110">
        <v>43402</v>
      </c>
      <c r="E293" s="98">
        <v>44424</v>
      </c>
      <c r="F293" s="90">
        <f t="shared" si="22"/>
        <v>2.8</v>
      </c>
      <c r="G293" s="46">
        <v>8</v>
      </c>
      <c r="H293" s="72">
        <v>0.05</v>
      </c>
      <c r="I293" s="91">
        <f t="shared" si="23"/>
        <v>0.11874999999999999</v>
      </c>
      <c r="J293" s="68">
        <v>95525</v>
      </c>
      <c r="K293" s="69">
        <f t="shared" si="20"/>
        <v>31762.062499999996</v>
      </c>
      <c r="L293" s="69">
        <f t="shared" si="21"/>
        <v>63762.9375</v>
      </c>
      <c r="M293" s="45">
        <v>0.1</v>
      </c>
      <c r="N293" s="68">
        <f t="shared" si="24"/>
        <v>57386.643750000003</v>
      </c>
    </row>
    <row r="294" spans="2:14" x14ac:dyDescent="0.25">
      <c r="B294" s="46">
        <v>291</v>
      </c>
      <c r="C294" s="109" t="s">
        <v>545</v>
      </c>
      <c r="D294" s="110">
        <v>43402</v>
      </c>
      <c r="E294" s="98">
        <v>44424</v>
      </c>
      <c r="F294" s="90">
        <f t="shared" si="22"/>
        <v>2.8</v>
      </c>
      <c r="G294" s="46">
        <v>8</v>
      </c>
      <c r="H294" s="72">
        <v>0.05</v>
      </c>
      <c r="I294" s="91">
        <f t="shared" si="23"/>
        <v>0.11874999999999999</v>
      </c>
      <c r="J294" s="68">
        <v>64931</v>
      </c>
      <c r="K294" s="69">
        <f t="shared" si="20"/>
        <v>21589.557499999999</v>
      </c>
      <c r="L294" s="69">
        <f t="shared" si="21"/>
        <v>43341.442500000005</v>
      </c>
      <c r="M294" s="45">
        <v>0.1</v>
      </c>
      <c r="N294" s="68">
        <f t="shared" si="24"/>
        <v>39007.298250000007</v>
      </c>
    </row>
    <row r="295" spans="2:14" x14ac:dyDescent="0.25">
      <c r="B295" s="46">
        <v>292</v>
      </c>
      <c r="C295" s="109" t="s">
        <v>540</v>
      </c>
      <c r="D295" s="110">
        <v>43402</v>
      </c>
      <c r="E295" s="98">
        <v>44424</v>
      </c>
      <c r="F295" s="90">
        <f t="shared" si="22"/>
        <v>2.8</v>
      </c>
      <c r="G295" s="46">
        <v>8</v>
      </c>
      <c r="H295" s="72">
        <v>0.05</v>
      </c>
      <c r="I295" s="91">
        <f t="shared" si="23"/>
        <v>0.11874999999999999</v>
      </c>
      <c r="J295" s="68">
        <v>62925</v>
      </c>
      <c r="K295" s="69">
        <f t="shared" si="20"/>
        <v>20922.5625</v>
      </c>
      <c r="L295" s="69">
        <f t="shared" si="21"/>
        <v>42002.4375</v>
      </c>
      <c r="M295" s="45">
        <v>0.1</v>
      </c>
      <c r="N295" s="68">
        <f t="shared" si="24"/>
        <v>37802.193749999999</v>
      </c>
    </row>
    <row r="296" spans="2:14" x14ac:dyDescent="0.25">
      <c r="B296" s="46">
        <v>293</v>
      </c>
      <c r="C296" s="109" t="s">
        <v>540</v>
      </c>
      <c r="D296" s="110">
        <v>43402</v>
      </c>
      <c r="E296" s="98">
        <v>44424</v>
      </c>
      <c r="F296" s="90">
        <f t="shared" si="22"/>
        <v>2.8</v>
      </c>
      <c r="G296" s="46">
        <v>8</v>
      </c>
      <c r="H296" s="72">
        <v>0.05</v>
      </c>
      <c r="I296" s="91">
        <f t="shared" si="23"/>
        <v>0.11874999999999999</v>
      </c>
      <c r="J296" s="68">
        <v>59466</v>
      </c>
      <c r="K296" s="69">
        <f t="shared" si="20"/>
        <v>19772.444999999996</v>
      </c>
      <c r="L296" s="69">
        <f t="shared" si="21"/>
        <v>39693.555000000008</v>
      </c>
      <c r="M296" s="45">
        <v>0.1</v>
      </c>
      <c r="N296" s="68">
        <f t="shared" si="24"/>
        <v>35724.19950000001</v>
      </c>
    </row>
    <row r="297" spans="2:14" x14ac:dyDescent="0.25">
      <c r="B297" s="46">
        <v>294</v>
      </c>
      <c r="C297" s="109" t="s">
        <v>540</v>
      </c>
      <c r="D297" s="110">
        <v>43402</v>
      </c>
      <c r="E297" s="98">
        <v>44424</v>
      </c>
      <c r="F297" s="90">
        <f t="shared" si="22"/>
        <v>2.8</v>
      </c>
      <c r="G297" s="46">
        <v>8</v>
      </c>
      <c r="H297" s="72">
        <v>0.05</v>
      </c>
      <c r="I297" s="91">
        <f t="shared" si="23"/>
        <v>0.11874999999999999</v>
      </c>
      <c r="J297" s="68">
        <v>64920</v>
      </c>
      <c r="K297" s="69">
        <f t="shared" si="20"/>
        <v>21585.899999999998</v>
      </c>
      <c r="L297" s="69">
        <f t="shared" si="21"/>
        <v>43334.100000000006</v>
      </c>
      <c r="M297" s="45">
        <v>0.1</v>
      </c>
      <c r="N297" s="68">
        <f t="shared" si="24"/>
        <v>39000.69000000001</v>
      </c>
    </row>
    <row r="298" spans="2:14" x14ac:dyDescent="0.25">
      <c r="B298" s="46">
        <v>295</v>
      </c>
      <c r="C298" s="109" t="s">
        <v>540</v>
      </c>
      <c r="D298" s="110">
        <v>43402</v>
      </c>
      <c r="E298" s="98">
        <v>44424</v>
      </c>
      <c r="F298" s="90">
        <f t="shared" si="22"/>
        <v>2.8</v>
      </c>
      <c r="G298" s="46">
        <v>8</v>
      </c>
      <c r="H298" s="72">
        <v>0.05</v>
      </c>
      <c r="I298" s="91">
        <f t="shared" si="23"/>
        <v>0.11874999999999999</v>
      </c>
      <c r="J298" s="68">
        <v>64920</v>
      </c>
      <c r="K298" s="69">
        <f t="shared" si="20"/>
        <v>21585.899999999998</v>
      </c>
      <c r="L298" s="69">
        <f t="shared" si="21"/>
        <v>43334.100000000006</v>
      </c>
      <c r="M298" s="45">
        <v>0.1</v>
      </c>
      <c r="N298" s="68">
        <f t="shared" si="24"/>
        <v>39000.69000000001</v>
      </c>
    </row>
    <row r="299" spans="2:14" x14ac:dyDescent="0.25">
      <c r="B299" s="46">
        <v>296</v>
      </c>
      <c r="C299" s="109" t="s">
        <v>540</v>
      </c>
      <c r="D299" s="110">
        <v>43402</v>
      </c>
      <c r="E299" s="98">
        <v>44424</v>
      </c>
      <c r="F299" s="90">
        <f t="shared" si="22"/>
        <v>2.8</v>
      </c>
      <c r="G299" s="46">
        <v>8</v>
      </c>
      <c r="H299" s="72">
        <v>0.05</v>
      </c>
      <c r="I299" s="91">
        <f t="shared" si="23"/>
        <v>0.11874999999999999</v>
      </c>
      <c r="J299" s="68">
        <v>64920</v>
      </c>
      <c r="K299" s="69">
        <f t="shared" si="20"/>
        <v>21585.899999999998</v>
      </c>
      <c r="L299" s="69">
        <f t="shared" si="21"/>
        <v>43334.100000000006</v>
      </c>
      <c r="M299" s="45">
        <v>0.1</v>
      </c>
      <c r="N299" s="68">
        <f t="shared" si="24"/>
        <v>39000.69000000001</v>
      </c>
    </row>
    <row r="300" spans="2:14" x14ac:dyDescent="0.25">
      <c r="B300" s="46">
        <v>297</v>
      </c>
      <c r="C300" s="109" t="s">
        <v>540</v>
      </c>
      <c r="D300" s="110">
        <v>43402</v>
      </c>
      <c r="E300" s="98">
        <v>44424</v>
      </c>
      <c r="F300" s="90">
        <f t="shared" si="22"/>
        <v>2.8</v>
      </c>
      <c r="G300" s="46">
        <v>8</v>
      </c>
      <c r="H300" s="72">
        <v>0.05</v>
      </c>
      <c r="I300" s="91">
        <f t="shared" si="23"/>
        <v>0.11874999999999999</v>
      </c>
      <c r="J300" s="68">
        <v>68593</v>
      </c>
      <c r="K300" s="69">
        <f t="shared" si="20"/>
        <v>22807.172499999997</v>
      </c>
      <c r="L300" s="69">
        <f t="shared" si="21"/>
        <v>45785.827499999999</v>
      </c>
      <c r="M300" s="45">
        <v>0.1</v>
      </c>
      <c r="N300" s="68">
        <f t="shared" si="24"/>
        <v>41207.244749999998</v>
      </c>
    </row>
    <row r="301" spans="2:14" x14ac:dyDescent="0.25">
      <c r="B301" s="46">
        <v>298</v>
      </c>
      <c r="C301" s="109" t="s">
        <v>546</v>
      </c>
      <c r="D301" s="110">
        <v>43402</v>
      </c>
      <c r="E301" s="98">
        <v>44424</v>
      </c>
      <c r="F301" s="90">
        <f t="shared" si="22"/>
        <v>2.8</v>
      </c>
      <c r="G301" s="46">
        <v>8</v>
      </c>
      <c r="H301" s="72">
        <v>0.05</v>
      </c>
      <c r="I301" s="91">
        <f t="shared" si="23"/>
        <v>0.11874999999999999</v>
      </c>
      <c r="J301" s="68">
        <v>1133840</v>
      </c>
      <c r="K301" s="69">
        <f t="shared" si="20"/>
        <v>377001.8</v>
      </c>
      <c r="L301" s="69">
        <f t="shared" si="21"/>
        <v>756838.2</v>
      </c>
      <c r="M301" s="45">
        <v>0.1</v>
      </c>
      <c r="N301" s="68">
        <f t="shared" si="24"/>
        <v>681154.38</v>
      </c>
    </row>
    <row r="302" spans="2:14" x14ac:dyDescent="0.25">
      <c r="B302" s="46">
        <v>299</v>
      </c>
      <c r="C302" s="109" t="s">
        <v>547</v>
      </c>
      <c r="D302" s="110">
        <v>43402</v>
      </c>
      <c r="E302" s="98">
        <v>44424</v>
      </c>
      <c r="F302" s="90">
        <f t="shared" si="22"/>
        <v>2.8</v>
      </c>
      <c r="G302" s="46">
        <v>8</v>
      </c>
      <c r="H302" s="72">
        <v>0.05</v>
      </c>
      <c r="I302" s="91">
        <f t="shared" si="23"/>
        <v>0.11874999999999999</v>
      </c>
      <c r="J302" s="68">
        <v>1055068</v>
      </c>
      <c r="K302" s="69">
        <f t="shared" si="20"/>
        <v>350810.11</v>
      </c>
      <c r="L302" s="69">
        <f t="shared" si="21"/>
        <v>704257.89</v>
      </c>
      <c r="M302" s="45">
        <v>0.1</v>
      </c>
      <c r="N302" s="68">
        <f t="shared" si="24"/>
        <v>633832.10100000002</v>
      </c>
    </row>
    <row r="303" spans="2:14" x14ac:dyDescent="0.25">
      <c r="B303" s="46">
        <v>300</v>
      </c>
      <c r="C303" s="109" t="s">
        <v>548</v>
      </c>
      <c r="D303" s="110">
        <v>43402</v>
      </c>
      <c r="E303" s="98">
        <v>44424</v>
      </c>
      <c r="F303" s="90">
        <f t="shared" si="22"/>
        <v>2.8</v>
      </c>
      <c r="G303" s="46">
        <v>8</v>
      </c>
      <c r="H303" s="72">
        <v>0.05</v>
      </c>
      <c r="I303" s="91">
        <f t="shared" si="23"/>
        <v>0.11874999999999999</v>
      </c>
      <c r="J303" s="68">
        <v>870187</v>
      </c>
      <c r="K303" s="69">
        <f t="shared" si="20"/>
        <v>289337.17749999993</v>
      </c>
      <c r="L303" s="69">
        <f t="shared" si="21"/>
        <v>580849.82250000001</v>
      </c>
      <c r="M303" s="45">
        <v>0.1</v>
      </c>
      <c r="N303" s="68">
        <f t="shared" si="24"/>
        <v>522764.84025000001</v>
      </c>
    </row>
    <row r="304" spans="2:14" x14ac:dyDescent="0.25">
      <c r="B304" s="46">
        <v>301</v>
      </c>
      <c r="C304" s="109" t="s">
        <v>549</v>
      </c>
      <c r="D304" s="110">
        <v>43402</v>
      </c>
      <c r="E304" s="98">
        <v>44424</v>
      </c>
      <c r="F304" s="90">
        <f t="shared" si="22"/>
        <v>2.8</v>
      </c>
      <c r="G304" s="46">
        <v>8</v>
      </c>
      <c r="H304" s="72">
        <v>0.05</v>
      </c>
      <c r="I304" s="91">
        <f t="shared" si="23"/>
        <v>0.11874999999999999</v>
      </c>
      <c r="J304" s="68">
        <v>1175230</v>
      </c>
      <c r="K304" s="69">
        <f t="shared" si="20"/>
        <v>390763.97499999998</v>
      </c>
      <c r="L304" s="69">
        <f t="shared" si="21"/>
        <v>784466.02500000002</v>
      </c>
      <c r="M304" s="45">
        <v>0.1</v>
      </c>
      <c r="N304" s="68">
        <f t="shared" si="24"/>
        <v>706019.42249999999</v>
      </c>
    </row>
    <row r="305" spans="2:14" x14ac:dyDescent="0.25">
      <c r="B305" s="46">
        <v>302</v>
      </c>
      <c r="C305" s="109" t="s">
        <v>550</v>
      </c>
      <c r="D305" s="110">
        <v>43402</v>
      </c>
      <c r="E305" s="98">
        <v>44424</v>
      </c>
      <c r="F305" s="90">
        <f t="shared" si="22"/>
        <v>2.8</v>
      </c>
      <c r="G305" s="46">
        <v>8</v>
      </c>
      <c r="H305" s="72">
        <v>0.05</v>
      </c>
      <c r="I305" s="91">
        <f t="shared" si="23"/>
        <v>0.11874999999999999</v>
      </c>
      <c r="J305" s="68">
        <v>1023065</v>
      </c>
      <c r="K305" s="69">
        <f t="shared" si="20"/>
        <v>340169.11249999999</v>
      </c>
      <c r="L305" s="69">
        <f t="shared" si="21"/>
        <v>682895.88749999995</v>
      </c>
      <c r="M305" s="45">
        <v>0.1</v>
      </c>
      <c r="N305" s="68">
        <f t="shared" si="24"/>
        <v>614606.29874999996</v>
      </c>
    </row>
    <row r="306" spans="2:14" x14ac:dyDescent="0.25">
      <c r="B306" s="46">
        <v>303</v>
      </c>
      <c r="C306" s="109" t="s">
        <v>551</v>
      </c>
      <c r="D306" s="110">
        <v>43402</v>
      </c>
      <c r="E306" s="98">
        <v>44424</v>
      </c>
      <c r="F306" s="90">
        <f t="shared" si="22"/>
        <v>2.8</v>
      </c>
      <c r="G306" s="46">
        <v>8</v>
      </c>
      <c r="H306" s="72">
        <v>0.05</v>
      </c>
      <c r="I306" s="91">
        <f t="shared" si="23"/>
        <v>0.11874999999999999</v>
      </c>
      <c r="J306" s="68">
        <v>1009237</v>
      </c>
      <c r="K306" s="69">
        <f t="shared" si="20"/>
        <v>335571.30249999993</v>
      </c>
      <c r="L306" s="69">
        <f t="shared" si="21"/>
        <v>673665.69750000001</v>
      </c>
      <c r="M306" s="45">
        <v>0.1</v>
      </c>
      <c r="N306" s="68">
        <f t="shared" si="24"/>
        <v>606299.12774999999</v>
      </c>
    </row>
    <row r="307" spans="2:14" x14ac:dyDescent="0.25">
      <c r="B307" s="46">
        <v>304</v>
      </c>
      <c r="C307" s="109" t="s">
        <v>552</v>
      </c>
      <c r="D307" s="110">
        <v>43455</v>
      </c>
      <c r="E307" s="98">
        <v>44424</v>
      </c>
      <c r="F307" s="90">
        <f t="shared" si="22"/>
        <v>2.6547945205479451</v>
      </c>
      <c r="G307" s="46">
        <v>8</v>
      </c>
      <c r="H307" s="72">
        <v>0.05</v>
      </c>
      <c r="I307" s="91">
        <f t="shared" si="23"/>
        <v>0.11874999999999999</v>
      </c>
      <c r="J307" s="68">
        <v>11607968</v>
      </c>
      <c r="K307" s="69">
        <f t="shared" si="20"/>
        <v>3659491.4186301366</v>
      </c>
      <c r="L307" s="69">
        <f t="shared" si="21"/>
        <v>7948476.5813698638</v>
      </c>
      <c r="M307" s="45">
        <v>0.1</v>
      </c>
      <c r="N307" s="68">
        <f t="shared" si="24"/>
        <v>7153628.9232328776</v>
      </c>
    </row>
    <row r="308" spans="2:14" x14ac:dyDescent="0.25">
      <c r="B308" s="46">
        <v>305</v>
      </c>
      <c r="C308" s="109" t="s">
        <v>531</v>
      </c>
      <c r="D308" s="110">
        <v>43460</v>
      </c>
      <c r="E308" s="98">
        <v>44424</v>
      </c>
      <c r="F308" s="90">
        <f t="shared" si="22"/>
        <v>2.6410958904109587</v>
      </c>
      <c r="G308" s="46">
        <v>8</v>
      </c>
      <c r="H308" s="72">
        <v>0.05</v>
      </c>
      <c r="I308" s="91">
        <f t="shared" si="23"/>
        <v>0.11874999999999999</v>
      </c>
      <c r="J308" s="68">
        <v>722754</v>
      </c>
      <c r="K308" s="69">
        <f t="shared" si="20"/>
        <v>226677.43602739723</v>
      </c>
      <c r="L308" s="69">
        <f t="shared" si="21"/>
        <v>496076.56397260277</v>
      </c>
      <c r="M308" s="45">
        <v>0.1</v>
      </c>
      <c r="N308" s="68">
        <f t="shared" si="24"/>
        <v>446468.90757534251</v>
      </c>
    </row>
    <row r="309" spans="2:14" x14ac:dyDescent="0.25">
      <c r="B309" s="46">
        <v>306</v>
      </c>
      <c r="C309" s="109" t="s">
        <v>553</v>
      </c>
      <c r="D309" s="110">
        <v>43460</v>
      </c>
      <c r="E309" s="98">
        <v>44424</v>
      </c>
      <c r="F309" s="90">
        <f t="shared" si="22"/>
        <v>2.6410958904109587</v>
      </c>
      <c r="G309" s="46">
        <v>8</v>
      </c>
      <c r="H309" s="72">
        <v>0.05</v>
      </c>
      <c r="I309" s="91">
        <f t="shared" si="23"/>
        <v>0.11874999999999999</v>
      </c>
      <c r="J309" s="68">
        <v>689322</v>
      </c>
      <c r="K309" s="69">
        <f t="shared" si="20"/>
        <v>216192.15328767122</v>
      </c>
      <c r="L309" s="69">
        <f t="shared" si="21"/>
        <v>473129.84671232878</v>
      </c>
      <c r="M309" s="45">
        <v>0.1</v>
      </c>
      <c r="N309" s="68">
        <f t="shared" si="24"/>
        <v>425816.86204109591</v>
      </c>
    </row>
    <row r="310" spans="2:14" x14ac:dyDescent="0.25">
      <c r="B310" s="46">
        <v>307</v>
      </c>
      <c r="C310" s="109" t="s">
        <v>554</v>
      </c>
      <c r="D310" s="110">
        <v>43460</v>
      </c>
      <c r="E310" s="98">
        <v>44424</v>
      </c>
      <c r="F310" s="90">
        <f t="shared" si="22"/>
        <v>2.6410958904109587</v>
      </c>
      <c r="G310" s="46">
        <v>8</v>
      </c>
      <c r="H310" s="72">
        <v>0.05</v>
      </c>
      <c r="I310" s="91">
        <f t="shared" si="23"/>
        <v>0.11874999999999999</v>
      </c>
      <c r="J310" s="68">
        <v>744179</v>
      </c>
      <c r="K310" s="69">
        <f t="shared" si="20"/>
        <v>233396.96171232872</v>
      </c>
      <c r="L310" s="69">
        <f t="shared" si="21"/>
        <v>510782.03828767128</v>
      </c>
      <c r="M310" s="45">
        <v>0.1</v>
      </c>
      <c r="N310" s="68">
        <f t="shared" si="24"/>
        <v>459703.83445890417</v>
      </c>
    </row>
    <row r="311" spans="2:14" x14ac:dyDescent="0.25">
      <c r="B311" s="46">
        <v>308</v>
      </c>
      <c r="C311" s="109" t="s">
        <v>526</v>
      </c>
      <c r="D311" s="110">
        <v>43460</v>
      </c>
      <c r="E311" s="98">
        <v>44424</v>
      </c>
      <c r="F311" s="90">
        <f t="shared" si="22"/>
        <v>2.6410958904109587</v>
      </c>
      <c r="G311" s="46">
        <v>8</v>
      </c>
      <c r="H311" s="72">
        <v>0.05</v>
      </c>
      <c r="I311" s="91">
        <f t="shared" si="23"/>
        <v>0.11874999999999999</v>
      </c>
      <c r="J311" s="68">
        <v>73109</v>
      </c>
      <c r="K311" s="69">
        <f t="shared" si="20"/>
        <v>22929.185684931505</v>
      </c>
      <c r="L311" s="69">
        <f t="shared" si="21"/>
        <v>50179.814315068492</v>
      </c>
      <c r="M311" s="45">
        <v>0.1</v>
      </c>
      <c r="N311" s="68">
        <f t="shared" si="24"/>
        <v>45161.832883561641</v>
      </c>
    </row>
    <row r="312" spans="2:14" x14ac:dyDescent="0.25">
      <c r="B312" s="46">
        <v>309</v>
      </c>
      <c r="C312" s="109" t="s">
        <v>526</v>
      </c>
      <c r="D312" s="110">
        <v>43460</v>
      </c>
      <c r="E312" s="98">
        <v>44424</v>
      </c>
      <c r="F312" s="90">
        <f t="shared" si="22"/>
        <v>2.6410958904109587</v>
      </c>
      <c r="G312" s="46">
        <v>8</v>
      </c>
      <c r="H312" s="72">
        <v>0.05</v>
      </c>
      <c r="I312" s="91">
        <f t="shared" si="23"/>
        <v>0.11874999999999999</v>
      </c>
      <c r="J312" s="68">
        <v>63277</v>
      </c>
      <c r="K312" s="69">
        <f t="shared" si="20"/>
        <v>19845.574178082188</v>
      </c>
      <c r="L312" s="69">
        <f t="shared" si="21"/>
        <v>43431.425821917815</v>
      </c>
      <c r="M312" s="45">
        <v>0.1</v>
      </c>
      <c r="N312" s="68">
        <f t="shared" si="24"/>
        <v>39088.283239726035</v>
      </c>
    </row>
    <row r="313" spans="2:14" x14ac:dyDescent="0.25">
      <c r="B313" s="46">
        <v>310</v>
      </c>
      <c r="C313" s="109" t="s">
        <v>535</v>
      </c>
      <c r="D313" s="110">
        <v>43460</v>
      </c>
      <c r="E313" s="98">
        <v>44424</v>
      </c>
      <c r="F313" s="90">
        <f t="shared" si="22"/>
        <v>2.6410958904109587</v>
      </c>
      <c r="G313" s="46">
        <v>8</v>
      </c>
      <c r="H313" s="72">
        <v>0.05</v>
      </c>
      <c r="I313" s="91">
        <f t="shared" si="23"/>
        <v>0.11874999999999999</v>
      </c>
      <c r="J313" s="68">
        <v>66736</v>
      </c>
      <c r="K313" s="69">
        <f t="shared" si="20"/>
        <v>20930.420821917807</v>
      </c>
      <c r="L313" s="69">
        <f t="shared" si="21"/>
        <v>45805.579178082189</v>
      </c>
      <c r="M313" s="45">
        <v>0.1</v>
      </c>
      <c r="N313" s="68">
        <f t="shared" si="24"/>
        <v>41225.02126027397</v>
      </c>
    </row>
    <row r="314" spans="2:14" x14ac:dyDescent="0.25">
      <c r="B314" s="46">
        <v>311</v>
      </c>
      <c r="C314" s="109" t="s">
        <v>527</v>
      </c>
      <c r="D314" s="110">
        <v>43460</v>
      </c>
      <c r="E314" s="98">
        <v>44424</v>
      </c>
      <c r="F314" s="90">
        <f t="shared" si="22"/>
        <v>2.6410958904109587</v>
      </c>
      <c r="G314" s="46">
        <v>8</v>
      </c>
      <c r="H314" s="72">
        <v>0.05</v>
      </c>
      <c r="I314" s="91">
        <f t="shared" si="23"/>
        <v>0.11874999999999999</v>
      </c>
      <c r="J314" s="68">
        <v>62481</v>
      </c>
      <c r="K314" s="69">
        <f t="shared" si="20"/>
        <v>19595.924589041093</v>
      </c>
      <c r="L314" s="69">
        <f t="shared" si="21"/>
        <v>42885.075410958903</v>
      </c>
      <c r="M314" s="45">
        <v>0.1</v>
      </c>
      <c r="N314" s="68">
        <f t="shared" si="24"/>
        <v>38596.567869863014</v>
      </c>
    </row>
    <row r="315" spans="2:14" x14ac:dyDescent="0.25">
      <c r="B315" s="46">
        <v>312</v>
      </c>
      <c r="C315" s="109" t="s">
        <v>540</v>
      </c>
      <c r="D315" s="110">
        <v>43460</v>
      </c>
      <c r="E315" s="98">
        <v>44424</v>
      </c>
      <c r="F315" s="90">
        <f t="shared" si="22"/>
        <v>2.6410958904109587</v>
      </c>
      <c r="G315" s="46">
        <v>8</v>
      </c>
      <c r="H315" s="72">
        <v>0.05</v>
      </c>
      <c r="I315" s="91">
        <f t="shared" si="23"/>
        <v>0.11874999999999999</v>
      </c>
      <c r="J315" s="68">
        <v>64325</v>
      </c>
      <c r="K315" s="69">
        <f t="shared" si="20"/>
        <v>20174.258561643834</v>
      </c>
      <c r="L315" s="69">
        <f t="shared" si="21"/>
        <v>44150.74143835617</v>
      </c>
      <c r="M315" s="45">
        <v>0.1</v>
      </c>
      <c r="N315" s="68">
        <f t="shared" si="24"/>
        <v>39735.667294520557</v>
      </c>
    </row>
    <row r="316" spans="2:14" x14ac:dyDescent="0.25">
      <c r="B316" s="46">
        <v>313</v>
      </c>
      <c r="C316" s="109" t="s">
        <v>555</v>
      </c>
      <c r="D316" s="110">
        <v>43482</v>
      </c>
      <c r="E316" s="98">
        <v>44424</v>
      </c>
      <c r="F316" s="90">
        <f t="shared" si="22"/>
        <v>2.580821917808219</v>
      </c>
      <c r="G316" s="46">
        <v>8</v>
      </c>
      <c r="H316" s="72">
        <v>0.05</v>
      </c>
      <c r="I316" s="91">
        <f t="shared" si="23"/>
        <v>0.11874999999999999</v>
      </c>
      <c r="J316" s="68">
        <v>63410</v>
      </c>
      <c r="K316" s="69">
        <f t="shared" si="20"/>
        <v>19433.427739726027</v>
      </c>
      <c r="L316" s="69">
        <f t="shared" si="21"/>
        <v>43976.57226027397</v>
      </c>
      <c r="M316" s="45">
        <v>0.1</v>
      </c>
      <c r="N316" s="68">
        <f t="shared" si="24"/>
        <v>39578.915034246573</v>
      </c>
    </row>
    <row r="317" spans="2:14" x14ac:dyDescent="0.25">
      <c r="B317" s="46">
        <v>314</v>
      </c>
      <c r="C317" s="109" t="s">
        <v>540</v>
      </c>
      <c r="D317" s="110">
        <v>43483</v>
      </c>
      <c r="E317" s="98">
        <v>44424</v>
      </c>
      <c r="F317" s="90">
        <f t="shared" si="22"/>
        <v>2.5780821917808221</v>
      </c>
      <c r="G317" s="46">
        <v>8</v>
      </c>
      <c r="H317" s="72">
        <v>0.05</v>
      </c>
      <c r="I317" s="91">
        <f t="shared" si="23"/>
        <v>0.11874999999999999</v>
      </c>
      <c r="J317" s="68">
        <v>61395</v>
      </c>
      <c r="K317" s="69">
        <f t="shared" si="20"/>
        <v>18795.911044520548</v>
      </c>
      <c r="L317" s="69">
        <f t="shared" si="21"/>
        <v>42599.088955479456</v>
      </c>
      <c r="M317" s="45">
        <v>0.1</v>
      </c>
      <c r="N317" s="68">
        <f t="shared" si="24"/>
        <v>38339.18005993151</v>
      </c>
    </row>
    <row r="318" spans="2:14" x14ac:dyDescent="0.25">
      <c r="B318" s="46">
        <v>315</v>
      </c>
      <c r="C318" s="109" t="s">
        <v>540</v>
      </c>
      <c r="D318" s="110">
        <v>43510</v>
      </c>
      <c r="E318" s="98">
        <v>44424</v>
      </c>
      <c r="F318" s="90">
        <f t="shared" si="22"/>
        <v>2.504109589041096</v>
      </c>
      <c r="G318" s="46">
        <v>8</v>
      </c>
      <c r="H318" s="72">
        <v>0.05</v>
      </c>
      <c r="I318" s="91">
        <f t="shared" si="23"/>
        <v>0.11874999999999999</v>
      </c>
      <c r="J318" s="68">
        <v>64571</v>
      </c>
      <c r="K318" s="69">
        <f t="shared" si="20"/>
        <v>19201.027157534249</v>
      </c>
      <c r="L318" s="69">
        <f t="shared" si="21"/>
        <v>45369.972842465751</v>
      </c>
      <c r="M318" s="45">
        <v>0.1</v>
      </c>
      <c r="N318" s="68">
        <f t="shared" si="24"/>
        <v>40832.975558219179</v>
      </c>
    </row>
    <row r="319" spans="2:14" x14ac:dyDescent="0.25">
      <c r="B319" s="46">
        <v>316</v>
      </c>
      <c r="C319" s="113" t="s">
        <v>540</v>
      </c>
      <c r="D319" s="114">
        <v>43510</v>
      </c>
      <c r="E319" s="98">
        <v>44424</v>
      </c>
      <c r="F319" s="90">
        <f t="shared" si="22"/>
        <v>2.504109589041096</v>
      </c>
      <c r="G319" s="46">
        <v>8</v>
      </c>
      <c r="H319" s="72">
        <v>0.05</v>
      </c>
      <c r="I319" s="91">
        <f t="shared" si="23"/>
        <v>0.11874999999999999</v>
      </c>
      <c r="J319" s="68">
        <v>64571</v>
      </c>
      <c r="K319" s="69">
        <f t="shared" si="20"/>
        <v>19201.027157534249</v>
      </c>
      <c r="L319" s="69">
        <f t="shared" si="21"/>
        <v>45369.972842465751</v>
      </c>
      <c r="M319" s="45">
        <v>0.1</v>
      </c>
      <c r="N319" s="68">
        <f t="shared" si="24"/>
        <v>40832.975558219179</v>
      </c>
    </row>
    <row r="320" spans="2:14" x14ac:dyDescent="0.25">
      <c r="B320" s="46">
        <v>317</v>
      </c>
      <c r="C320" s="109" t="s">
        <v>540</v>
      </c>
      <c r="D320" s="110">
        <v>43510</v>
      </c>
      <c r="E320" s="98">
        <v>44424</v>
      </c>
      <c r="F320" s="90">
        <f t="shared" si="22"/>
        <v>2.504109589041096</v>
      </c>
      <c r="G320" s="46">
        <v>8</v>
      </c>
      <c r="H320" s="72">
        <v>0.05</v>
      </c>
      <c r="I320" s="91">
        <f t="shared" si="23"/>
        <v>0.11874999999999999</v>
      </c>
      <c r="J320" s="68">
        <v>64571</v>
      </c>
      <c r="K320" s="69">
        <f t="shared" si="20"/>
        <v>19201.027157534249</v>
      </c>
      <c r="L320" s="69">
        <f t="shared" si="21"/>
        <v>45369.972842465751</v>
      </c>
      <c r="M320" s="45">
        <v>0.1</v>
      </c>
      <c r="N320" s="68">
        <f t="shared" si="24"/>
        <v>40832.975558219179</v>
      </c>
    </row>
    <row r="321" spans="2:14" x14ac:dyDescent="0.25">
      <c r="B321" s="46">
        <v>318</v>
      </c>
      <c r="C321" s="109" t="s">
        <v>542</v>
      </c>
      <c r="D321" s="110">
        <v>43510</v>
      </c>
      <c r="E321" s="98">
        <v>44424</v>
      </c>
      <c r="F321" s="90">
        <f t="shared" si="22"/>
        <v>2.504109589041096</v>
      </c>
      <c r="G321" s="46">
        <v>8</v>
      </c>
      <c r="H321" s="72">
        <v>0.05</v>
      </c>
      <c r="I321" s="91">
        <f t="shared" si="23"/>
        <v>0.11874999999999999</v>
      </c>
      <c r="J321" s="68">
        <v>81220</v>
      </c>
      <c r="K321" s="69">
        <f t="shared" si="20"/>
        <v>24151.823972602742</v>
      </c>
      <c r="L321" s="69">
        <f t="shared" si="21"/>
        <v>57068.176027397261</v>
      </c>
      <c r="M321" s="45">
        <v>0.1</v>
      </c>
      <c r="N321" s="68">
        <f t="shared" si="24"/>
        <v>51361.358424657534</v>
      </c>
    </row>
    <row r="322" spans="2:14" x14ac:dyDescent="0.25">
      <c r="B322" s="46">
        <v>319</v>
      </c>
      <c r="C322" s="109" t="s">
        <v>542</v>
      </c>
      <c r="D322" s="110">
        <v>43510</v>
      </c>
      <c r="E322" s="98">
        <v>44424</v>
      </c>
      <c r="F322" s="90">
        <f t="shared" si="22"/>
        <v>2.504109589041096</v>
      </c>
      <c r="G322" s="46">
        <v>8</v>
      </c>
      <c r="H322" s="72">
        <v>0.05</v>
      </c>
      <c r="I322" s="91">
        <f t="shared" si="23"/>
        <v>0.11874999999999999</v>
      </c>
      <c r="J322" s="68">
        <v>76697</v>
      </c>
      <c r="K322" s="69">
        <f t="shared" si="20"/>
        <v>22806.851061643836</v>
      </c>
      <c r="L322" s="69">
        <f t="shared" si="21"/>
        <v>53890.148938356164</v>
      </c>
      <c r="M322" s="45">
        <v>0.1</v>
      </c>
      <c r="N322" s="68">
        <f t="shared" si="24"/>
        <v>48501.13404452055</v>
      </c>
    </row>
    <row r="323" spans="2:14" x14ac:dyDescent="0.25">
      <c r="B323" s="46">
        <v>320</v>
      </c>
      <c r="C323" s="109" t="s">
        <v>556</v>
      </c>
      <c r="D323" s="110">
        <v>43510</v>
      </c>
      <c r="E323" s="98">
        <v>44424</v>
      </c>
      <c r="F323" s="90">
        <f t="shared" si="22"/>
        <v>2.504109589041096</v>
      </c>
      <c r="G323" s="46">
        <v>8</v>
      </c>
      <c r="H323" s="72">
        <v>0.05</v>
      </c>
      <c r="I323" s="91">
        <f t="shared" si="23"/>
        <v>0.11874999999999999</v>
      </c>
      <c r="J323" s="68">
        <v>54000</v>
      </c>
      <c r="K323" s="69">
        <f t="shared" si="20"/>
        <v>16057.602739726028</v>
      </c>
      <c r="L323" s="69">
        <f t="shared" si="21"/>
        <v>37942.397260273974</v>
      </c>
      <c r="M323" s="45">
        <v>0.1</v>
      </c>
      <c r="N323" s="68">
        <f t="shared" si="24"/>
        <v>34148.15753424658</v>
      </c>
    </row>
    <row r="324" spans="2:14" x14ac:dyDescent="0.25">
      <c r="B324" s="46">
        <v>321</v>
      </c>
      <c r="C324" s="109" t="s">
        <v>557</v>
      </c>
      <c r="D324" s="110">
        <v>43510</v>
      </c>
      <c r="E324" s="98">
        <v>44424</v>
      </c>
      <c r="F324" s="90">
        <f t="shared" si="22"/>
        <v>2.504109589041096</v>
      </c>
      <c r="G324" s="46">
        <v>8</v>
      </c>
      <c r="H324" s="72">
        <v>0.05</v>
      </c>
      <c r="I324" s="91">
        <f t="shared" si="23"/>
        <v>0.11874999999999999</v>
      </c>
      <c r="J324" s="68">
        <v>82200</v>
      </c>
      <c r="K324" s="69">
        <f t="shared" ref="K324:K387" si="25">J324*I324*F324</f>
        <v>24443.239726027397</v>
      </c>
      <c r="L324" s="69">
        <f t="shared" ref="L324:L387" si="26">MAX(J324-K324,0)</f>
        <v>57756.760273972599</v>
      </c>
      <c r="M324" s="45">
        <v>0.1</v>
      </c>
      <c r="N324" s="68">
        <f t="shared" si="24"/>
        <v>51981.084246575338</v>
      </c>
    </row>
    <row r="325" spans="2:14" x14ac:dyDescent="0.25">
      <c r="B325" s="46">
        <v>322</v>
      </c>
      <c r="C325" s="109" t="s">
        <v>558</v>
      </c>
      <c r="D325" s="110">
        <v>43521</v>
      </c>
      <c r="E325" s="98">
        <v>44424</v>
      </c>
      <c r="F325" s="90">
        <f t="shared" ref="F325:F388" si="27">(E325-D325)/365</f>
        <v>2.473972602739726</v>
      </c>
      <c r="G325" s="46">
        <v>8</v>
      </c>
      <c r="H325" s="72">
        <v>0.05</v>
      </c>
      <c r="I325" s="91">
        <f t="shared" ref="I325:I388" si="28">(1-H325)/G325</f>
        <v>0.11874999999999999</v>
      </c>
      <c r="J325" s="68">
        <v>1146126</v>
      </c>
      <c r="K325" s="69">
        <f t="shared" si="25"/>
        <v>336713.76339041092</v>
      </c>
      <c r="L325" s="69">
        <f t="shared" si="26"/>
        <v>809412.23660958908</v>
      </c>
      <c r="M325" s="45">
        <v>0.1</v>
      </c>
      <c r="N325" s="68">
        <f t="shared" ref="N325:N388" si="29">IF(J325&lt;=0,0,IF(L325&lt;=H325*J325,H325*J325,L325*(1-M325)))</f>
        <v>728471.01294863014</v>
      </c>
    </row>
    <row r="326" spans="2:14" x14ac:dyDescent="0.25">
      <c r="B326" s="46">
        <v>323</v>
      </c>
      <c r="C326" s="109" t="s">
        <v>542</v>
      </c>
      <c r="D326" s="110">
        <v>43537</v>
      </c>
      <c r="E326" s="98">
        <v>44424</v>
      </c>
      <c r="F326" s="90">
        <f t="shared" si="27"/>
        <v>2.43013698630137</v>
      </c>
      <c r="G326" s="46">
        <v>8</v>
      </c>
      <c r="H326" s="72">
        <v>0.05</v>
      </c>
      <c r="I326" s="91">
        <f t="shared" si="28"/>
        <v>0.11874999999999999</v>
      </c>
      <c r="J326" s="68">
        <v>77310</v>
      </c>
      <c r="K326" s="69">
        <f t="shared" si="25"/>
        <v>22310.024486301372</v>
      </c>
      <c r="L326" s="69">
        <f t="shared" si="26"/>
        <v>54999.975513698628</v>
      </c>
      <c r="M326" s="45">
        <v>0.1</v>
      </c>
      <c r="N326" s="68">
        <f t="shared" si="29"/>
        <v>49499.977962328769</v>
      </c>
    </row>
    <row r="327" spans="2:14" x14ac:dyDescent="0.25">
      <c r="B327" s="46">
        <v>324</v>
      </c>
      <c r="C327" s="109" t="s">
        <v>555</v>
      </c>
      <c r="D327" s="110">
        <v>43537</v>
      </c>
      <c r="E327" s="98">
        <v>44424</v>
      </c>
      <c r="F327" s="90">
        <f t="shared" si="27"/>
        <v>2.43013698630137</v>
      </c>
      <c r="G327" s="46">
        <v>8</v>
      </c>
      <c r="H327" s="72">
        <v>0.05</v>
      </c>
      <c r="I327" s="91">
        <f t="shared" si="28"/>
        <v>0.11874999999999999</v>
      </c>
      <c r="J327" s="68">
        <v>61607</v>
      </c>
      <c r="K327" s="69">
        <f t="shared" si="25"/>
        <v>17778.472106164383</v>
      </c>
      <c r="L327" s="69">
        <f t="shared" si="26"/>
        <v>43828.52789383562</v>
      </c>
      <c r="M327" s="45">
        <v>0.1</v>
      </c>
      <c r="N327" s="68">
        <f t="shared" si="29"/>
        <v>39445.675104452057</v>
      </c>
    </row>
    <row r="328" spans="2:14" x14ac:dyDescent="0.25">
      <c r="B328" s="46">
        <v>325</v>
      </c>
      <c r="C328" s="109" t="s">
        <v>555</v>
      </c>
      <c r="D328" s="110">
        <v>43537</v>
      </c>
      <c r="E328" s="98">
        <v>44424</v>
      </c>
      <c r="F328" s="90">
        <f t="shared" si="27"/>
        <v>2.43013698630137</v>
      </c>
      <c r="G328" s="46">
        <v>8</v>
      </c>
      <c r="H328" s="72">
        <v>0.05</v>
      </c>
      <c r="I328" s="91">
        <f t="shared" si="28"/>
        <v>0.11874999999999999</v>
      </c>
      <c r="J328" s="68">
        <v>62002</v>
      </c>
      <c r="K328" s="69">
        <f t="shared" si="25"/>
        <v>17892.460719178081</v>
      </c>
      <c r="L328" s="69">
        <f t="shared" si="26"/>
        <v>44109.539280821919</v>
      </c>
      <c r="M328" s="45">
        <v>0.1</v>
      </c>
      <c r="N328" s="68">
        <f t="shared" si="29"/>
        <v>39698.585352739727</v>
      </c>
    </row>
    <row r="329" spans="2:14" x14ac:dyDescent="0.25">
      <c r="B329" s="46">
        <v>326</v>
      </c>
      <c r="C329" s="109" t="s">
        <v>558</v>
      </c>
      <c r="D329" s="110">
        <v>43539</v>
      </c>
      <c r="E329" s="98">
        <v>44424</v>
      </c>
      <c r="F329" s="90">
        <f t="shared" si="27"/>
        <v>2.4246575342465753</v>
      </c>
      <c r="G329" s="46">
        <v>8</v>
      </c>
      <c r="H329" s="72">
        <v>0.05</v>
      </c>
      <c r="I329" s="91">
        <f t="shared" si="28"/>
        <v>0.11874999999999999</v>
      </c>
      <c r="J329" s="68">
        <v>1717638</v>
      </c>
      <c r="K329" s="69">
        <f t="shared" si="25"/>
        <v>494556.21523972595</v>
      </c>
      <c r="L329" s="69">
        <f t="shared" si="26"/>
        <v>1223081.784760274</v>
      </c>
      <c r="M329" s="45">
        <v>0.1</v>
      </c>
      <c r="N329" s="68">
        <f t="shared" si="29"/>
        <v>1100773.6062842465</v>
      </c>
    </row>
    <row r="330" spans="2:14" x14ac:dyDescent="0.25">
      <c r="B330" s="46">
        <v>327</v>
      </c>
      <c r="C330" s="109" t="s">
        <v>559</v>
      </c>
      <c r="D330" s="110">
        <v>43552</v>
      </c>
      <c r="E330" s="98">
        <v>44424</v>
      </c>
      <c r="F330" s="90">
        <f t="shared" si="27"/>
        <v>2.3890410958904109</v>
      </c>
      <c r="G330" s="46">
        <v>8</v>
      </c>
      <c r="H330" s="72">
        <v>0.05</v>
      </c>
      <c r="I330" s="91">
        <f t="shared" si="28"/>
        <v>0.11874999999999999</v>
      </c>
      <c r="J330" s="68">
        <v>73479</v>
      </c>
      <c r="K330" s="69">
        <f t="shared" si="25"/>
        <v>20845.891643835617</v>
      </c>
      <c r="L330" s="69">
        <f t="shared" si="26"/>
        <v>52633.108356164383</v>
      </c>
      <c r="M330" s="45">
        <v>0.1</v>
      </c>
      <c r="N330" s="68">
        <f t="shared" si="29"/>
        <v>47369.797520547945</v>
      </c>
    </row>
    <row r="331" spans="2:14" x14ac:dyDescent="0.25">
      <c r="B331" s="46">
        <v>328</v>
      </c>
      <c r="C331" s="109" t="s">
        <v>543</v>
      </c>
      <c r="D331" s="110">
        <v>43552</v>
      </c>
      <c r="E331" s="98">
        <v>44424</v>
      </c>
      <c r="F331" s="90">
        <f t="shared" si="27"/>
        <v>2.3890410958904109</v>
      </c>
      <c r="G331" s="46">
        <v>8</v>
      </c>
      <c r="H331" s="72">
        <v>0.05</v>
      </c>
      <c r="I331" s="91">
        <f t="shared" si="28"/>
        <v>0.11874999999999999</v>
      </c>
      <c r="J331" s="68">
        <v>98490</v>
      </c>
      <c r="K331" s="69">
        <f t="shared" si="25"/>
        <v>27941.478082191781</v>
      </c>
      <c r="L331" s="69">
        <f t="shared" si="26"/>
        <v>70548.521917808219</v>
      </c>
      <c r="M331" s="45">
        <v>0.1</v>
      </c>
      <c r="N331" s="68">
        <f t="shared" si="29"/>
        <v>63493.669726027401</v>
      </c>
    </row>
    <row r="332" spans="2:14" x14ac:dyDescent="0.25">
      <c r="B332" s="46">
        <v>329</v>
      </c>
      <c r="C332" s="109" t="s">
        <v>529</v>
      </c>
      <c r="D332" s="110">
        <v>43552</v>
      </c>
      <c r="E332" s="98">
        <v>44424</v>
      </c>
      <c r="F332" s="90">
        <f t="shared" si="27"/>
        <v>2.3890410958904109</v>
      </c>
      <c r="G332" s="46">
        <v>8</v>
      </c>
      <c r="H332" s="72">
        <v>0.05</v>
      </c>
      <c r="I332" s="91">
        <f t="shared" si="28"/>
        <v>0.11874999999999999</v>
      </c>
      <c r="J332" s="68">
        <v>63201</v>
      </c>
      <c r="K332" s="69">
        <f t="shared" si="25"/>
        <v>17930.037123287671</v>
      </c>
      <c r="L332" s="69">
        <f t="shared" si="26"/>
        <v>45270.962876712329</v>
      </c>
      <c r="M332" s="45">
        <v>0.1</v>
      </c>
      <c r="N332" s="68">
        <f t="shared" si="29"/>
        <v>40743.866589041099</v>
      </c>
    </row>
    <row r="333" spans="2:14" x14ac:dyDescent="0.25">
      <c r="B333" s="46">
        <v>330</v>
      </c>
      <c r="C333" s="109" t="s">
        <v>560</v>
      </c>
      <c r="D333" s="110">
        <v>43552</v>
      </c>
      <c r="E333" s="98">
        <v>44424</v>
      </c>
      <c r="F333" s="90">
        <f t="shared" si="27"/>
        <v>2.3890410958904109</v>
      </c>
      <c r="G333" s="46">
        <v>8</v>
      </c>
      <c r="H333" s="72">
        <v>0.05</v>
      </c>
      <c r="I333" s="91">
        <f t="shared" si="28"/>
        <v>0.11874999999999999</v>
      </c>
      <c r="J333" s="68">
        <v>76342</v>
      </c>
      <c r="K333" s="69">
        <f t="shared" si="25"/>
        <v>21658.120821917804</v>
      </c>
      <c r="L333" s="69">
        <f t="shared" si="26"/>
        <v>54683.879178082192</v>
      </c>
      <c r="M333" s="45">
        <v>0.1</v>
      </c>
      <c r="N333" s="68">
        <f t="shared" si="29"/>
        <v>49215.491260273971</v>
      </c>
    </row>
    <row r="334" spans="2:14" x14ac:dyDescent="0.25">
      <c r="B334" s="46">
        <v>331</v>
      </c>
      <c r="C334" s="109" t="s">
        <v>561</v>
      </c>
      <c r="D334" s="110">
        <v>43552</v>
      </c>
      <c r="E334" s="98">
        <v>44424</v>
      </c>
      <c r="F334" s="90">
        <f t="shared" si="27"/>
        <v>2.3890410958904109</v>
      </c>
      <c r="G334" s="46">
        <v>8</v>
      </c>
      <c r="H334" s="72">
        <v>0.05</v>
      </c>
      <c r="I334" s="91">
        <f t="shared" si="28"/>
        <v>0.11874999999999999</v>
      </c>
      <c r="J334" s="68">
        <v>46714</v>
      </c>
      <c r="K334" s="69">
        <f t="shared" si="25"/>
        <v>13252.697808219176</v>
      </c>
      <c r="L334" s="69">
        <f t="shared" si="26"/>
        <v>33461.302191780822</v>
      </c>
      <c r="M334" s="45">
        <v>0.1</v>
      </c>
      <c r="N334" s="68">
        <f t="shared" si="29"/>
        <v>30115.17197260274</v>
      </c>
    </row>
    <row r="335" spans="2:14" x14ac:dyDescent="0.25">
      <c r="B335" s="46">
        <v>332</v>
      </c>
      <c r="C335" s="109" t="s">
        <v>549</v>
      </c>
      <c r="D335" s="110">
        <v>43552</v>
      </c>
      <c r="E335" s="98">
        <v>44424</v>
      </c>
      <c r="F335" s="90">
        <f t="shared" si="27"/>
        <v>2.3890410958904109</v>
      </c>
      <c r="G335" s="46">
        <v>8</v>
      </c>
      <c r="H335" s="72">
        <v>0.05</v>
      </c>
      <c r="I335" s="91">
        <f t="shared" si="28"/>
        <v>0.11874999999999999</v>
      </c>
      <c r="J335" s="68">
        <v>1343849</v>
      </c>
      <c r="K335" s="69">
        <f t="shared" si="25"/>
        <v>381248.12041095889</v>
      </c>
      <c r="L335" s="69">
        <f t="shared" si="26"/>
        <v>962600.87958904111</v>
      </c>
      <c r="M335" s="45">
        <v>0.1</v>
      </c>
      <c r="N335" s="68">
        <f t="shared" si="29"/>
        <v>866340.79163013701</v>
      </c>
    </row>
    <row r="336" spans="2:14" x14ac:dyDescent="0.25">
      <c r="B336" s="46">
        <v>333</v>
      </c>
      <c r="C336" s="109" t="s">
        <v>549</v>
      </c>
      <c r="D336" s="110">
        <v>43552</v>
      </c>
      <c r="E336" s="98">
        <v>44424</v>
      </c>
      <c r="F336" s="90">
        <f t="shared" si="27"/>
        <v>2.3890410958904109</v>
      </c>
      <c r="G336" s="46">
        <v>8</v>
      </c>
      <c r="H336" s="72">
        <v>0.05</v>
      </c>
      <c r="I336" s="91">
        <f t="shared" si="28"/>
        <v>0.11874999999999999</v>
      </c>
      <c r="J336" s="68">
        <v>1218191</v>
      </c>
      <c r="K336" s="69">
        <f t="shared" si="25"/>
        <v>345599.11794520548</v>
      </c>
      <c r="L336" s="69">
        <f t="shared" si="26"/>
        <v>872591.88205479458</v>
      </c>
      <c r="M336" s="45">
        <v>0.1</v>
      </c>
      <c r="N336" s="68">
        <f t="shared" si="29"/>
        <v>785332.69384931517</v>
      </c>
    </row>
    <row r="337" spans="2:14" x14ac:dyDescent="0.25">
      <c r="B337" s="46">
        <v>334</v>
      </c>
      <c r="C337" s="109" t="s">
        <v>535</v>
      </c>
      <c r="D337" s="110">
        <v>43552</v>
      </c>
      <c r="E337" s="98">
        <v>44424</v>
      </c>
      <c r="F337" s="90">
        <f t="shared" si="27"/>
        <v>2.3890410958904109</v>
      </c>
      <c r="G337" s="46">
        <v>8</v>
      </c>
      <c r="H337" s="72">
        <v>0.05</v>
      </c>
      <c r="I337" s="91">
        <f t="shared" si="28"/>
        <v>0.11874999999999999</v>
      </c>
      <c r="J337" s="68">
        <v>64168</v>
      </c>
      <c r="K337" s="69">
        <f t="shared" si="25"/>
        <v>18204.373698630137</v>
      </c>
      <c r="L337" s="69">
        <f t="shared" si="26"/>
        <v>45963.626301369863</v>
      </c>
      <c r="M337" s="45">
        <v>0.1</v>
      </c>
      <c r="N337" s="68">
        <f t="shared" si="29"/>
        <v>41367.263671232875</v>
      </c>
    </row>
    <row r="338" spans="2:14" x14ac:dyDescent="0.25">
      <c r="B338" s="46">
        <v>335</v>
      </c>
      <c r="C338" s="109" t="s">
        <v>535</v>
      </c>
      <c r="D338" s="110">
        <v>43552</v>
      </c>
      <c r="E338" s="98">
        <v>44424</v>
      </c>
      <c r="F338" s="90">
        <f t="shared" si="27"/>
        <v>2.3890410958904109</v>
      </c>
      <c r="G338" s="46">
        <v>8</v>
      </c>
      <c r="H338" s="72">
        <v>0.05</v>
      </c>
      <c r="I338" s="91">
        <f t="shared" si="28"/>
        <v>0.11874999999999999</v>
      </c>
      <c r="J338" s="68">
        <v>64168</v>
      </c>
      <c r="K338" s="69">
        <f t="shared" si="25"/>
        <v>18204.373698630137</v>
      </c>
      <c r="L338" s="69">
        <f t="shared" si="26"/>
        <v>45963.626301369863</v>
      </c>
      <c r="M338" s="45">
        <v>0.1</v>
      </c>
      <c r="N338" s="68">
        <f t="shared" si="29"/>
        <v>41367.263671232875</v>
      </c>
    </row>
    <row r="339" spans="2:14" x14ac:dyDescent="0.25">
      <c r="B339" s="46">
        <v>336</v>
      </c>
      <c r="C339" s="113" t="s">
        <v>435</v>
      </c>
      <c r="D339" s="110">
        <v>43733</v>
      </c>
      <c r="E339" s="98">
        <v>44424</v>
      </c>
      <c r="F339" s="90">
        <f t="shared" si="27"/>
        <v>1.893150684931507</v>
      </c>
      <c r="G339" s="46">
        <v>8</v>
      </c>
      <c r="H339" s="72">
        <v>0.05</v>
      </c>
      <c r="I339" s="91">
        <f t="shared" si="28"/>
        <v>0.11874999999999999</v>
      </c>
      <c r="J339" s="68">
        <v>65150</v>
      </c>
      <c r="K339" s="69">
        <f t="shared" si="25"/>
        <v>14646.478595890412</v>
      </c>
      <c r="L339" s="69">
        <f t="shared" si="26"/>
        <v>50503.52140410959</v>
      </c>
      <c r="M339" s="45">
        <v>0.1</v>
      </c>
      <c r="N339" s="68">
        <f t="shared" si="29"/>
        <v>45453.169263698634</v>
      </c>
    </row>
    <row r="340" spans="2:14" x14ac:dyDescent="0.25">
      <c r="B340" s="46">
        <v>337</v>
      </c>
      <c r="C340" s="113" t="s">
        <v>435</v>
      </c>
      <c r="D340" s="110">
        <v>43206</v>
      </c>
      <c r="E340" s="98">
        <v>44424</v>
      </c>
      <c r="F340" s="90">
        <f t="shared" si="27"/>
        <v>3.3369863013698629</v>
      </c>
      <c r="G340" s="46">
        <v>8</v>
      </c>
      <c r="H340" s="72">
        <v>0.05</v>
      </c>
      <c r="I340" s="91">
        <f t="shared" si="28"/>
        <v>0.11874999999999999</v>
      </c>
      <c r="J340" s="68">
        <v>65150</v>
      </c>
      <c r="K340" s="69">
        <f t="shared" si="25"/>
        <v>25816.803082191778</v>
      </c>
      <c r="L340" s="69">
        <f t="shared" si="26"/>
        <v>39333.196917808222</v>
      </c>
      <c r="M340" s="45">
        <v>0.1</v>
      </c>
      <c r="N340" s="68">
        <f t="shared" si="29"/>
        <v>35399.877226027398</v>
      </c>
    </row>
    <row r="341" spans="2:14" x14ac:dyDescent="0.25">
      <c r="B341" s="46">
        <v>338</v>
      </c>
      <c r="C341" s="113" t="s">
        <v>435</v>
      </c>
      <c r="D341" s="110">
        <v>43769</v>
      </c>
      <c r="E341" s="98">
        <v>44424</v>
      </c>
      <c r="F341" s="90">
        <f t="shared" si="27"/>
        <v>1.7945205479452055</v>
      </c>
      <c r="G341" s="46">
        <v>8</v>
      </c>
      <c r="H341" s="72">
        <v>0.05</v>
      </c>
      <c r="I341" s="91">
        <f t="shared" si="28"/>
        <v>0.11874999999999999</v>
      </c>
      <c r="J341" s="68">
        <v>63436</v>
      </c>
      <c r="K341" s="69">
        <f t="shared" si="25"/>
        <v>13518.168150684931</v>
      </c>
      <c r="L341" s="69">
        <f t="shared" si="26"/>
        <v>49917.831849315073</v>
      </c>
      <c r="M341" s="45">
        <v>0.1</v>
      </c>
      <c r="N341" s="68">
        <f t="shared" si="29"/>
        <v>44926.048664383568</v>
      </c>
    </row>
    <row r="342" spans="2:14" x14ac:dyDescent="0.25">
      <c r="B342" s="46">
        <v>339</v>
      </c>
      <c r="C342" s="113" t="s">
        <v>562</v>
      </c>
      <c r="D342" s="110">
        <v>43675</v>
      </c>
      <c r="E342" s="98">
        <v>44424</v>
      </c>
      <c r="F342" s="90">
        <f t="shared" si="27"/>
        <v>2.0520547945205481</v>
      </c>
      <c r="G342" s="46">
        <v>8</v>
      </c>
      <c r="H342" s="72">
        <v>0.05</v>
      </c>
      <c r="I342" s="91">
        <f t="shared" si="28"/>
        <v>0.11874999999999999</v>
      </c>
      <c r="J342" s="68">
        <v>862568</v>
      </c>
      <c r="K342" s="69">
        <f t="shared" si="25"/>
        <v>210191.87</v>
      </c>
      <c r="L342" s="69">
        <f t="shared" si="26"/>
        <v>652376.13</v>
      </c>
      <c r="M342" s="45">
        <v>0.1</v>
      </c>
      <c r="N342" s="68">
        <f t="shared" si="29"/>
        <v>587138.51699999999</v>
      </c>
    </row>
    <row r="343" spans="2:14" x14ac:dyDescent="0.25">
      <c r="B343" s="46">
        <v>340</v>
      </c>
      <c r="C343" s="113" t="s">
        <v>563</v>
      </c>
      <c r="D343" s="110">
        <v>43675</v>
      </c>
      <c r="E343" s="98">
        <v>44424</v>
      </c>
      <c r="F343" s="90">
        <f t="shared" si="27"/>
        <v>2.0520547945205481</v>
      </c>
      <c r="G343" s="46">
        <v>8</v>
      </c>
      <c r="H343" s="72">
        <v>0.05</v>
      </c>
      <c r="I343" s="91">
        <f t="shared" si="28"/>
        <v>0.11874999999999999</v>
      </c>
      <c r="J343" s="68">
        <v>83380</v>
      </c>
      <c r="K343" s="69">
        <f t="shared" si="25"/>
        <v>20318.16404109589</v>
      </c>
      <c r="L343" s="69">
        <f t="shared" si="26"/>
        <v>63061.835958904107</v>
      </c>
      <c r="M343" s="45">
        <v>0.1</v>
      </c>
      <c r="N343" s="68">
        <f t="shared" si="29"/>
        <v>56755.652363013694</v>
      </c>
    </row>
    <row r="344" spans="2:14" x14ac:dyDescent="0.25">
      <c r="B344" s="46">
        <v>341</v>
      </c>
      <c r="C344" s="113" t="s">
        <v>564</v>
      </c>
      <c r="D344" s="110">
        <v>43675</v>
      </c>
      <c r="E344" s="98">
        <v>44424</v>
      </c>
      <c r="F344" s="90">
        <f t="shared" si="27"/>
        <v>2.0520547945205481</v>
      </c>
      <c r="G344" s="46">
        <v>8</v>
      </c>
      <c r="H344" s="72">
        <v>0.05</v>
      </c>
      <c r="I344" s="91">
        <f t="shared" si="28"/>
        <v>0.11874999999999999</v>
      </c>
      <c r="J344" s="68">
        <v>79713</v>
      </c>
      <c r="K344" s="69">
        <f t="shared" si="25"/>
        <v>19424.583955479451</v>
      </c>
      <c r="L344" s="69">
        <f t="shared" si="26"/>
        <v>60288.416044520549</v>
      </c>
      <c r="M344" s="45">
        <v>0.1</v>
      </c>
      <c r="N344" s="68">
        <f t="shared" si="29"/>
        <v>54259.574440068493</v>
      </c>
    </row>
    <row r="345" spans="2:14" x14ac:dyDescent="0.25">
      <c r="B345" s="46">
        <v>342</v>
      </c>
      <c r="C345" s="113" t="s">
        <v>564</v>
      </c>
      <c r="D345" s="110">
        <v>43675</v>
      </c>
      <c r="E345" s="98">
        <v>44424</v>
      </c>
      <c r="F345" s="90">
        <f t="shared" si="27"/>
        <v>2.0520547945205481</v>
      </c>
      <c r="G345" s="46">
        <v>8</v>
      </c>
      <c r="H345" s="72">
        <v>0.05</v>
      </c>
      <c r="I345" s="91">
        <f t="shared" si="28"/>
        <v>0.11874999999999999</v>
      </c>
      <c r="J345" s="68">
        <v>68217</v>
      </c>
      <c r="K345" s="69">
        <f t="shared" si="25"/>
        <v>16623.221352739725</v>
      </c>
      <c r="L345" s="69">
        <f t="shared" si="26"/>
        <v>51593.778647260275</v>
      </c>
      <c r="M345" s="45">
        <v>0.1</v>
      </c>
      <c r="N345" s="68">
        <f t="shared" si="29"/>
        <v>46434.400782534249</v>
      </c>
    </row>
    <row r="346" spans="2:14" x14ac:dyDescent="0.25">
      <c r="B346" s="46">
        <v>343</v>
      </c>
      <c r="C346" s="113" t="s">
        <v>565</v>
      </c>
      <c r="D346" s="110">
        <v>43675</v>
      </c>
      <c r="E346" s="98">
        <v>44424</v>
      </c>
      <c r="F346" s="90">
        <f t="shared" si="27"/>
        <v>2.0520547945205481</v>
      </c>
      <c r="G346" s="46">
        <v>8</v>
      </c>
      <c r="H346" s="72">
        <v>0.05</v>
      </c>
      <c r="I346" s="91">
        <f t="shared" si="28"/>
        <v>0.11874999999999999</v>
      </c>
      <c r="J346" s="68">
        <v>49708</v>
      </c>
      <c r="K346" s="69">
        <f t="shared" si="25"/>
        <v>12112.920342465753</v>
      </c>
      <c r="L346" s="69">
        <f t="shared" si="26"/>
        <v>37595.079657534247</v>
      </c>
      <c r="M346" s="45">
        <v>0.1</v>
      </c>
      <c r="N346" s="68">
        <f t="shared" si="29"/>
        <v>33835.571691780824</v>
      </c>
    </row>
    <row r="347" spans="2:14" x14ac:dyDescent="0.25">
      <c r="B347" s="46">
        <v>344</v>
      </c>
      <c r="C347" s="113" t="s">
        <v>564</v>
      </c>
      <c r="D347" s="110">
        <v>43675</v>
      </c>
      <c r="E347" s="98">
        <v>44424</v>
      </c>
      <c r="F347" s="90">
        <f t="shared" si="27"/>
        <v>2.0520547945205481</v>
      </c>
      <c r="G347" s="46">
        <v>8</v>
      </c>
      <c r="H347" s="72">
        <v>0.05</v>
      </c>
      <c r="I347" s="91">
        <f t="shared" si="28"/>
        <v>0.11874999999999999</v>
      </c>
      <c r="J347" s="68">
        <v>67504</v>
      </c>
      <c r="K347" s="69">
        <f t="shared" si="25"/>
        <v>16449.476438356163</v>
      </c>
      <c r="L347" s="69">
        <f t="shared" si="26"/>
        <v>51054.523561643837</v>
      </c>
      <c r="M347" s="45">
        <v>0.1</v>
      </c>
      <c r="N347" s="68">
        <f t="shared" si="29"/>
        <v>45949.071205479457</v>
      </c>
    </row>
    <row r="348" spans="2:14" x14ac:dyDescent="0.25">
      <c r="B348" s="46">
        <v>345</v>
      </c>
      <c r="C348" s="113" t="s">
        <v>566</v>
      </c>
      <c r="D348" s="110">
        <v>43675</v>
      </c>
      <c r="E348" s="98">
        <v>44424</v>
      </c>
      <c r="F348" s="90">
        <f t="shared" si="27"/>
        <v>2.0520547945205481</v>
      </c>
      <c r="G348" s="46">
        <v>8</v>
      </c>
      <c r="H348" s="72">
        <v>0.05</v>
      </c>
      <c r="I348" s="91">
        <f t="shared" si="28"/>
        <v>0.11874999999999999</v>
      </c>
      <c r="J348" s="68">
        <v>66717</v>
      </c>
      <c r="K348" s="69">
        <f t="shared" si="25"/>
        <v>16257.699092465753</v>
      </c>
      <c r="L348" s="69">
        <f t="shared" si="26"/>
        <v>50459.300907534249</v>
      </c>
      <c r="M348" s="45">
        <v>0.1</v>
      </c>
      <c r="N348" s="68">
        <f t="shared" si="29"/>
        <v>45413.370816780822</v>
      </c>
    </row>
    <row r="349" spans="2:14" x14ac:dyDescent="0.25">
      <c r="B349" s="46">
        <v>346</v>
      </c>
      <c r="C349" s="113" t="s">
        <v>567</v>
      </c>
      <c r="D349" s="110">
        <v>43704</v>
      </c>
      <c r="E349" s="98">
        <v>44424</v>
      </c>
      <c r="F349" s="90">
        <f t="shared" si="27"/>
        <v>1.9726027397260273</v>
      </c>
      <c r="G349" s="46">
        <v>8</v>
      </c>
      <c r="H349" s="72">
        <v>0.05</v>
      </c>
      <c r="I349" s="91">
        <f t="shared" si="28"/>
        <v>0.11874999999999999</v>
      </c>
      <c r="J349" s="68">
        <v>77979</v>
      </c>
      <c r="K349" s="69">
        <f t="shared" si="25"/>
        <v>18266.313698630136</v>
      </c>
      <c r="L349" s="69">
        <f t="shared" si="26"/>
        <v>59712.68630136986</v>
      </c>
      <c r="M349" s="45">
        <v>0.1</v>
      </c>
      <c r="N349" s="68">
        <f t="shared" si="29"/>
        <v>53741.417671232877</v>
      </c>
    </row>
    <row r="350" spans="2:14" x14ac:dyDescent="0.25">
      <c r="B350" s="46">
        <v>347</v>
      </c>
      <c r="C350" s="113" t="s">
        <v>540</v>
      </c>
      <c r="D350" s="110">
        <v>43704</v>
      </c>
      <c r="E350" s="98">
        <v>44424</v>
      </c>
      <c r="F350" s="90">
        <f t="shared" si="27"/>
        <v>1.9726027397260273</v>
      </c>
      <c r="G350" s="46">
        <v>8</v>
      </c>
      <c r="H350" s="72">
        <v>0.05</v>
      </c>
      <c r="I350" s="91">
        <f t="shared" si="28"/>
        <v>0.11874999999999999</v>
      </c>
      <c r="J350" s="68">
        <v>72323</v>
      </c>
      <c r="K350" s="69">
        <f t="shared" si="25"/>
        <v>16941.415068493148</v>
      </c>
      <c r="L350" s="69">
        <f t="shared" si="26"/>
        <v>55381.584931506848</v>
      </c>
      <c r="M350" s="45">
        <v>0.1</v>
      </c>
      <c r="N350" s="68">
        <f t="shared" si="29"/>
        <v>49843.426438356168</v>
      </c>
    </row>
    <row r="351" spans="2:14" x14ac:dyDescent="0.25">
      <c r="B351" s="46">
        <v>348</v>
      </c>
      <c r="C351" s="113" t="s">
        <v>568</v>
      </c>
      <c r="D351" s="110">
        <v>43704</v>
      </c>
      <c r="E351" s="98">
        <v>44424</v>
      </c>
      <c r="F351" s="90">
        <f t="shared" si="27"/>
        <v>1.9726027397260273</v>
      </c>
      <c r="G351" s="46">
        <v>8</v>
      </c>
      <c r="H351" s="72">
        <v>0.05</v>
      </c>
      <c r="I351" s="91">
        <f t="shared" si="28"/>
        <v>0.11874999999999999</v>
      </c>
      <c r="J351" s="68">
        <v>118003</v>
      </c>
      <c r="K351" s="69">
        <f t="shared" si="25"/>
        <v>27641.798630136982</v>
      </c>
      <c r="L351" s="69">
        <f t="shared" si="26"/>
        <v>90361.201369863018</v>
      </c>
      <c r="M351" s="45">
        <v>0.1</v>
      </c>
      <c r="N351" s="68">
        <f t="shared" si="29"/>
        <v>81325.081232876721</v>
      </c>
    </row>
    <row r="352" spans="2:14" x14ac:dyDescent="0.25">
      <c r="B352" s="46">
        <v>349</v>
      </c>
      <c r="C352" s="113" t="s">
        <v>540</v>
      </c>
      <c r="D352" s="110">
        <v>43704</v>
      </c>
      <c r="E352" s="98">
        <v>44424</v>
      </c>
      <c r="F352" s="90">
        <f t="shared" si="27"/>
        <v>1.9726027397260273</v>
      </c>
      <c r="G352" s="46">
        <v>8</v>
      </c>
      <c r="H352" s="72">
        <v>0.05</v>
      </c>
      <c r="I352" s="91">
        <f t="shared" si="28"/>
        <v>0.11874999999999999</v>
      </c>
      <c r="J352" s="68">
        <v>63521</v>
      </c>
      <c r="K352" s="69">
        <f t="shared" si="25"/>
        <v>14879.576712328766</v>
      </c>
      <c r="L352" s="69">
        <f t="shared" si="26"/>
        <v>48641.423287671234</v>
      </c>
      <c r="M352" s="45">
        <v>0.1</v>
      </c>
      <c r="N352" s="68">
        <f t="shared" si="29"/>
        <v>43777.280958904114</v>
      </c>
    </row>
    <row r="353" spans="2:14" x14ac:dyDescent="0.25">
      <c r="B353" s="46">
        <v>350</v>
      </c>
      <c r="C353" s="113" t="s">
        <v>569</v>
      </c>
      <c r="D353" s="110">
        <v>43704</v>
      </c>
      <c r="E353" s="98">
        <v>44424</v>
      </c>
      <c r="F353" s="90">
        <f t="shared" si="27"/>
        <v>1.9726027397260273</v>
      </c>
      <c r="G353" s="46">
        <v>8</v>
      </c>
      <c r="H353" s="72">
        <v>0.05</v>
      </c>
      <c r="I353" s="91">
        <f t="shared" si="28"/>
        <v>0.11874999999999999</v>
      </c>
      <c r="J353" s="68">
        <v>727228</v>
      </c>
      <c r="K353" s="69">
        <f t="shared" si="25"/>
        <v>170350.66849315068</v>
      </c>
      <c r="L353" s="69">
        <f t="shared" si="26"/>
        <v>556877.33150684927</v>
      </c>
      <c r="M353" s="45">
        <v>0.1</v>
      </c>
      <c r="N353" s="68">
        <f t="shared" si="29"/>
        <v>501189.59835616435</v>
      </c>
    </row>
    <row r="354" spans="2:14" x14ac:dyDescent="0.25">
      <c r="B354" s="46">
        <v>351</v>
      </c>
      <c r="C354" s="113" t="s">
        <v>570</v>
      </c>
      <c r="D354" s="110">
        <v>43704</v>
      </c>
      <c r="E354" s="98">
        <v>44424</v>
      </c>
      <c r="F354" s="90">
        <f t="shared" si="27"/>
        <v>1.9726027397260273</v>
      </c>
      <c r="G354" s="46">
        <v>8</v>
      </c>
      <c r="H354" s="72">
        <v>0.05</v>
      </c>
      <c r="I354" s="91">
        <f t="shared" si="28"/>
        <v>0.11874999999999999</v>
      </c>
      <c r="J354" s="68">
        <v>803817</v>
      </c>
      <c r="K354" s="69">
        <f t="shared" si="25"/>
        <v>188291.37945205477</v>
      </c>
      <c r="L354" s="69">
        <f t="shared" si="26"/>
        <v>615525.62054794526</v>
      </c>
      <c r="M354" s="45">
        <v>0.1</v>
      </c>
      <c r="N354" s="68">
        <f t="shared" si="29"/>
        <v>553973.05849315075</v>
      </c>
    </row>
    <row r="355" spans="2:14" x14ac:dyDescent="0.25">
      <c r="B355" s="46">
        <v>352</v>
      </c>
      <c r="C355" s="113" t="s">
        <v>571</v>
      </c>
      <c r="D355" s="110">
        <v>43767</v>
      </c>
      <c r="E355" s="98">
        <v>44424</v>
      </c>
      <c r="F355" s="90">
        <f t="shared" si="27"/>
        <v>1.8</v>
      </c>
      <c r="G355" s="46">
        <v>8</v>
      </c>
      <c r="H355" s="72">
        <v>0.05</v>
      </c>
      <c r="I355" s="91">
        <f t="shared" si="28"/>
        <v>0.11874999999999999</v>
      </c>
      <c r="J355" s="68">
        <v>1266128</v>
      </c>
      <c r="K355" s="69">
        <f t="shared" si="25"/>
        <v>270634.86</v>
      </c>
      <c r="L355" s="69">
        <f t="shared" si="26"/>
        <v>995493.14</v>
      </c>
      <c r="M355" s="45">
        <v>0.1</v>
      </c>
      <c r="N355" s="68">
        <f t="shared" si="29"/>
        <v>895943.826</v>
      </c>
    </row>
    <row r="356" spans="2:14" x14ac:dyDescent="0.25">
      <c r="B356" s="46">
        <v>353</v>
      </c>
      <c r="C356" s="113" t="s">
        <v>572</v>
      </c>
      <c r="D356" s="110">
        <v>43767</v>
      </c>
      <c r="E356" s="98">
        <v>44424</v>
      </c>
      <c r="F356" s="90">
        <f t="shared" si="27"/>
        <v>1.8</v>
      </c>
      <c r="G356" s="46">
        <v>8</v>
      </c>
      <c r="H356" s="72">
        <v>0.05</v>
      </c>
      <c r="I356" s="91">
        <f t="shared" si="28"/>
        <v>0.11874999999999999</v>
      </c>
      <c r="J356" s="68">
        <v>841736</v>
      </c>
      <c r="K356" s="69">
        <f t="shared" si="25"/>
        <v>179921.07</v>
      </c>
      <c r="L356" s="69">
        <f t="shared" si="26"/>
        <v>661814.92999999993</v>
      </c>
      <c r="M356" s="45">
        <v>0.1</v>
      </c>
      <c r="N356" s="68">
        <f t="shared" si="29"/>
        <v>595633.43699999992</v>
      </c>
    </row>
    <row r="357" spans="2:14" x14ac:dyDescent="0.25">
      <c r="B357" s="46">
        <v>354</v>
      </c>
      <c r="C357" s="113" t="s">
        <v>573</v>
      </c>
      <c r="D357" s="110">
        <v>43767</v>
      </c>
      <c r="E357" s="98">
        <v>44424</v>
      </c>
      <c r="F357" s="90">
        <f t="shared" si="27"/>
        <v>1.8</v>
      </c>
      <c r="G357" s="46">
        <v>8</v>
      </c>
      <c r="H357" s="72">
        <v>0.05</v>
      </c>
      <c r="I357" s="91">
        <f t="shared" si="28"/>
        <v>0.11874999999999999</v>
      </c>
      <c r="J357" s="68">
        <v>928749</v>
      </c>
      <c r="K357" s="69">
        <f t="shared" si="25"/>
        <v>198520.09874999998</v>
      </c>
      <c r="L357" s="69">
        <f t="shared" si="26"/>
        <v>730228.90125</v>
      </c>
      <c r="M357" s="45">
        <v>0.1</v>
      </c>
      <c r="N357" s="68">
        <f t="shared" si="29"/>
        <v>657206.01112499996</v>
      </c>
    </row>
    <row r="358" spans="2:14" x14ac:dyDescent="0.25">
      <c r="B358" s="46">
        <v>355</v>
      </c>
      <c r="C358" s="113" t="s">
        <v>574</v>
      </c>
      <c r="D358" s="110">
        <v>43768</v>
      </c>
      <c r="E358" s="98">
        <v>44424</v>
      </c>
      <c r="F358" s="90">
        <f t="shared" si="27"/>
        <v>1.7972602739726027</v>
      </c>
      <c r="G358" s="46">
        <v>8</v>
      </c>
      <c r="H358" s="72">
        <v>0.05</v>
      </c>
      <c r="I358" s="91">
        <f t="shared" si="28"/>
        <v>0.11874999999999999</v>
      </c>
      <c r="J358" s="68">
        <v>805887</v>
      </c>
      <c r="K358" s="69">
        <f t="shared" si="25"/>
        <v>171996.15698630136</v>
      </c>
      <c r="L358" s="69">
        <f t="shared" si="26"/>
        <v>633890.8430136987</v>
      </c>
      <c r="M358" s="45">
        <v>0.1</v>
      </c>
      <c r="N358" s="68">
        <f t="shared" si="29"/>
        <v>570501.75871232885</v>
      </c>
    </row>
    <row r="359" spans="2:14" x14ac:dyDescent="0.25">
      <c r="B359" s="46">
        <v>356</v>
      </c>
      <c r="C359" s="113" t="s">
        <v>575</v>
      </c>
      <c r="D359" s="110">
        <v>43768</v>
      </c>
      <c r="E359" s="98">
        <v>44424</v>
      </c>
      <c r="F359" s="90">
        <f t="shared" si="27"/>
        <v>1.7972602739726027</v>
      </c>
      <c r="G359" s="46">
        <v>8</v>
      </c>
      <c r="H359" s="72">
        <v>0.05</v>
      </c>
      <c r="I359" s="91">
        <f t="shared" si="28"/>
        <v>0.11874999999999999</v>
      </c>
      <c r="J359" s="68">
        <v>930199</v>
      </c>
      <c r="K359" s="69">
        <f t="shared" si="25"/>
        <v>198527.40301369861</v>
      </c>
      <c r="L359" s="69">
        <f t="shared" si="26"/>
        <v>731671.59698630136</v>
      </c>
      <c r="M359" s="45">
        <v>0.1</v>
      </c>
      <c r="N359" s="68">
        <f t="shared" si="29"/>
        <v>658504.43728767126</v>
      </c>
    </row>
    <row r="360" spans="2:14" x14ac:dyDescent="0.25">
      <c r="B360" s="46">
        <v>357</v>
      </c>
      <c r="C360" s="113" t="s">
        <v>568</v>
      </c>
      <c r="D360" s="110">
        <v>43768</v>
      </c>
      <c r="E360" s="98">
        <v>44424</v>
      </c>
      <c r="F360" s="90">
        <f t="shared" si="27"/>
        <v>1.7972602739726027</v>
      </c>
      <c r="G360" s="46">
        <v>8</v>
      </c>
      <c r="H360" s="72">
        <v>0.05</v>
      </c>
      <c r="I360" s="91">
        <f t="shared" si="28"/>
        <v>0.11874999999999999</v>
      </c>
      <c r="J360" s="68">
        <v>95291</v>
      </c>
      <c r="K360" s="69">
        <f t="shared" si="25"/>
        <v>20337.44904109589</v>
      </c>
      <c r="L360" s="69">
        <f t="shared" si="26"/>
        <v>74953.550958904118</v>
      </c>
      <c r="M360" s="45">
        <v>0.1</v>
      </c>
      <c r="N360" s="68">
        <f t="shared" si="29"/>
        <v>67458.195863013709</v>
      </c>
    </row>
    <row r="361" spans="2:14" x14ac:dyDescent="0.25">
      <c r="B361" s="46">
        <v>358</v>
      </c>
      <c r="C361" s="113" t="s">
        <v>576</v>
      </c>
      <c r="D361" s="110">
        <v>43768</v>
      </c>
      <c r="E361" s="98">
        <v>44424</v>
      </c>
      <c r="F361" s="90">
        <f t="shared" si="27"/>
        <v>1.7972602739726027</v>
      </c>
      <c r="G361" s="46">
        <v>8</v>
      </c>
      <c r="H361" s="72">
        <v>0.05</v>
      </c>
      <c r="I361" s="91">
        <f t="shared" si="28"/>
        <v>0.11874999999999999</v>
      </c>
      <c r="J361" s="68">
        <v>67441</v>
      </c>
      <c r="K361" s="69">
        <f t="shared" si="25"/>
        <v>14393.572328767123</v>
      </c>
      <c r="L361" s="69">
        <f t="shared" si="26"/>
        <v>53047.427671232879</v>
      </c>
      <c r="M361" s="45">
        <v>0.1</v>
      </c>
      <c r="N361" s="68">
        <f t="shared" si="29"/>
        <v>47742.684904109592</v>
      </c>
    </row>
    <row r="362" spans="2:14" x14ac:dyDescent="0.25">
      <c r="B362" s="46">
        <v>359</v>
      </c>
      <c r="C362" s="113" t="s">
        <v>576</v>
      </c>
      <c r="D362" s="110">
        <v>43768</v>
      </c>
      <c r="E362" s="98">
        <v>44424</v>
      </c>
      <c r="F362" s="90">
        <f t="shared" si="27"/>
        <v>1.7972602739726027</v>
      </c>
      <c r="G362" s="46">
        <v>8</v>
      </c>
      <c r="H362" s="72">
        <v>0.05</v>
      </c>
      <c r="I362" s="91">
        <f t="shared" si="28"/>
        <v>0.11874999999999999</v>
      </c>
      <c r="J362" s="68">
        <v>72317</v>
      </c>
      <c r="K362" s="69">
        <f t="shared" si="25"/>
        <v>15434.230958904107</v>
      </c>
      <c r="L362" s="69">
        <f t="shared" si="26"/>
        <v>56882.769041095889</v>
      </c>
      <c r="M362" s="45">
        <v>0.1</v>
      </c>
      <c r="N362" s="68">
        <f t="shared" si="29"/>
        <v>51194.4921369863</v>
      </c>
    </row>
    <row r="363" spans="2:14" x14ac:dyDescent="0.25">
      <c r="B363" s="46">
        <v>360</v>
      </c>
      <c r="C363" s="113" t="s">
        <v>577</v>
      </c>
      <c r="D363" s="110">
        <v>43768</v>
      </c>
      <c r="E363" s="98">
        <v>44424</v>
      </c>
      <c r="F363" s="90">
        <f t="shared" si="27"/>
        <v>1.7972602739726027</v>
      </c>
      <c r="G363" s="46">
        <v>8</v>
      </c>
      <c r="H363" s="72">
        <v>0.05</v>
      </c>
      <c r="I363" s="91">
        <f t="shared" si="28"/>
        <v>0.11874999999999999</v>
      </c>
      <c r="J363" s="68">
        <v>68167</v>
      </c>
      <c r="K363" s="69">
        <f t="shared" si="25"/>
        <v>14548.518630136985</v>
      </c>
      <c r="L363" s="69">
        <f t="shared" si="26"/>
        <v>53618.481369863017</v>
      </c>
      <c r="M363" s="45">
        <v>0.1</v>
      </c>
      <c r="N363" s="68">
        <f t="shared" si="29"/>
        <v>48256.633232876717</v>
      </c>
    </row>
    <row r="364" spans="2:14" x14ac:dyDescent="0.25">
      <c r="B364" s="46">
        <v>361</v>
      </c>
      <c r="C364" s="113" t="s">
        <v>578</v>
      </c>
      <c r="D364" s="110">
        <v>43796</v>
      </c>
      <c r="E364" s="98">
        <v>44424</v>
      </c>
      <c r="F364" s="90">
        <f t="shared" si="27"/>
        <v>1.7205479452054795</v>
      </c>
      <c r="G364" s="46">
        <v>8</v>
      </c>
      <c r="H364" s="72">
        <v>0.05</v>
      </c>
      <c r="I364" s="91">
        <f t="shared" si="28"/>
        <v>0.11874999999999999</v>
      </c>
      <c r="J364" s="68">
        <v>757133</v>
      </c>
      <c r="K364" s="69">
        <f t="shared" si="25"/>
        <v>154693.68075342465</v>
      </c>
      <c r="L364" s="69">
        <f t="shared" si="26"/>
        <v>602439.31924657535</v>
      </c>
      <c r="M364" s="45">
        <v>0.1</v>
      </c>
      <c r="N364" s="68">
        <f t="shared" si="29"/>
        <v>542195.38732191781</v>
      </c>
    </row>
    <row r="365" spans="2:14" x14ac:dyDescent="0.25">
      <c r="B365" s="46">
        <v>362</v>
      </c>
      <c r="C365" s="113" t="s">
        <v>576</v>
      </c>
      <c r="D365" s="110">
        <v>43796</v>
      </c>
      <c r="E365" s="98">
        <v>44424</v>
      </c>
      <c r="F365" s="90">
        <f t="shared" si="27"/>
        <v>1.7205479452054795</v>
      </c>
      <c r="G365" s="46">
        <v>8</v>
      </c>
      <c r="H365" s="72">
        <v>0.05</v>
      </c>
      <c r="I365" s="91">
        <f t="shared" si="28"/>
        <v>0.11874999999999999</v>
      </c>
      <c r="J365" s="68">
        <v>67390</v>
      </c>
      <c r="K365" s="69">
        <f t="shared" si="25"/>
        <v>13768.792465753426</v>
      </c>
      <c r="L365" s="69">
        <f t="shared" si="26"/>
        <v>53621.207534246576</v>
      </c>
      <c r="M365" s="45">
        <v>0.1</v>
      </c>
      <c r="N365" s="68">
        <f t="shared" si="29"/>
        <v>48259.086780821919</v>
      </c>
    </row>
    <row r="366" spans="2:14" x14ac:dyDescent="0.25">
      <c r="B366" s="46">
        <v>363</v>
      </c>
      <c r="C366" s="113" t="s">
        <v>576</v>
      </c>
      <c r="D366" s="110">
        <v>43796</v>
      </c>
      <c r="E366" s="98">
        <v>44424</v>
      </c>
      <c r="F366" s="90">
        <f t="shared" si="27"/>
        <v>1.7205479452054795</v>
      </c>
      <c r="G366" s="46">
        <v>8</v>
      </c>
      <c r="H366" s="72">
        <v>0.05</v>
      </c>
      <c r="I366" s="91">
        <f t="shared" si="28"/>
        <v>0.11874999999999999</v>
      </c>
      <c r="J366" s="68">
        <v>65945</v>
      </c>
      <c r="K366" s="69">
        <f t="shared" si="25"/>
        <v>13473.557191780823</v>
      </c>
      <c r="L366" s="69">
        <f t="shared" si="26"/>
        <v>52471.442808219173</v>
      </c>
      <c r="M366" s="45">
        <v>0.1</v>
      </c>
      <c r="N366" s="68">
        <f t="shared" si="29"/>
        <v>47224.298527397259</v>
      </c>
    </row>
    <row r="367" spans="2:14" x14ac:dyDescent="0.25">
      <c r="B367" s="46">
        <v>364</v>
      </c>
      <c r="C367" s="113" t="s">
        <v>579</v>
      </c>
      <c r="D367" s="110">
        <v>43796</v>
      </c>
      <c r="E367" s="98">
        <v>44424</v>
      </c>
      <c r="F367" s="90">
        <f t="shared" si="27"/>
        <v>1.7205479452054795</v>
      </c>
      <c r="G367" s="46">
        <v>8</v>
      </c>
      <c r="H367" s="72">
        <v>0.05</v>
      </c>
      <c r="I367" s="91">
        <f t="shared" si="28"/>
        <v>0.11874999999999999</v>
      </c>
      <c r="J367" s="68">
        <v>782856</v>
      </c>
      <c r="K367" s="69">
        <f t="shared" si="25"/>
        <v>159949.27726027396</v>
      </c>
      <c r="L367" s="69">
        <f t="shared" si="26"/>
        <v>622906.72273972607</v>
      </c>
      <c r="M367" s="45">
        <v>0.1</v>
      </c>
      <c r="N367" s="68">
        <f t="shared" si="29"/>
        <v>560616.05046575353</v>
      </c>
    </row>
    <row r="368" spans="2:14" x14ac:dyDescent="0.25">
      <c r="B368" s="46">
        <v>365</v>
      </c>
      <c r="C368" s="113" t="s">
        <v>580</v>
      </c>
      <c r="D368" s="110">
        <v>43810</v>
      </c>
      <c r="E368" s="98">
        <v>44424</v>
      </c>
      <c r="F368" s="90">
        <f t="shared" si="27"/>
        <v>1.6821917808219178</v>
      </c>
      <c r="G368" s="46">
        <v>8</v>
      </c>
      <c r="H368" s="72">
        <v>0.05</v>
      </c>
      <c r="I368" s="91">
        <f t="shared" si="28"/>
        <v>0.11874999999999999</v>
      </c>
      <c r="J368" s="68">
        <v>1450380</v>
      </c>
      <c r="K368" s="69">
        <f t="shared" si="25"/>
        <v>289728.30616438354</v>
      </c>
      <c r="L368" s="69">
        <f t="shared" si="26"/>
        <v>1160651.6938356166</v>
      </c>
      <c r="M368" s="45">
        <v>0.1</v>
      </c>
      <c r="N368" s="68">
        <f t="shared" si="29"/>
        <v>1044586.524452055</v>
      </c>
    </row>
    <row r="369" spans="2:14" x14ac:dyDescent="0.25">
      <c r="B369" s="46">
        <v>366</v>
      </c>
      <c r="C369" s="113" t="s">
        <v>581</v>
      </c>
      <c r="D369" s="110">
        <v>43810</v>
      </c>
      <c r="E369" s="98">
        <v>44424</v>
      </c>
      <c r="F369" s="90">
        <f t="shared" si="27"/>
        <v>1.6821917808219178</v>
      </c>
      <c r="G369" s="46">
        <v>8</v>
      </c>
      <c r="H369" s="72">
        <v>0.05</v>
      </c>
      <c r="I369" s="91">
        <f t="shared" si="28"/>
        <v>0.11874999999999999</v>
      </c>
      <c r="J369" s="68">
        <v>881369</v>
      </c>
      <c r="K369" s="69">
        <f t="shared" si="25"/>
        <v>176062.51291095887</v>
      </c>
      <c r="L369" s="69">
        <f t="shared" si="26"/>
        <v>705306.48708904115</v>
      </c>
      <c r="M369" s="45">
        <v>0.1</v>
      </c>
      <c r="N369" s="68">
        <f t="shared" si="29"/>
        <v>634775.83838013711</v>
      </c>
    </row>
    <row r="370" spans="2:14" x14ac:dyDescent="0.25">
      <c r="B370" s="46">
        <v>367</v>
      </c>
      <c r="C370" s="113" t="s">
        <v>582</v>
      </c>
      <c r="D370" s="110">
        <v>43810</v>
      </c>
      <c r="E370" s="98">
        <v>44424</v>
      </c>
      <c r="F370" s="90">
        <f t="shared" si="27"/>
        <v>1.6821917808219178</v>
      </c>
      <c r="G370" s="46">
        <v>8</v>
      </c>
      <c r="H370" s="72">
        <v>0.05</v>
      </c>
      <c r="I370" s="91">
        <f t="shared" si="28"/>
        <v>0.11874999999999999</v>
      </c>
      <c r="J370" s="68">
        <v>909342</v>
      </c>
      <c r="K370" s="69">
        <f t="shared" si="25"/>
        <v>181650.40705479449</v>
      </c>
      <c r="L370" s="69">
        <f t="shared" si="26"/>
        <v>727691.59294520551</v>
      </c>
      <c r="M370" s="45">
        <v>0.1</v>
      </c>
      <c r="N370" s="68">
        <f t="shared" si="29"/>
        <v>654922.43365068501</v>
      </c>
    </row>
    <row r="371" spans="2:14" x14ac:dyDescent="0.25">
      <c r="B371" s="46">
        <v>368</v>
      </c>
      <c r="C371" s="113" t="s">
        <v>576</v>
      </c>
      <c r="D371" s="110">
        <v>43810</v>
      </c>
      <c r="E371" s="98">
        <v>44424</v>
      </c>
      <c r="F371" s="90">
        <f t="shared" si="27"/>
        <v>1.6821917808219178</v>
      </c>
      <c r="G371" s="46">
        <v>8</v>
      </c>
      <c r="H371" s="72">
        <v>0.05</v>
      </c>
      <c r="I371" s="91">
        <f t="shared" si="28"/>
        <v>0.11874999999999999</v>
      </c>
      <c r="J371" s="68">
        <v>69128</v>
      </c>
      <c r="K371" s="69">
        <f t="shared" si="25"/>
        <v>13809.028219178081</v>
      </c>
      <c r="L371" s="69">
        <f t="shared" si="26"/>
        <v>55318.971780821921</v>
      </c>
      <c r="M371" s="45">
        <v>0.1</v>
      </c>
      <c r="N371" s="68">
        <f t="shared" si="29"/>
        <v>49787.074602739733</v>
      </c>
    </row>
    <row r="372" spans="2:14" x14ac:dyDescent="0.25">
      <c r="B372" s="46">
        <v>369</v>
      </c>
      <c r="C372" s="113" t="s">
        <v>576</v>
      </c>
      <c r="D372" s="110">
        <v>43810</v>
      </c>
      <c r="E372" s="98">
        <v>44424</v>
      </c>
      <c r="F372" s="90">
        <f t="shared" si="27"/>
        <v>1.6821917808219178</v>
      </c>
      <c r="G372" s="46">
        <v>8</v>
      </c>
      <c r="H372" s="72">
        <v>0.05</v>
      </c>
      <c r="I372" s="91">
        <f t="shared" si="28"/>
        <v>0.11874999999999999</v>
      </c>
      <c r="J372" s="68">
        <v>67186</v>
      </c>
      <c r="K372" s="69">
        <f t="shared" si="25"/>
        <v>13421.093767123286</v>
      </c>
      <c r="L372" s="69">
        <f t="shared" si="26"/>
        <v>53764.906232876718</v>
      </c>
      <c r="M372" s="45">
        <v>0.1</v>
      </c>
      <c r="N372" s="68">
        <f t="shared" si="29"/>
        <v>48388.41560958905</v>
      </c>
    </row>
    <row r="373" spans="2:14" x14ac:dyDescent="0.25">
      <c r="B373" s="46">
        <v>370</v>
      </c>
      <c r="C373" s="113" t="s">
        <v>576</v>
      </c>
      <c r="D373" s="110">
        <v>43810</v>
      </c>
      <c r="E373" s="98">
        <v>44424</v>
      </c>
      <c r="F373" s="90">
        <f t="shared" si="27"/>
        <v>1.6821917808219178</v>
      </c>
      <c r="G373" s="46">
        <v>8</v>
      </c>
      <c r="H373" s="72">
        <v>0.05</v>
      </c>
      <c r="I373" s="91">
        <f t="shared" si="28"/>
        <v>0.11874999999999999</v>
      </c>
      <c r="J373" s="68">
        <v>68128</v>
      </c>
      <c r="K373" s="69">
        <f t="shared" si="25"/>
        <v>13609.267945205478</v>
      </c>
      <c r="L373" s="69">
        <f t="shared" si="26"/>
        <v>54518.73205479452</v>
      </c>
      <c r="M373" s="45">
        <v>0.1</v>
      </c>
      <c r="N373" s="68">
        <f t="shared" si="29"/>
        <v>49066.858849315067</v>
      </c>
    </row>
    <row r="374" spans="2:14" x14ac:dyDescent="0.25">
      <c r="B374" s="46">
        <v>371</v>
      </c>
      <c r="C374" s="113" t="s">
        <v>576</v>
      </c>
      <c r="D374" s="110">
        <v>43810</v>
      </c>
      <c r="E374" s="98">
        <v>44424</v>
      </c>
      <c r="F374" s="90">
        <f t="shared" si="27"/>
        <v>1.6821917808219178</v>
      </c>
      <c r="G374" s="46">
        <v>8</v>
      </c>
      <c r="H374" s="72">
        <v>0.05</v>
      </c>
      <c r="I374" s="91">
        <f t="shared" si="28"/>
        <v>0.11874999999999999</v>
      </c>
      <c r="J374" s="68">
        <v>68128</v>
      </c>
      <c r="K374" s="69">
        <f t="shared" si="25"/>
        <v>13609.267945205478</v>
      </c>
      <c r="L374" s="69">
        <f t="shared" si="26"/>
        <v>54518.73205479452</v>
      </c>
      <c r="M374" s="45">
        <v>0.1</v>
      </c>
      <c r="N374" s="68">
        <f t="shared" si="29"/>
        <v>49066.858849315067</v>
      </c>
    </row>
    <row r="375" spans="2:14" x14ac:dyDescent="0.25">
      <c r="B375" s="46">
        <v>372</v>
      </c>
      <c r="C375" s="113" t="s">
        <v>576</v>
      </c>
      <c r="D375" s="110">
        <v>43810</v>
      </c>
      <c r="E375" s="98">
        <v>44424</v>
      </c>
      <c r="F375" s="90">
        <f t="shared" si="27"/>
        <v>1.6821917808219178</v>
      </c>
      <c r="G375" s="46">
        <v>8</v>
      </c>
      <c r="H375" s="72">
        <v>0.05</v>
      </c>
      <c r="I375" s="91">
        <f t="shared" si="28"/>
        <v>0.11874999999999999</v>
      </c>
      <c r="J375" s="68">
        <v>61112</v>
      </c>
      <c r="K375" s="69">
        <f t="shared" si="25"/>
        <v>12207.749863013698</v>
      </c>
      <c r="L375" s="69">
        <f t="shared" si="26"/>
        <v>48904.250136986302</v>
      </c>
      <c r="M375" s="45">
        <v>0.1</v>
      </c>
      <c r="N375" s="68">
        <f t="shared" si="29"/>
        <v>44013.825123287672</v>
      </c>
    </row>
    <row r="376" spans="2:14" x14ac:dyDescent="0.25">
      <c r="B376" s="46">
        <v>373</v>
      </c>
      <c r="C376" s="113" t="s">
        <v>583</v>
      </c>
      <c r="D376" s="110">
        <v>43810</v>
      </c>
      <c r="E376" s="98">
        <v>44424</v>
      </c>
      <c r="F376" s="90">
        <f t="shared" si="27"/>
        <v>1.6821917808219178</v>
      </c>
      <c r="G376" s="46">
        <v>8</v>
      </c>
      <c r="H376" s="72">
        <v>0.05</v>
      </c>
      <c r="I376" s="91">
        <f t="shared" si="28"/>
        <v>0.11874999999999999</v>
      </c>
      <c r="J376" s="68">
        <v>60474</v>
      </c>
      <c r="K376" s="69">
        <f t="shared" si="25"/>
        <v>12080.302808219178</v>
      </c>
      <c r="L376" s="69">
        <f t="shared" si="26"/>
        <v>48393.697191780826</v>
      </c>
      <c r="M376" s="45">
        <v>0.1</v>
      </c>
      <c r="N376" s="68">
        <f t="shared" si="29"/>
        <v>43554.327472602745</v>
      </c>
    </row>
    <row r="377" spans="2:14" x14ac:dyDescent="0.25">
      <c r="B377" s="46">
        <v>374</v>
      </c>
      <c r="C377" s="113" t="s">
        <v>584</v>
      </c>
      <c r="D377" s="110">
        <v>43817</v>
      </c>
      <c r="E377" s="98">
        <v>44424</v>
      </c>
      <c r="F377" s="90">
        <f t="shared" si="27"/>
        <v>1.6630136986301369</v>
      </c>
      <c r="G377" s="46">
        <v>8</v>
      </c>
      <c r="H377" s="72">
        <v>0.05</v>
      </c>
      <c r="I377" s="91">
        <f t="shared" si="28"/>
        <v>0.11874999999999999</v>
      </c>
      <c r="J377" s="68">
        <v>837969</v>
      </c>
      <c r="K377" s="69">
        <f t="shared" si="25"/>
        <v>165484.5287157534</v>
      </c>
      <c r="L377" s="69">
        <f t="shared" si="26"/>
        <v>672484.47128424654</v>
      </c>
      <c r="M377" s="45">
        <v>0.1</v>
      </c>
      <c r="N377" s="68">
        <f t="shared" si="29"/>
        <v>605236.02415582188</v>
      </c>
    </row>
    <row r="378" spans="2:14" x14ac:dyDescent="0.25">
      <c r="B378" s="46">
        <v>375</v>
      </c>
      <c r="C378" s="113" t="s">
        <v>585</v>
      </c>
      <c r="D378" s="110">
        <v>43817</v>
      </c>
      <c r="E378" s="98">
        <v>44424</v>
      </c>
      <c r="F378" s="90">
        <f t="shared" si="27"/>
        <v>1.6630136986301369</v>
      </c>
      <c r="G378" s="46">
        <v>8</v>
      </c>
      <c r="H378" s="72">
        <v>0.05</v>
      </c>
      <c r="I378" s="91">
        <f t="shared" si="28"/>
        <v>0.11874999999999999</v>
      </c>
      <c r="J378" s="68">
        <v>742259</v>
      </c>
      <c r="K378" s="69">
        <f t="shared" si="25"/>
        <v>146583.44258561643</v>
      </c>
      <c r="L378" s="69">
        <f t="shared" si="26"/>
        <v>595675.55741438363</v>
      </c>
      <c r="M378" s="45">
        <v>0.1</v>
      </c>
      <c r="N378" s="68">
        <f t="shared" si="29"/>
        <v>536108.00167294533</v>
      </c>
    </row>
    <row r="379" spans="2:14" x14ac:dyDescent="0.25">
      <c r="B379" s="46">
        <v>376</v>
      </c>
      <c r="C379" s="113" t="s">
        <v>586</v>
      </c>
      <c r="D379" s="110">
        <v>43817</v>
      </c>
      <c r="E379" s="98">
        <v>44424</v>
      </c>
      <c r="F379" s="90">
        <f t="shared" si="27"/>
        <v>1.6630136986301369</v>
      </c>
      <c r="G379" s="46">
        <v>8</v>
      </c>
      <c r="H379" s="72">
        <v>0.05</v>
      </c>
      <c r="I379" s="91">
        <f t="shared" si="28"/>
        <v>0.11874999999999999</v>
      </c>
      <c r="J379" s="68">
        <v>827467</v>
      </c>
      <c r="K379" s="69">
        <f t="shared" si="25"/>
        <v>163410.56354452053</v>
      </c>
      <c r="L379" s="69">
        <f t="shared" si="26"/>
        <v>664056.43645547947</v>
      </c>
      <c r="M379" s="45">
        <v>0.1</v>
      </c>
      <c r="N379" s="68">
        <f t="shared" si="29"/>
        <v>597650.79280993156</v>
      </c>
    </row>
    <row r="380" spans="2:14" x14ac:dyDescent="0.25">
      <c r="B380" s="46">
        <v>377</v>
      </c>
      <c r="C380" s="113" t="s">
        <v>587</v>
      </c>
      <c r="D380" s="110">
        <v>43817</v>
      </c>
      <c r="E380" s="98">
        <v>44424</v>
      </c>
      <c r="F380" s="90">
        <f t="shared" si="27"/>
        <v>1.6630136986301369</v>
      </c>
      <c r="G380" s="46">
        <v>8</v>
      </c>
      <c r="H380" s="72">
        <v>0.05</v>
      </c>
      <c r="I380" s="91">
        <f t="shared" si="28"/>
        <v>0.11874999999999999</v>
      </c>
      <c r="J380" s="68">
        <v>29311314</v>
      </c>
      <c r="K380" s="69">
        <f t="shared" si="25"/>
        <v>5788482.608938355</v>
      </c>
      <c r="L380" s="69">
        <f t="shared" si="26"/>
        <v>23522831.391061645</v>
      </c>
      <c r="M380" s="45">
        <v>0.1</v>
      </c>
      <c r="N380" s="68">
        <f t="shared" si="29"/>
        <v>21170548.251955479</v>
      </c>
    </row>
    <row r="381" spans="2:14" x14ac:dyDescent="0.25">
      <c r="B381" s="46">
        <v>378</v>
      </c>
      <c r="C381" s="113" t="s">
        <v>588</v>
      </c>
      <c r="D381" s="110">
        <v>43817</v>
      </c>
      <c r="E381" s="98">
        <v>44424</v>
      </c>
      <c r="F381" s="90">
        <f t="shared" si="27"/>
        <v>1.6630136986301369</v>
      </c>
      <c r="G381" s="46">
        <v>8</v>
      </c>
      <c r="H381" s="72">
        <v>0.05</v>
      </c>
      <c r="I381" s="91">
        <f t="shared" si="28"/>
        <v>0.11874999999999999</v>
      </c>
      <c r="J381" s="68">
        <v>28525736</v>
      </c>
      <c r="K381" s="69">
        <f t="shared" si="25"/>
        <v>5633344.405616438</v>
      </c>
      <c r="L381" s="69">
        <f t="shared" si="26"/>
        <v>22892391.59438356</v>
      </c>
      <c r="M381" s="45">
        <v>0.1</v>
      </c>
      <c r="N381" s="68">
        <f t="shared" si="29"/>
        <v>20603152.434945203</v>
      </c>
    </row>
    <row r="382" spans="2:14" x14ac:dyDescent="0.25">
      <c r="B382" s="46">
        <v>379</v>
      </c>
      <c r="C382" s="113" t="s">
        <v>589</v>
      </c>
      <c r="D382" s="110">
        <v>43817</v>
      </c>
      <c r="E382" s="98">
        <v>44424</v>
      </c>
      <c r="F382" s="90">
        <f t="shared" si="27"/>
        <v>1.6630136986301369</v>
      </c>
      <c r="G382" s="46">
        <v>8</v>
      </c>
      <c r="H382" s="72">
        <v>0.05</v>
      </c>
      <c r="I382" s="91">
        <f t="shared" si="28"/>
        <v>0.11874999999999999</v>
      </c>
      <c r="J382" s="68">
        <v>2268324</v>
      </c>
      <c r="K382" s="69">
        <f t="shared" si="25"/>
        <v>447955.14883561636</v>
      </c>
      <c r="L382" s="69">
        <f t="shared" si="26"/>
        <v>1820368.8511643836</v>
      </c>
      <c r="M382" s="45">
        <v>0.1</v>
      </c>
      <c r="N382" s="68">
        <f t="shared" si="29"/>
        <v>1638331.9660479452</v>
      </c>
    </row>
    <row r="383" spans="2:14" x14ac:dyDescent="0.25">
      <c r="B383" s="46">
        <v>380</v>
      </c>
      <c r="C383" s="113" t="s">
        <v>589</v>
      </c>
      <c r="D383" s="110">
        <v>43817</v>
      </c>
      <c r="E383" s="98">
        <v>44424</v>
      </c>
      <c r="F383" s="90">
        <f t="shared" si="27"/>
        <v>1.6630136986301369</v>
      </c>
      <c r="G383" s="46">
        <v>8</v>
      </c>
      <c r="H383" s="72">
        <v>0.05</v>
      </c>
      <c r="I383" s="91">
        <f t="shared" si="28"/>
        <v>0.11874999999999999</v>
      </c>
      <c r="J383" s="68">
        <v>2268324</v>
      </c>
      <c r="K383" s="69">
        <f t="shared" si="25"/>
        <v>447955.14883561636</v>
      </c>
      <c r="L383" s="69">
        <f t="shared" si="26"/>
        <v>1820368.8511643836</v>
      </c>
      <c r="M383" s="45">
        <v>0.1</v>
      </c>
      <c r="N383" s="68">
        <f t="shared" si="29"/>
        <v>1638331.9660479452</v>
      </c>
    </row>
    <row r="384" spans="2:14" x14ac:dyDescent="0.25">
      <c r="B384" s="46">
        <v>381</v>
      </c>
      <c r="C384" s="113" t="s">
        <v>590</v>
      </c>
      <c r="D384" s="110">
        <v>43817</v>
      </c>
      <c r="E384" s="98">
        <v>44424</v>
      </c>
      <c r="F384" s="90">
        <f t="shared" si="27"/>
        <v>1.6630136986301369</v>
      </c>
      <c r="G384" s="46">
        <v>8</v>
      </c>
      <c r="H384" s="72">
        <v>0.05</v>
      </c>
      <c r="I384" s="91">
        <f t="shared" si="28"/>
        <v>0.11874999999999999</v>
      </c>
      <c r="J384" s="68">
        <v>65132</v>
      </c>
      <c r="K384" s="69">
        <f t="shared" si="25"/>
        <v>12862.454726027396</v>
      </c>
      <c r="L384" s="69">
        <f t="shared" si="26"/>
        <v>52269.545273972602</v>
      </c>
      <c r="M384" s="45">
        <v>0.1</v>
      </c>
      <c r="N384" s="68">
        <f t="shared" si="29"/>
        <v>47042.590746575341</v>
      </c>
    </row>
    <row r="385" spans="2:14" x14ac:dyDescent="0.25">
      <c r="B385" s="46">
        <v>382</v>
      </c>
      <c r="C385" s="113" t="s">
        <v>591</v>
      </c>
      <c r="D385" s="110">
        <v>43817</v>
      </c>
      <c r="E385" s="98">
        <v>44424</v>
      </c>
      <c r="F385" s="90">
        <f t="shared" si="27"/>
        <v>1.6630136986301369</v>
      </c>
      <c r="G385" s="46">
        <v>8</v>
      </c>
      <c r="H385" s="72">
        <v>0.05</v>
      </c>
      <c r="I385" s="91">
        <f t="shared" si="28"/>
        <v>0.11874999999999999</v>
      </c>
      <c r="J385" s="68">
        <v>67888</v>
      </c>
      <c r="K385" s="69">
        <f t="shared" si="25"/>
        <v>13406.717534246574</v>
      </c>
      <c r="L385" s="69">
        <f t="shared" si="26"/>
        <v>54481.282465753422</v>
      </c>
      <c r="M385" s="45">
        <v>0.1</v>
      </c>
      <c r="N385" s="68">
        <f t="shared" si="29"/>
        <v>49033.154219178083</v>
      </c>
    </row>
    <row r="386" spans="2:14" x14ac:dyDescent="0.25">
      <c r="B386" s="46">
        <v>383</v>
      </c>
      <c r="C386" s="113" t="s">
        <v>590</v>
      </c>
      <c r="D386" s="110">
        <v>43817</v>
      </c>
      <c r="E386" s="98">
        <v>44424</v>
      </c>
      <c r="F386" s="90">
        <f t="shared" si="27"/>
        <v>1.6630136986301369</v>
      </c>
      <c r="G386" s="46">
        <v>8</v>
      </c>
      <c r="H386" s="72">
        <v>0.05</v>
      </c>
      <c r="I386" s="91">
        <f t="shared" si="28"/>
        <v>0.11874999999999999</v>
      </c>
      <c r="J386" s="68">
        <v>65132</v>
      </c>
      <c r="K386" s="69">
        <f t="shared" si="25"/>
        <v>12862.454726027396</v>
      </c>
      <c r="L386" s="69">
        <f t="shared" si="26"/>
        <v>52269.545273972602</v>
      </c>
      <c r="M386" s="45">
        <v>0.1</v>
      </c>
      <c r="N386" s="68">
        <f t="shared" si="29"/>
        <v>47042.590746575341</v>
      </c>
    </row>
    <row r="387" spans="2:14" x14ac:dyDescent="0.25">
      <c r="B387" s="46">
        <v>384</v>
      </c>
      <c r="C387" s="113" t="s">
        <v>590</v>
      </c>
      <c r="D387" s="110">
        <v>43817</v>
      </c>
      <c r="E387" s="98">
        <v>44424</v>
      </c>
      <c r="F387" s="90">
        <f t="shared" si="27"/>
        <v>1.6630136986301369</v>
      </c>
      <c r="G387" s="46">
        <v>8</v>
      </c>
      <c r="H387" s="72">
        <v>0.05</v>
      </c>
      <c r="I387" s="91">
        <f t="shared" si="28"/>
        <v>0.11874999999999999</v>
      </c>
      <c r="J387" s="68">
        <v>65132</v>
      </c>
      <c r="K387" s="69">
        <f t="shared" si="25"/>
        <v>12862.454726027396</v>
      </c>
      <c r="L387" s="69">
        <f t="shared" si="26"/>
        <v>52269.545273972602</v>
      </c>
      <c r="M387" s="45">
        <v>0.1</v>
      </c>
      <c r="N387" s="68">
        <f t="shared" si="29"/>
        <v>47042.590746575341</v>
      </c>
    </row>
    <row r="388" spans="2:14" x14ac:dyDescent="0.25">
      <c r="B388" s="46">
        <v>385</v>
      </c>
      <c r="C388" s="113" t="s">
        <v>590</v>
      </c>
      <c r="D388" s="110">
        <v>43817</v>
      </c>
      <c r="E388" s="98">
        <v>44424</v>
      </c>
      <c r="F388" s="90">
        <f t="shared" si="27"/>
        <v>1.6630136986301369</v>
      </c>
      <c r="G388" s="46">
        <v>8</v>
      </c>
      <c r="H388" s="72">
        <v>0.05</v>
      </c>
      <c r="I388" s="91">
        <f t="shared" si="28"/>
        <v>0.11874999999999999</v>
      </c>
      <c r="J388" s="68">
        <v>64909</v>
      </c>
      <c r="K388" s="69">
        <f t="shared" ref="K388:K451" si="30">J388*I388*F388</f>
        <v>12818.416044520547</v>
      </c>
      <c r="L388" s="69">
        <f t="shared" ref="L388:L451" si="31">MAX(J388-K388,0)</f>
        <v>52090.583955479451</v>
      </c>
      <c r="M388" s="45">
        <v>0.1</v>
      </c>
      <c r="N388" s="68">
        <f t="shared" si="29"/>
        <v>46881.525559931506</v>
      </c>
    </row>
    <row r="389" spans="2:14" x14ac:dyDescent="0.25">
      <c r="B389" s="46">
        <v>386</v>
      </c>
      <c r="C389" s="113" t="s">
        <v>590</v>
      </c>
      <c r="D389" s="110">
        <v>43817</v>
      </c>
      <c r="E389" s="98">
        <v>44424</v>
      </c>
      <c r="F389" s="90">
        <f t="shared" ref="F389:F452" si="32">(E389-D389)/365</f>
        <v>1.6630136986301369</v>
      </c>
      <c r="G389" s="46">
        <v>8</v>
      </c>
      <c r="H389" s="72">
        <v>0.05</v>
      </c>
      <c r="I389" s="91">
        <f t="shared" ref="I389:I452" si="33">(1-H389)/G389</f>
        <v>0.11874999999999999</v>
      </c>
      <c r="J389" s="68">
        <v>65132</v>
      </c>
      <c r="K389" s="69">
        <f t="shared" si="30"/>
        <v>12862.454726027396</v>
      </c>
      <c r="L389" s="69">
        <f t="shared" si="31"/>
        <v>52269.545273972602</v>
      </c>
      <c r="M389" s="45">
        <v>0.1</v>
      </c>
      <c r="N389" s="68">
        <f t="shared" ref="N389:N452" si="34">IF(J389&lt;=0,0,IF(L389&lt;=H389*J389,H389*J389,L389*(1-M389)))</f>
        <v>47042.590746575341</v>
      </c>
    </row>
    <row r="390" spans="2:14" x14ac:dyDescent="0.25">
      <c r="B390" s="46">
        <v>387</v>
      </c>
      <c r="C390" s="113" t="s">
        <v>592</v>
      </c>
      <c r="D390" s="110">
        <v>43817</v>
      </c>
      <c r="E390" s="98">
        <v>44424</v>
      </c>
      <c r="F390" s="90">
        <f t="shared" si="32"/>
        <v>1.6630136986301369</v>
      </c>
      <c r="G390" s="46">
        <v>8</v>
      </c>
      <c r="H390" s="72">
        <v>0.05</v>
      </c>
      <c r="I390" s="91">
        <f t="shared" si="33"/>
        <v>0.11874999999999999</v>
      </c>
      <c r="J390" s="68">
        <v>69423</v>
      </c>
      <c r="K390" s="69">
        <f t="shared" si="30"/>
        <v>13709.853749999998</v>
      </c>
      <c r="L390" s="69">
        <f t="shared" si="31"/>
        <v>55713.146250000005</v>
      </c>
      <c r="M390" s="45">
        <v>0.1</v>
      </c>
      <c r="N390" s="68">
        <f t="shared" si="34"/>
        <v>50141.831625000006</v>
      </c>
    </row>
    <row r="391" spans="2:14" x14ac:dyDescent="0.25">
      <c r="B391" s="46">
        <v>388</v>
      </c>
      <c r="C391" s="113" t="s">
        <v>592</v>
      </c>
      <c r="D391" s="110">
        <v>43817</v>
      </c>
      <c r="E391" s="98">
        <v>44424</v>
      </c>
      <c r="F391" s="90">
        <f t="shared" si="32"/>
        <v>1.6630136986301369</v>
      </c>
      <c r="G391" s="46">
        <v>8</v>
      </c>
      <c r="H391" s="72">
        <v>0.05</v>
      </c>
      <c r="I391" s="91">
        <f t="shared" si="33"/>
        <v>0.11874999999999999</v>
      </c>
      <c r="J391" s="68">
        <v>75073</v>
      </c>
      <c r="K391" s="69">
        <f t="shared" si="30"/>
        <v>14825.632003424655</v>
      </c>
      <c r="L391" s="69">
        <f t="shared" si="31"/>
        <v>60247.367996575347</v>
      </c>
      <c r="M391" s="45">
        <v>0.1</v>
      </c>
      <c r="N391" s="68">
        <f t="shared" si="34"/>
        <v>54222.631196917813</v>
      </c>
    </row>
    <row r="392" spans="2:14" x14ac:dyDescent="0.25">
      <c r="B392" s="46">
        <v>389</v>
      </c>
      <c r="C392" s="113" t="s">
        <v>593</v>
      </c>
      <c r="D392" s="110">
        <v>43817</v>
      </c>
      <c r="E392" s="98">
        <v>44424</v>
      </c>
      <c r="F392" s="90">
        <f t="shared" si="32"/>
        <v>1.6630136986301369</v>
      </c>
      <c r="G392" s="46">
        <v>8</v>
      </c>
      <c r="H392" s="72">
        <v>0.05</v>
      </c>
      <c r="I392" s="91">
        <f t="shared" si="33"/>
        <v>0.11874999999999999</v>
      </c>
      <c r="J392" s="68">
        <v>65244</v>
      </c>
      <c r="K392" s="69">
        <f t="shared" si="30"/>
        <v>12884.572808219176</v>
      </c>
      <c r="L392" s="69">
        <f t="shared" si="31"/>
        <v>52359.427191780822</v>
      </c>
      <c r="M392" s="45">
        <v>0.1</v>
      </c>
      <c r="N392" s="68">
        <f t="shared" si="34"/>
        <v>47123.484472602744</v>
      </c>
    </row>
    <row r="393" spans="2:14" x14ac:dyDescent="0.25">
      <c r="B393" s="46">
        <v>390</v>
      </c>
      <c r="C393" s="113" t="s">
        <v>594</v>
      </c>
      <c r="D393" s="110">
        <v>43817</v>
      </c>
      <c r="E393" s="98">
        <v>44424</v>
      </c>
      <c r="F393" s="90">
        <f t="shared" si="32"/>
        <v>1.6630136986301369</v>
      </c>
      <c r="G393" s="46">
        <v>8</v>
      </c>
      <c r="H393" s="72">
        <v>0.05</v>
      </c>
      <c r="I393" s="91">
        <f t="shared" si="33"/>
        <v>0.11874999999999999</v>
      </c>
      <c r="J393" s="68">
        <v>63010</v>
      </c>
      <c r="K393" s="69">
        <f t="shared" si="30"/>
        <v>12443.396061643834</v>
      </c>
      <c r="L393" s="69">
        <f t="shared" si="31"/>
        <v>50566.603938356166</v>
      </c>
      <c r="M393" s="45">
        <v>0.1</v>
      </c>
      <c r="N393" s="68">
        <f t="shared" si="34"/>
        <v>45509.943544520553</v>
      </c>
    </row>
    <row r="394" spans="2:14" x14ac:dyDescent="0.25">
      <c r="B394" s="46">
        <v>391</v>
      </c>
      <c r="C394" s="113" t="s">
        <v>386</v>
      </c>
      <c r="D394" s="110">
        <v>43861</v>
      </c>
      <c r="E394" s="98">
        <v>44424</v>
      </c>
      <c r="F394" s="90">
        <f t="shared" si="32"/>
        <v>1.5424657534246575</v>
      </c>
      <c r="G394" s="46">
        <v>8</v>
      </c>
      <c r="H394" s="72">
        <v>0.05</v>
      </c>
      <c r="I394" s="91">
        <f t="shared" si="33"/>
        <v>0.11874999999999999</v>
      </c>
      <c r="J394" s="68">
        <v>10714.3</v>
      </c>
      <c r="K394" s="69">
        <f t="shared" si="30"/>
        <v>1962.5148476027396</v>
      </c>
      <c r="L394" s="69">
        <f t="shared" si="31"/>
        <v>8751.7851523972604</v>
      </c>
      <c r="M394" s="45">
        <v>0.1</v>
      </c>
      <c r="N394" s="68">
        <f t="shared" si="34"/>
        <v>7876.6066371575344</v>
      </c>
    </row>
    <row r="395" spans="2:14" x14ac:dyDescent="0.25">
      <c r="B395" s="46">
        <v>392</v>
      </c>
      <c r="C395" s="113" t="s">
        <v>439</v>
      </c>
      <c r="D395" s="110">
        <v>43824</v>
      </c>
      <c r="E395" s="98">
        <v>44424</v>
      </c>
      <c r="F395" s="90">
        <f t="shared" si="32"/>
        <v>1.6438356164383561</v>
      </c>
      <c r="G395" s="46">
        <v>8</v>
      </c>
      <c r="H395" s="72">
        <v>0.05</v>
      </c>
      <c r="I395" s="91">
        <f t="shared" si="33"/>
        <v>0.11874999999999999</v>
      </c>
      <c r="J395" s="68">
        <v>1162798</v>
      </c>
      <c r="K395" s="69">
        <f t="shared" si="30"/>
        <v>226984.54109589037</v>
      </c>
      <c r="L395" s="69">
        <f t="shared" si="31"/>
        <v>935813.45890410966</v>
      </c>
      <c r="M395" s="45">
        <v>0.1</v>
      </c>
      <c r="N395" s="68">
        <f t="shared" si="34"/>
        <v>842232.11301369872</v>
      </c>
    </row>
    <row r="396" spans="2:14" x14ac:dyDescent="0.25">
      <c r="B396" s="46">
        <v>393</v>
      </c>
      <c r="C396" s="113" t="s">
        <v>595</v>
      </c>
      <c r="D396" s="110">
        <v>43858</v>
      </c>
      <c r="E396" s="98">
        <v>44424</v>
      </c>
      <c r="F396" s="90">
        <f t="shared" si="32"/>
        <v>1.5506849315068494</v>
      </c>
      <c r="G396" s="46">
        <v>8</v>
      </c>
      <c r="H396" s="72">
        <v>0.05</v>
      </c>
      <c r="I396" s="91">
        <f t="shared" si="33"/>
        <v>0.11874999999999999</v>
      </c>
      <c r="J396" s="68">
        <v>998927</v>
      </c>
      <c r="K396" s="69">
        <f t="shared" si="30"/>
        <v>183946.24928082191</v>
      </c>
      <c r="L396" s="69">
        <f t="shared" si="31"/>
        <v>814980.75071917812</v>
      </c>
      <c r="M396" s="45">
        <v>0.1</v>
      </c>
      <c r="N396" s="68">
        <f t="shared" si="34"/>
        <v>733482.67564726027</v>
      </c>
    </row>
    <row r="397" spans="2:14" x14ac:dyDescent="0.25">
      <c r="B397" s="46">
        <v>394</v>
      </c>
      <c r="C397" s="113" t="s">
        <v>596</v>
      </c>
      <c r="D397" s="110">
        <v>43858</v>
      </c>
      <c r="E397" s="98">
        <v>44424</v>
      </c>
      <c r="F397" s="90">
        <f t="shared" si="32"/>
        <v>1.5506849315068494</v>
      </c>
      <c r="G397" s="46">
        <v>8</v>
      </c>
      <c r="H397" s="72">
        <v>0.05</v>
      </c>
      <c r="I397" s="91">
        <f t="shared" si="33"/>
        <v>0.11874999999999999</v>
      </c>
      <c r="J397" s="68">
        <v>1840611</v>
      </c>
      <c r="K397" s="69">
        <f t="shared" si="30"/>
        <v>338937.16941780824</v>
      </c>
      <c r="L397" s="69">
        <f t="shared" si="31"/>
        <v>1501673.8305821917</v>
      </c>
      <c r="M397" s="45">
        <v>0.1</v>
      </c>
      <c r="N397" s="68">
        <f t="shared" si="34"/>
        <v>1351506.4475239725</v>
      </c>
    </row>
    <row r="398" spans="2:14" x14ac:dyDescent="0.25">
      <c r="B398" s="46">
        <v>395</v>
      </c>
      <c r="C398" s="113" t="s">
        <v>584</v>
      </c>
      <c r="D398" s="110">
        <v>43858</v>
      </c>
      <c r="E398" s="98">
        <v>44424</v>
      </c>
      <c r="F398" s="90">
        <f t="shared" si="32"/>
        <v>1.5506849315068494</v>
      </c>
      <c r="G398" s="46">
        <v>8</v>
      </c>
      <c r="H398" s="72">
        <v>0.05</v>
      </c>
      <c r="I398" s="91">
        <f t="shared" si="33"/>
        <v>0.11874999999999999</v>
      </c>
      <c r="J398" s="68">
        <v>800359</v>
      </c>
      <c r="K398" s="69">
        <f t="shared" si="30"/>
        <v>147381.17613013697</v>
      </c>
      <c r="L398" s="69">
        <f t="shared" si="31"/>
        <v>652977.82386986306</v>
      </c>
      <c r="M398" s="45">
        <v>0.1</v>
      </c>
      <c r="N398" s="68">
        <f t="shared" si="34"/>
        <v>587680.04148287675</v>
      </c>
    </row>
    <row r="399" spans="2:14" x14ac:dyDescent="0.25">
      <c r="B399" s="46">
        <v>396</v>
      </c>
      <c r="C399" s="113" t="s">
        <v>439</v>
      </c>
      <c r="D399" s="110">
        <v>43858</v>
      </c>
      <c r="E399" s="98">
        <v>44424</v>
      </c>
      <c r="F399" s="90">
        <f t="shared" si="32"/>
        <v>1.5506849315068494</v>
      </c>
      <c r="G399" s="46">
        <v>8</v>
      </c>
      <c r="H399" s="72">
        <v>0.05</v>
      </c>
      <c r="I399" s="91">
        <f t="shared" si="33"/>
        <v>0.11874999999999999</v>
      </c>
      <c r="J399" s="68">
        <v>1321102</v>
      </c>
      <c r="K399" s="69">
        <f t="shared" si="30"/>
        <v>243272.78952054793</v>
      </c>
      <c r="L399" s="69">
        <f t="shared" si="31"/>
        <v>1077829.210479452</v>
      </c>
      <c r="M399" s="45">
        <v>0.1</v>
      </c>
      <c r="N399" s="68">
        <f t="shared" si="34"/>
        <v>970046.28943150688</v>
      </c>
    </row>
    <row r="400" spans="2:14" x14ac:dyDescent="0.25">
      <c r="B400" s="46">
        <v>397</v>
      </c>
      <c r="C400" s="113" t="s">
        <v>597</v>
      </c>
      <c r="D400" s="110">
        <v>43858</v>
      </c>
      <c r="E400" s="98">
        <v>44424</v>
      </c>
      <c r="F400" s="90">
        <f t="shared" si="32"/>
        <v>1.5506849315068494</v>
      </c>
      <c r="G400" s="46">
        <v>8</v>
      </c>
      <c r="H400" s="72">
        <v>0.05</v>
      </c>
      <c r="I400" s="91">
        <f t="shared" si="33"/>
        <v>0.11874999999999999</v>
      </c>
      <c r="J400" s="68">
        <v>66163</v>
      </c>
      <c r="K400" s="69">
        <f t="shared" si="30"/>
        <v>12183.508595890411</v>
      </c>
      <c r="L400" s="69">
        <f t="shared" si="31"/>
        <v>53979.491404109591</v>
      </c>
      <c r="M400" s="45">
        <v>0.1</v>
      </c>
      <c r="N400" s="68">
        <f t="shared" si="34"/>
        <v>48581.542263698633</v>
      </c>
    </row>
    <row r="401" spans="2:14" x14ac:dyDescent="0.25">
      <c r="B401" s="46">
        <v>398</v>
      </c>
      <c r="C401" s="113" t="s">
        <v>598</v>
      </c>
      <c r="D401" s="110">
        <v>43858</v>
      </c>
      <c r="E401" s="98">
        <v>44424</v>
      </c>
      <c r="F401" s="90">
        <f t="shared" si="32"/>
        <v>1.5506849315068494</v>
      </c>
      <c r="G401" s="46">
        <v>8</v>
      </c>
      <c r="H401" s="72">
        <v>0.05</v>
      </c>
      <c r="I401" s="91">
        <f t="shared" si="33"/>
        <v>0.11874999999999999</v>
      </c>
      <c r="J401" s="68">
        <v>89099</v>
      </c>
      <c r="K401" s="69">
        <f t="shared" si="30"/>
        <v>16407.031609589041</v>
      </c>
      <c r="L401" s="69">
        <f t="shared" si="31"/>
        <v>72691.968390410955</v>
      </c>
      <c r="M401" s="45">
        <v>0.1</v>
      </c>
      <c r="N401" s="68">
        <f t="shared" si="34"/>
        <v>65422.771551369864</v>
      </c>
    </row>
    <row r="402" spans="2:14" x14ac:dyDescent="0.25">
      <c r="B402" s="46">
        <v>399</v>
      </c>
      <c r="C402" s="113" t="s">
        <v>593</v>
      </c>
      <c r="D402" s="110">
        <v>43859</v>
      </c>
      <c r="E402" s="98">
        <v>44424</v>
      </c>
      <c r="F402" s="90">
        <f t="shared" si="32"/>
        <v>1.547945205479452</v>
      </c>
      <c r="G402" s="46">
        <v>8</v>
      </c>
      <c r="H402" s="72">
        <v>0.05</v>
      </c>
      <c r="I402" s="91">
        <f t="shared" si="33"/>
        <v>0.11874999999999999</v>
      </c>
      <c r="J402" s="68">
        <v>68997</v>
      </c>
      <c r="K402" s="69">
        <f t="shared" si="30"/>
        <v>12682.924571917807</v>
      </c>
      <c r="L402" s="69">
        <f t="shared" si="31"/>
        <v>56314.075428082193</v>
      </c>
      <c r="M402" s="45">
        <v>0.1</v>
      </c>
      <c r="N402" s="68">
        <f t="shared" si="34"/>
        <v>50682.667885273971</v>
      </c>
    </row>
    <row r="403" spans="2:14" x14ac:dyDescent="0.25">
      <c r="B403" s="46">
        <v>400</v>
      </c>
      <c r="C403" s="113" t="s">
        <v>592</v>
      </c>
      <c r="D403" s="110">
        <v>43859</v>
      </c>
      <c r="E403" s="98">
        <v>44424</v>
      </c>
      <c r="F403" s="90">
        <f t="shared" si="32"/>
        <v>1.547945205479452</v>
      </c>
      <c r="G403" s="46">
        <v>8</v>
      </c>
      <c r="H403" s="72">
        <v>0.05</v>
      </c>
      <c r="I403" s="91">
        <f t="shared" si="33"/>
        <v>0.11874999999999999</v>
      </c>
      <c r="J403" s="68">
        <v>76067</v>
      </c>
      <c r="K403" s="69">
        <f t="shared" si="30"/>
        <v>13982.521318493149</v>
      </c>
      <c r="L403" s="69">
        <f t="shared" si="31"/>
        <v>62084.478681506851</v>
      </c>
      <c r="M403" s="45">
        <v>0.1</v>
      </c>
      <c r="N403" s="68">
        <f t="shared" si="34"/>
        <v>55876.03081335617</v>
      </c>
    </row>
    <row r="404" spans="2:14" x14ac:dyDescent="0.25">
      <c r="B404" s="46">
        <v>401</v>
      </c>
      <c r="C404" s="113" t="s">
        <v>599</v>
      </c>
      <c r="D404" s="110">
        <v>43859</v>
      </c>
      <c r="E404" s="98">
        <v>44424</v>
      </c>
      <c r="F404" s="90">
        <f t="shared" si="32"/>
        <v>1.547945205479452</v>
      </c>
      <c r="G404" s="46">
        <v>8</v>
      </c>
      <c r="H404" s="72">
        <v>0.05</v>
      </c>
      <c r="I404" s="91">
        <f t="shared" si="33"/>
        <v>0.11874999999999999</v>
      </c>
      <c r="J404" s="68">
        <v>65908</v>
      </c>
      <c r="K404" s="69">
        <f t="shared" si="30"/>
        <v>12115.109246575343</v>
      </c>
      <c r="L404" s="69">
        <f t="shared" si="31"/>
        <v>53792.890753424654</v>
      </c>
      <c r="M404" s="45">
        <v>0.1</v>
      </c>
      <c r="N404" s="68">
        <f t="shared" si="34"/>
        <v>48413.601678082188</v>
      </c>
    </row>
    <row r="405" spans="2:14" x14ac:dyDescent="0.25">
      <c r="B405" s="46">
        <v>402</v>
      </c>
      <c r="C405" s="113" t="s">
        <v>599</v>
      </c>
      <c r="D405" s="110">
        <v>43859</v>
      </c>
      <c r="E405" s="98">
        <v>44424</v>
      </c>
      <c r="F405" s="90">
        <f t="shared" si="32"/>
        <v>1.547945205479452</v>
      </c>
      <c r="G405" s="46">
        <v>8</v>
      </c>
      <c r="H405" s="72">
        <v>0.05</v>
      </c>
      <c r="I405" s="91">
        <f t="shared" si="33"/>
        <v>0.11874999999999999</v>
      </c>
      <c r="J405" s="68">
        <v>65908</v>
      </c>
      <c r="K405" s="69">
        <f t="shared" si="30"/>
        <v>12115.109246575343</v>
      </c>
      <c r="L405" s="69">
        <f t="shared" si="31"/>
        <v>53792.890753424654</v>
      </c>
      <c r="M405" s="45">
        <v>0.1</v>
      </c>
      <c r="N405" s="68">
        <f t="shared" si="34"/>
        <v>48413.601678082188</v>
      </c>
    </row>
    <row r="406" spans="2:14" x14ac:dyDescent="0.25">
      <c r="B406" s="46">
        <v>403</v>
      </c>
      <c r="C406" s="113" t="s">
        <v>599</v>
      </c>
      <c r="D406" s="110">
        <v>43860</v>
      </c>
      <c r="E406" s="98">
        <v>44424</v>
      </c>
      <c r="F406" s="90">
        <f t="shared" si="32"/>
        <v>1.5452054794520549</v>
      </c>
      <c r="G406" s="46">
        <v>8</v>
      </c>
      <c r="H406" s="72">
        <v>0.05</v>
      </c>
      <c r="I406" s="91">
        <f t="shared" si="33"/>
        <v>0.11874999999999999</v>
      </c>
      <c r="J406" s="68">
        <v>70026</v>
      </c>
      <c r="K406" s="69">
        <f t="shared" si="30"/>
        <v>12849.291369863015</v>
      </c>
      <c r="L406" s="69">
        <f t="shared" si="31"/>
        <v>57176.708630136985</v>
      </c>
      <c r="M406" s="45">
        <v>0.1</v>
      </c>
      <c r="N406" s="68">
        <f t="shared" si="34"/>
        <v>51459.037767123285</v>
      </c>
    </row>
    <row r="407" spans="2:14" x14ac:dyDescent="0.25">
      <c r="B407" s="46">
        <v>404</v>
      </c>
      <c r="C407" s="113" t="s">
        <v>600</v>
      </c>
      <c r="D407" s="110">
        <v>43881</v>
      </c>
      <c r="E407" s="98">
        <v>44424</v>
      </c>
      <c r="F407" s="90">
        <f t="shared" si="32"/>
        <v>1.4876712328767123</v>
      </c>
      <c r="G407" s="46">
        <v>8</v>
      </c>
      <c r="H407" s="72">
        <v>0.05</v>
      </c>
      <c r="I407" s="91">
        <f t="shared" si="33"/>
        <v>0.11874999999999999</v>
      </c>
      <c r="J407" s="68">
        <v>72036</v>
      </c>
      <c r="K407" s="69">
        <f t="shared" si="30"/>
        <v>12725.948835616438</v>
      </c>
      <c r="L407" s="69">
        <f t="shared" si="31"/>
        <v>59310.051164383563</v>
      </c>
      <c r="M407" s="45">
        <v>0.1</v>
      </c>
      <c r="N407" s="68">
        <f t="shared" si="34"/>
        <v>53379.046047945209</v>
      </c>
    </row>
    <row r="408" spans="2:14" x14ac:dyDescent="0.25">
      <c r="B408" s="46">
        <v>405</v>
      </c>
      <c r="C408" s="113" t="s">
        <v>601</v>
      </c>
      <c r="D408" s="110">
        <v>43881</v>
      </c>
      <c r="E408" s="98">
        <v>44424</v>
      </c>
      <c r="F408" s="90">
        <f t="shared" si="32"/>
        <v>1.4876712328767123</v>
      </c>
      <c r="G408" s="46">
        <v>8</v>
      </c>
      <c r="H408" s="72">
        <v>0.05</v>
      </c>
      <c r="I408" s="91">
        <f t="shared" si="33"/>
        <v>0.11874999999999999</v>
      </c>
      <c r="J408" s="68">
        <v>724764</v>
      </c>
      <c r="K408" s="69">
        <f t="shared" si="30"/>
        <v>128037.50321917806</v>
      </c>
      <c r="L408" s="69">
        <f t="shared" si="31"/>
        <v>596726.49678082194</v>
      </c>
      <c r="M408" s="45">
        <v>0.1</v>
      </c>
      <c r="N408" s="68">
        <f t="shared" si="34"/>
        <v>537053.84710273973</v>
      </c>
    </row>
    <row r="409" spans="2:14" x14ac:dyDescent="0.25">
      <c r="B409" s="46">
        <v>406</v>
      </c>
      <c r="C409" s="113" t="s">
        <v>602</v>
      </c>
      <c r="D409" s="110">
        <v>43881</v>
      </c>
      <c r="E409" s="98">
        <v>44424</v>
      </c>
      <c r="F409" s="90">
        <f t="shared" si="32"/>
        <v>1.4876712328767123</v>
      </c>
      <c r="G409" s="46">
        <v>8</v>
      </c>
      <c r="H409" s="72">
        <v>0.05</v>
      </c>
      <c r="I409" s="91">
        <f t="shared" si="33"/>
        <v>0.11874999999999999</v>
      </c>
      <c r="J409" s="68">
        <v>72992</v>
      </c>
      <c r="K409" s="69">
        <f t="shared" si="30"/>
        <v>12894.836712328766</v>
      </c>
      <c r="L409" s="69">
        <f t="shared" si="31"/>
        <v>60097.163287671232</v>
      </c>
      <c r="M409" s="45">
        <v>0.1</v>
      </c>
      <c r="N409" s="68">
        <f t="shared" si="34"/>
        <v>54087.446958904111</v>
      </c>
    </row>
    <row r="410" spans="2:14" x14ac:dyDescent="0.25">
      <c r="B410" s="46">
        <v>407</v>
      </c>
      <c r="C410" s="113" t="s">
        <v>603</v>
      </c>
      <c r="D410" s="110">
        <v>43881</v>
      </c>
      <c r="E410" s="98">
        <v>44424</v>
      </c>
      <c r="F410" s="90">
        <f t="shared" si="32"/>
        <v>1.4876712328767123</v>
      </c>
      <c r="G410" s="46">
        <v>8</v>
      </c>
      <c r="H410" s="72">
        <v>0.05</v>
      </c>
      <c r="I410" s="91">
        <f t="shared" si="33"/>
        <v>0.11874999999999999</v>
      </c>
      <c r="J410" s="68">
        <v>67189</v>
      </c>
      <c r="K410" s="69">
        <f t="shared" si="30"/>
        <v>11869.673167808218</v>
      </c>
      <c r="L410" s="69">
        <f t="shared" si="31"/>
        <v>55319.326832191786</v>
      </c>
      <c r="M410" s="45">
        <v>0.1</v>
      </c>
      <c r="N410" s="68">
        <f t="shared" si="34"/>
        <v>49787.394148972606</v>
      </c>
    </row>
    <row r="411" spans="2:14" x14ac:dyDescent="0.25">
      <c r="B411" s="46">
        <v>408</v>
      </c>
      <c r="C411" s="113" t="s">
        <v>600</v>
      </c>
      <c r="D411" s="110">
        <v>43881</v>
      </c>
      <c r="E411" s="98">
        <v>44424</v>
      </c>
      <c r="F411" s="90">
        <f t="shared" si="32"/>
        <v>1.4876712328767123</v>
      </c>
      <c r="G411" s="46">
        <v>8</v>
      </c>
      <c r="H411" s="72">
        <v>0.05</v>
      </c>
      <c r="I411" s="91">
        <f t="shared" si="33"/>
        <v>0.11874999999999999</v>
      </c>
      <c r="J411" s="68">
        <v>68997</v>
      </c>
      <c r="K411" s="69">
        <f t="shared" si="30"/>
        <v>12189.076181506849</v>
      </c>
      <c r="L411" s="69">
        <f t="shared" si="31"/>
        <v>56807.923818493153</v>
      </c>
      <c r="M411" s="45">
        <v>0.1</v>
      </c>
      <c r="N411" s="68">
        <f t="shared" si="34"/>
        <v>51127.131436643838</v>
      </c>
    </row>
    <row r="412" spans="2:14" x14ac:dyDescent="0.25">
      <c r="B412" s="46">
        <v>409</v>
      </c>
      <c r="C412" s="113" t="s">
        <v>604</v>
      </c>
      <c r="D412" s="110">
        <v>43890</v>
      </c>
      <c r="E412" s="98">
        <v>44424</v>
      </c>
      <c r="F412" s="90">
        <f t="shared" si="32"/>
        <v>1.463013698630137</v>
      </c>
      <c r="G412" s="46">
        <v>8</v>
      </c>
      <c r="H412" s="72">
        <v>0.05</v>
      </c>
      <c r="I412" s="91">
        <f t="shared" si="33"/>
        <v>0.11874999999999999</v>
      </c>
      <c r="J412" s="68">
        <v>6272768</v>
      </c>
      <c r="K412" s="69">
        <f t="shared" si="30"/>
        <v>1089786.0295890409</v>
      </c>
      <c r="L412" s="69">
        <f t="shared" si="31"/>
        <v>5182981.9704109589</v>
      </c>
      <c r="M412" s="45">
        <v>0.1</v>
      </c>
      <c r="N412" s="68">
        <f t="shared" si="34"/>
        <v>4664683.7733698627</v>
      </c>
    </row>
    <row r="413" spans="2:14" x14ac:dyDescent="0.25">
      <c r="B413" s="46">
        <v>410</v>
      </c>
      <c r="C413" s="113" t="s">
        <v>605</v>
      </c>
      <c r="D413" s="110">
        <v>43890</v>
      </c>
      <c r="E413" s="98">
        <v>44424</v>
      </c>
      <c r="F413" s="90">
        <f t="shared" si="32"/>
        <v>1.463013698630137</v>
      </c>
      <c r="G413" s="46">
        <v>8</v>
      </c>
      <c r="H413" s="72">
        <v>0.05</v>
      </c>
      <c r="I413" s="91">
        <f t="shared" si="33"/>
        <v>0.11874999999999999</v>
      </c>
      <c r="J413" s="68">
        <v>71626</v>
      </c>
      <c r="K413" s="69">
        <f t="shared" si="30"/>
        <v>12443.791027397259</v>
      </c>
      <c r="L413" s="69">
        <f t="shared" si="31"/>
        <v>59182.208972602741</v>
      </c>
      <c r="M413" s="45">
        <v>0.1</v>
      </c>
      <c r="N413" s="68">
        <f t="shared" si="34"/>
        <v>53263.988075342466</v>
      </c>
    </row>
    <row r="414" spans="2:14" x14ac:dyDescent="0.25">
      <c r="B414" s="46">
        <v>411</v>
      </c>
      <c r="C414" s="113" t="s">
        <v>606</v>
      </c>
      <c r="D414" s="110">
        <v>43890</v>
      </c>
      <c r="E414" s="98">
        <v>44424</v>
      </c>
      <c r="F414" s="90">
        <f t="shared" si="32"/>
        <v>1.463013698630137</v>
      </c>
      <c r="G414" s="46">
        <v>8</v>
      </c>
      <c r="H414" s="72">
        <v>0.05</v>
      </c>
      <c r="I414" s="91">
        <f t="shared" si="33"/>
        <v>0.11874999999999999</v>
      </c>
      <c r="J414" s="68">
        <v>751782</v>
      </c>
      <c r="K414" s="69">
        <f t="shared" si="30"/>
        <v>130609.24952054795</v>
      </c>
      <c r="L414" s="69">
        <f t="shared" si="31"/>
        <v>621172.75047945208</v>
      </c>
      <c r="M414" s="45">
        <v>0.1</v>
      </c>
      <c r="N414" s="68">
        <f t="shared" si="34"/>
        <v>559055.47543150687</v>
      </c>
    </row>
    <row r="415" spans="2:14" x14ac:dyDescent="0.25">
      <c r="B415" s="46">
        <v>412</v>
      </c>
      <c r="C415" s="113" t="s">
        <v>439</v>
      </c>
      <c r="D415" s="110">
        <v>43890</v>
      </c>
      <c r="E415" s="98">
        <v>44424</v>
      </c>
      <c r="F415" s="90">
        <f t="shared" si="32"/>
        <v>1.463013698630137</v>
      </c>
      <c r="G415" s="46">
        <v>8</v>
      </c>
      <c r="H415" s="72">
        <v>0.05</v>
      </c>
      <c r="I415" s="91">
        <f t="shared" si="33"/>
        <v>0.11874999999999999</v>
      </c>
      <c r="J415" s="68">
        <v>1134519</v>
      </c>
      <c r="K415" s="69">
        <f t="shared" si="30"/>
        <v>197103.24955479451</v>
      </c>
      <c r="L415" s="69">
        <f t="shared" si="31"/>
        <v>937415.75044520549</v>
      </c>
      <c r="M415" s="45">
        <v>0.1</v>
      </c>
      <c r="N415" s="68">
        <f t="shared" si="34"/>
        <v>843674.17540068494</v>
      </c>
    </row>
    <row r="416" spans="2:14" x14ac:dyDescent="0.25">
      <c r="B416" s="46">
        <v>413</v>
      </c>
      <c r="C416" s="113" t="s">
        <v>596</v>
      </c>
      <c r="D416" s="110">
        <v>43890</v>
      </c>
      <c r="E416" s="98">
        <v>44424</v>
      </c>
      <c r="F416" s="90">
        <f t="shared" si="32"/>
        <v>1.463013698630137</v>
      </c>
      <c r="G416" s="46">
        <v>8</v>
      </c>
      <c r="H416" s="72">
        <v>0.05</v>
      </c>
      <c r="I416" s="91">
        <f t="shared" si="33"/>
        <v>0.11874999999999999</v>
      </c>
      <c r="J416" s="68">
        <v>1483092</v>
      </c>
      <c r="K416" s="69">
        <f t="shared" si="30"/>
        <v>257661.83958904108</v>
      </c>
      <c r="L416" s="69">
        <f t="shared" si="31"/>
        <v>1225430.1604109588</v>
      </c>
      <c r="M416" s="45">
        <v>0.1</v>
      </c>
      <c r="N416" s="68">
        <f t="shared" si="34"/>
        <v>1102887.144369863</v>
      </c>
    </row>
    <row r="417" spans="2:14" x14ac:dyDescent="0.25">
      <c r="B417" s="46">
        <v>414</v>
      </c>
      <c r="C417" s="113" t="s">
        <v>607</v>
      </c>
      <c r="D417" s="110">
        <v>43890</v>
      </c>
      <c r="E417" s="98">
        <v>44424</v>
      </c>
      <c r="F417" s="90">
        <f t="shared" si="32"/>
        <v>1.463013698630137</v>
      </c>
      <c r="G417" s="46">
        <v>8</v>
      </c>
      <c r="H417" s="72">
        <v>0.05</v>
      </c>
      <c r="I417" s="91">
        <f t="shared" si="33"/>
        <v>0.11874999999999999</v>
      </c>
      <c r="J417" s="68">
        <v>72073</v>
      </c>
      <c r="K417" s="69">
        <f t="shared" si="30"/>
        <v>12521.44962328767</v>
      </c>
      <c r="L417" s="69">
        <f t="shared" si="31"/>
        <v>59551.55037671233</v>
      </c>
      <c r="M417" s="45">
        <v>0.1</v>
      </c>
      <c r="N417" s="68">
        <f t="shared" si="34"/>
        <v>53596.395339041097</v>
      </c>
    </row>
    <row r="418" spans="2:14" x14ac:dyDescent="0.25">
      <c r="B418" s="46">
        <v>415</v>
      </c>
      <c r="C418" s="113" t="s">
        <v>608</v>
      </c>
      <c r="D418" s="110">
        <v>43890</v>
      </c>
      <c r="E418" s="98">
        <v>44424</v>
      </c>
      <c r="F418" s="90">
        <f t="shared" si="32"/>
        <v>1.463013698630137</v>
      </c>
      <c r="G418" s="46">
        <v>8</v>
      </c>
      <c r="H418" s="72">
        <v>0.05</v>
      </c>
      <c r="I418" s="91">
        <f t="shared" si="33"/>
        <v>0.11874999999999999</v>
      </c>
      <c r="J418" s="68">
        <v>91099</v>
      </c>
      <c r="K418" s="69">
        <f t="shared" si="30"/>
        <v>15826.891335616439</v>
      </c>
      <c r="L418" s="69">
        <f t="shared" si="31"/>
        <v>75272.108664383559</v>
      </c>
      <c r="M418" s="45">
        <v>0.1</v>
      </c>
      <c r="N418" s="68">
        <f t="shared" si="34"/>
        <v>67744.897797945203</v>
      </c>
    </row>
    <row r="419" spans="2:14" x14ac:dyDescent="0.25">
      <c r="B419" s="46">
        <v>416</v>
      </c>
      <c r="C419" s="113" t="s">
        <v>609</v>
      </c>
      <c r="D419" s="110">
        <v>43890</v>
      </c>
      <c r="E419" s="98">
        <v>44424</v>
      </c>
      <c r="F419" s="90">
        <f t="shared" si="32"/>
        <v>1.463013698630137</v>
      </c>
      <c r="G419" s="46">
        <v>8</v>
      </c>
      <c r="H419" s="72">
        <v>0.05</v>
      </c>
      <c r="I419" s="91">
        <f t="shared" si="33"/>
        <v>0.11874999999999999</v>
      </c>
      <c r="J419" s="68">
        <v>63042</v>
      </c>
      <c r="K419" s="69">
        <f t="shared" si="30"/>
        <v>10952.468013698628</v>
      </c>
      <c r="L419" s="69">
        <f t="shared" si="31"/>
        <v>52089.531986301372</v>
      </c>
      <c r="M419" s="45">
        <v>0.1</v>
      </c>
      <c r="N419" s="68">
        <f t="shared" si="34"/>
        <v>46880.578787671235</v>
      </c>
    </row>
    <row r="420" spans="2:14" x14ac:dyDescent="0.25">
      <c r="B420" s="46">
        <v>417</v>
      </c>
      <c r="C420" s="113" t="s">
        <v>602</v>
      </c>
      <c r="D420" s="110">
        <v>43890</v>
      </c>
      <c r="E420" s="98">
        <v>44424</v>
      </c>
      <c r="F420" s="90">
        <f t="shared" si="32"/>
        <v>1.463013698630137</v>
      </c>
      <c r="G420" s="46">
        <v>8</v>
      </c>
      <c r="H420" s="72">
        <v>0.05</v>
      </c>
      <c r="I420" s="91">
        <f t="shared" si="33"/>
        <v>0.11874999999999999</v>
      </c>
      <c r="J420" s="68">
        <v>70533</v>
      </c>
      <c r="K420" s="69">
        <f t="shared" si="30"/>
        <v>12253.900993150683</v>
      </c>
      <c r="L420" s="69">
        <f t="shared" si="31"/>
        <v>58279.099006849319</v>
      </c>
      <c r="M420" s="45">
        <v>0.1</v>
      </c>
      <c r="N420" s="68">
        <f t="shared" si="34"/>
        <v>52451.189106164391</v>
      </c>
    </row>
    <row r="421" spans="2:14" x14ac:dyDescent="0.25">
      <c r="B421" s="46">
        <v>418</v>
      </c>
      <c r="C421" s="113" t="s">
        <v>603</v>
      </c>
      <c r="D421" s="110">
        <v>43890</v>
      </c>
      <c r="E421" s="98">
        <v>44424</v>
      </c>
      <c r="F421" s="90">
        <f t="shared" si="32"/>
        <v>1.463013698630137</v>
      </c>
      <c r="G421" s="46">
        <v>8</v>
      </c>
      <c r="H421" s="72">
        <v>0.05</v>
      </c>
      <c r="I421" s="91">
        <f t="shared" si="33"/>
        <v>0.11874999999999999</v>
      </c>
      <c r="J421" s="68">
        <v>68492</v>
      </c>
      <c r="K421" s="69">
        <f t="shared" si="30"/>
        <v>11899.31219178082</v>
      </c>
      <c r="L421" s="69">
        <f t="shared" si="31"/>
        <v>56592.687808219183</v>
      </c>
      <c r="M421" s="45">
        <v>0.1</v>
      </c>
      <c r="N421" s="68">
        <f t="shared" si="34"/>
        <v>50933.419027397264</v>
      </c>
    </row>
    <row r="422" spans="2:14" x14ac:dyDescent="0.25">
      <c r="B422" s="46">
        <v>419</v>
      </c>
      <c r="C422" s="113" t="s">
        <v>603</v>
      </c>
      <c r="D422" s="110">
        <v>43890</v>
      </c>
      <c r="E422" s="98">
        <v>44424</v>
      </c>
      <c r="F422" s="90">
        <f t="shared" si="32"/>
        <v>1.463013698630137</v>
      </c>
      <c r="G422" s="46">
        <v>8</v>
      </c>
      <c r="H422" s="72">
        <v>0.05</v>
      </c>
      <c r="I422" s="91">
        <f t="shared" si="33"/>
        <v>0.11874999999999999</v>
      </c>
      <c r="J422" s="68">
        <v>71872</v>
      </c>
      <c r="K422" s="69">
        <f t="shared" si="30"/>
        <v>12486.529315068492</v>
      </c>
      <c r="L422" s="69">
        <f t="shared" si="31"/>
        <v>59385.470684931512</v>
      </c>
      <c r="M422" s="45">
        <v>0.1</v>
      </c>
      <c r="N422" s="68">
        <f t="shared" si="34"/>
        <v>53446.923616438362</v>
      </c>
    </row>
    <row r="423" spans="2:14" x14ac:dyDescent="0.25">
      <c r="B423" s="46">
        <v>420</v>
      </c>
      <c r="C423" s="113" t="s">
        <v>610</v>
      </c>
      <c r="D423" s="110">
        <v>43890</v>
      </c>
      <c r="E423" s="98">
        <v>44424</v>
      </c>
      <c r="F423" s="90">
        <f t="shared" si="32"/>
        <v>1.463013698630137</v>
      </c>
      <c r="G423" s="46">
        <v>8</v>
      </c>
      <c r="H423" s="72">
        <v>0.05</v>
      </c>
      <c r="I423" s="91">
        <f t="shared" si="33"/>
        <v>0.11874999999999999</v>
      </c>
      <c r="J423" s="68">
        <v>66892</v>
      </c>
      <c r="K423" s="69">
        <f t="shared" si="30"/>
        <v>11621.339589041094</v>
      </c>
      <c r="L423" s="69">
        <f t="shared" si="31"/>
        <v>55270.66041095891</v>
      </c>
      <c r="M423" s="45">
        <v>0.1</v>
      </c>
      <c r="N423" s="68">
        <f t="shared" si="34"/>
        <v>49743.594369863022</v>
      </c>
    </row>
    <row r="424" spans="2:14" x14ac:dyDescent="0.25">
      <c r="B424" s="46">
        <v>421</v>
      </c>
      <c r="C424" s="113" t="s">
        <v>611</v>
      </c>
      <c r="D424" s="110">
        <v>43890</v>
      </c>
      <c r="E424" s="98">
        <v>44424</v>
      </c>
      <c r="F424" s="90">
        <f t="shared" si="32"/>
        <v>1.463013698630137</v>
      </c>
      <c r="G424" s="46">
        <v>8</v>
      </c>
      <c r="H424" s="72">
        <v>0.05</v>
      </c>
      <c r="I424" s="91">
        <f t="shared" si="33"/>
        <v>0.11874999999999999</v>
      </c>
      <c r="J424" s="68">
        <v>66808</v>
      </c>
      <c r="K424" s="69">
        <f t="shared" si="30"/>
        <v>11606.746027397259</v>
      </c>
      <c r="L424" s="69">
        <f t="shared" si="31"/>
        <v>55201.253972602739</v>
      </c>
      <c r="M424" s="45">
        <v>0.1</v>
      </c>
      <c r="N424" s="68">
        <f t="shared" si="34"/>
        <v>49681.128575342467</v>
      </c>
    </row>
    <row r="425" spans="2:14" x14ac:dyDescent="0.25">
      <c r="B425" s="46">
        <v>422</v>
      </c>
      <c r="C425" s="113" t="s">
        <v>612</v>
      </c>
      <c r="D425" s="110">
        <v>43890</v>
      </c>
      <c r="E425" s="98">
        <v>44424</v>
      </c>
      <c r="F425" s="90">
        <f t="shared" si="32"/>
        <v>1.463013698630137</v>
      </c>
      <c r="G425" s="46">
        <v>8</v>
      </c>
      <c r="H425" s="72">
        <v>0.05</v>
      </c>
      <c r="I425" s="91">
        <f t="shared" si="33"/>
        <v>0.11874999999999999</v>
      </c>
      <c r="J425" s="68">
        <v>59048</v>
      </c>
      <c r="K425" s="69">
        <f t="shared" si="30"/>
        <v>10258.578904109589</v>
      </c>
      <c r="L425" s="69">
        <f t="shared" si="31"/>
        <v>48789.421095890415</v>
      </c>
      <c r="M425" s="45">
        <v>0.1</v>
      </c>
      <c r="N425" s="68">
        <f t="shared" si="34"/>
        <v>43910.478986301372</v>
      </c>
    </row>
    <row r="426" spans="2:14" x14ac:dyDescent="0.25">
      <c r="B426" s="46">
        <v>423</v>
      </c>
      <c r="C426" s="113" t="s">
        <v>611</v>
      </c>
      <c r="D426" s="110">
        <v>43890</v>
      </c>
      <c r="E426" s="98">
        <v>44424</v>
      </c>
      <c r="F426" s="90">
        <f t="shared" si="32"/>
        <v>1.463013698630137</v>
      </c>
      <c r="G426" s="46">
        <v>8</v>
      </c>
      <c r="H426" s="72">
        <v>0.05</v>
      </c>
      <c r="I426" s="91">
        <f t="shared" si="33"/>
        <v>0.11874999999999999</v>
      </c>
      <c r="J426" s="68">
        <v>65705</v>
      </c>
      <c r="K426" s="69">
        <f t="shared" si="30"/>
        <v>11415.118664383561</v>
      </c>
      <c r="L426" s="69">
        <f t="shared" si="31"/>
        <v>54289.881335616439</v>
      </c>
      <c r="M426" s="45">
        <v>0.1</v>
      </c>
      <c r="N426" s="68">
        <f t="shared" si="34"/>
        <v>48860.893202054795</v>
      </c>
    </row>
    <row r="427" spans="2:14" x14ac:dyDescent="0.25">
      <c r="B427" s="46">
        <v>424</v>
      </c>
      <c r="C427" s="113" t="s">
        <v>613</v>
      </c>
      <c r="D427" s="110">
        <v>43890</v>
      </c>
      <c r="E427" s="98">
        <v>44424</v>
      </c>
      <c r="F427" s="90">
        <f t="shared" si="32"/>
        <v>1.463013698630137</v>
      </c>
      <c r="G427" s="46">
        <v>8</v>
      </c>
      <c r="H427" s="72">
        <v>0.05</v>
      </c>
      <c r="I427" s="91">
        <f t="shared" si="33"/>
        <v>0.11874999999999999</v>
      </c>
      <c r="J427" s="68">
        <v>76502</v>
      </c>
      <c r="K427" s="69">
        <f t="shared" si="30"/>
        <v>13290.912534246574</v>
      </c>
      <c r="L427" s="69">
        <f t="shared" si="31"/>
        <v>63211.08746575343</v>
      </c>
      <c r="M427" s="45">
        <v>0.1</v>
      </c>
      <c r="N427" s="68">
        <f t="shared" si="34"/>
        <v>56889.978719178085</v>
      </c>
    </row>
    <row r="428" spans="2:14" x14ac:dyDescent="0.25">
      <c r="B428" s="46">
        <v>425</v>
      </c>
      <c r="C428" s="113" t="s">
        <v>614</v>
      </c>
      <c r="D428" s="110">
        <v>43889</v>
      </c>
      <c r="E428" s="98">
        <v>44424</v>
      </c>
      <c r="F428" s="90">
        <f t="shared" si="32"/>
        <v>1.4657534246575343</v>
      </c>
      <c r="G428" s="46">
        <v>8</v>
      </c>
      <c r="H428" s="72">
        <v>0.05</v>
      </c>
      <c r="I428" s="91">
        <f t="shared" si="33"/>
        <v>0.11874999999999999</v>
      </c>
      <c r="J428" s="68">
        <v>75890</v>
      </c>
      <c r="K428" s="69">
        <f t="shared" si="30"/>
        <v>13209.278253424658</v>
      </c>
      <c r="L428" s="69">
        <f t="shared" si="31"/>
        <v>62680.721746575342</v>
      </c>
      <c r="M428" s="45">
        <v>0.1</v>
      </c>
      <c r="N428" s="68">
        <f t="shared" si="34"/>
        <v>56412.649571917806</v>
      </c>
    </row>
    <row r="429" spans="2:14" x14ac:dyDescent="0.25">
      <c r="B429" s="46">
        <v>426</v>
      </c>
      <c r="C429" s="113" t="s">
        <v>603</v>
      </c>
      <c r="D429" s="110">
        <v>43889</v>
      </c>
      <c r="E429" s="98">
        <v>44424</v>
      </c>
      <c r="F429" s="90">
        <f t="shared" si="32"/>
        <v>1.4657534246575343</v>
      </c>
      <c r="G429" s="46">
        <v>8</v>
      </c>
      <c r="H429" s="72">
        <v>0.05</v>
      </c>
      <c r="I429" s="91">
        <f t="shared" si="33"/>
        <v>0.11874999999999999</v>
      </c>
      <c r="J429" s="68">
        <v>79218</v>
      </c>
      <c r="K429" s="69">
        <f t="shared" si="30"/>
        <v>13788.544006849314</v>
      </c>
      <c r="L429" s="69">
        <f t="shared" si="31"/>
        <v>65429.455993150688</v>
      </c>
      <c r="M429" s="45">
        <v>0.1</v>
      </c>
      <c r="N429" s="68">
        <f t="shared" si="34"/>
        <v>58886.510393835619</v>
      </c>
    </row>
    <row r="430" spans="2:14" x14ac:dyDescent="0.25">
      <c r="B430" s="46">
        <v>427</v>
      </c>
      <c r="C430" s="113" t="s">
        <v>614</v>
      </c>
      <c r="D430" s="110">
        <v>43889</v>
      </c>
      <c r="E430" s="98">
        <v>44424</v>
      </c>
      <c r="F430" s="90">
        <f t="shared" si="32"/>
        <v>1.4657534246575343</v>
      </c>
      <c r="G430" s="46">
        <v>8</v>
      </c>
      <c r="H430" s="72">
        <v>0.05</v>
      </c>
      <c r="I430" s="91">
        <f t="shared" si="33"/>
        <v>0.11874999999999999</v>
      </c>
      <c r="J430" s="68">
        <v>75890</v>
      </c>
      <c r="K430" s="69">
        <f t="shared" si="30"/>
        <v>13209.278253424658</v>
      </c>
      <c r="L430" s="69">
        <f t="shared" si="31"/>
        <v>62680.721746575342</v>
      </c>
      <c r="M430" s="45">
        <v>0.1</v>
      </c>
      <c r="N430" s="68">
        <f t="shared" si="34"/>
        <v>56412.649571917806</v>
      </c>
    </row>
    <row r="431" spans="2:14" x14ac:dyDescent="0.25">
      <c r="B431" s="46">
        <v>428</v>
      </c>
      <c r="C431" s="113" t="s">
        <v>603</v>
      </c>
      <c r="D431" s="110">
        <v>43889</v>
      </c>
      <c r="E431" s="98">
        <v>44424</v>
      </c>
      <c r="F431" s="90">
        <f t="shared" si="32"/>
        <v>1.4657534246575343</v>
      </c>
      <c r="G431" s="46">
        <v>8</v>
      </c>
      <c r="H431" s="72">
        <v>0.05</v>
      </c>
      <c r="I431" s="91">
        <f t="shared" si="33"/>
        <v>0.11874999999999999</v>
      </c>
      <c r="J431" s="68">
        <v>69349</v>
      </c>
      <c r="K431" s="69">
        <f t="shared" si="30"/>
        <v>12070.763441780824</v>
      </c>
      <c r="L431" s="69">
        <f t="shared" si="31"/>
        <v>57278.236558219178</v>
      </c>
      <c r="M431" s="45">
        <v>0.1</v>
      </c>
      <c r="N431" s="68">
        <f t="shared" si="34"/>
        <v>51550.412902397264</v>
      </c>
    </row>
    <row r="432" spans="2:14" x14ac:dyDescent="0.25">
      <c r="B432" s="46">
        <v>429</v>
      </c>
      <c r="C432" s="113" t="s">
        <v>615</v>
      </c>
      <c r="D432" s="110">
        <v>43889</v>
      </c>
      <c r="E432" s="98">
        <v>44424</v>
      </c>
      <c r="F432" s="90">
        <f t="shared" si="32"/>
        <v>1.4657534246575343</v>
      </c>
      <c r="G432" s="46">
        <v>8</v>
      </c>
      <c r="H432" s="72">
        <v>0.05</v>
      </c>
      <c r="I432" s="91">
        <f t="shared" si="33"/>
        <v>0.11874999999999999</v>
      </c>
      <c r="J432" s="68">
        <v>64935</v>
      </c>
      <c r="K432" s="69">
        <f t="shared" si="30"/>
        <v>11302.470462328767</v>
      </c>
      <c r="L432" s="69">
        <f t="shared" si="31"/>
        <v>53632.529537671231</v>
      </c>
      <c r="M432" s="45">
        <v>0.1</v>
      </c>
      <c r="N432" s="68">
        <f t="shared" si="34"/>
        <v>48269.276583904109</v>
      </c>
    </row>
    <row r="433" spans="2:14" x14ac:dyDescent="0.25">
      <c r="B433" s="46">
        <v>430</v>
      </c>
      <c r="C433" s="113" t="s">
        <v>616</v>
      </c>
      <c r="D433" s="110">
        <v>43907</v>
      </c>
      <c r="E433" s="98">
        <v>44424</v>
      </c>
      <c r="F433" s="90">
        <f t="shared" si="32"/>
        <v>1.4164383561643836</v>
      </c>
      <c r="G433" s="46">
        <v>8</v>
      </c>
      <c r="H433" s="72">
        <v>0.05</v>
      </c>
      <c r="I433" s="91">
        <f t="shared" si="33"/>
        <v>0.11874999999999999</v>
      </c>
      <c r="J433" s="68">
        <v>41129815</v>
      </c>
      <c r="K433" s="69">
        <f t="shared" si="30"/>
        <v>6918119.3963184934</v>
      </c>
      <c r="L433" s="69">
        <f t="shared" si="31"/>
        <v>34211695.603681505</v>
      </c>
      <c r="M433" s="45">
        <v>0.1</v>
      </c>
      <c r="N433" s="68">
        <f t="shared" si="34"/>
        <v>30790526.043313354</v>
      </c>
    </row>
    <row r="434" spans="2:14" x14ac:dyDescent="0.25">
      <c r="B434" s="46">
        <v>431</v>
      </c>
      <c r="C434" s="113" t="s">
        <v>611</v>
      </c>
      <c r="D434" s="110">
        <v>43921</v>
      </c>
      <c r="E434" s="98">
        <v>44424</v>
      </c>
      <c r="F434" s="90">
        <f t="shared" si="32"/>
        <v>1.3780821917808219</v>
      </c>
      <c r="G434" s="46">
        <v>8</v>
      </c>
      <c r="H434" s="72">
        <v>0.05</v>
      </c>
      <c r="I434" s="91">
        <f t="shared" si="33"/>
        <v>0.11874999999999999</v>
      </c>
      <c r="J434" s="68">
        <v>67280</v>
      </c>
      <c r="K434" s="69">
        <f t="shared" si="30"/>
        <v>11010.187671232878</v>
      </c>
      <c r="L434" s="69">
        <f t="shared" si="31"/>
        <v>56269.812328767119</v>
      </c>
      <c r="M434" s="45">
        <v>0.1</v>
      </c>
      <c r="N434" s="68">
        <f t="shared" si="34"/>
        <v>50642.831095890411</v>
      </c>
    </row>
    <row r="435" spans="2:14" x14ac:dyDescent="0.25">
      <c r="B435" s="46">
        <v>432</v>
      </c>
      <c r="C435" s="102" t="s">
        <v>617</v>
      </c>
      <c r="D435" s="98">
        <v>44191</v>
      </c>
      <c r="E435" s="98">
        <v>44424</v>
      </c>
      <c r="F435" s="90">
        <f t="shared" si="32"/>
        <v>0.63835616438356169</v>
      </c>
      <c r="G435" s="46">
        <v>8</v>
      </c>
      <c r="H435" s="72">
        <v>0.05</v>
      </c>
      <c r="I435" s="91">
        <f t="shared" si="33"/>
        <v>0.11874999999999999</v>
      </c>
      <c r="J435" s="68">
        <v>73416</v>
      </c>
      <c r="K435" s="69">
        <f t="shared" si="30"/>
        <v>5565.2847945205485</v>
      </c>
      <c r="L435" s="69">
        <f t="shared" si="31"/>
        <v>67850.715205479457</v>
      </c>
      <c r="M435" s="45">
        <v>0.1</v>
      </c>
      <c r="N435" s="68">
        <f t="shared" si="34"/>
        <v>61065.643684931514</v>
      </c>
    </row>
    <row r="436" spans="2:14" x14ac:dyDescent="0.25">
      <c r="B436" s="46">
        <v>433</v>
      </c>
      <c r="C436" s="102" t="s">
        <v>618</v>
      </c>
      <c r="D436" s="98">
        <v>44273</v>
      </c>
      <c r="E436" s="98">
        <v>44424</v>
      </c>
      <c r="F436" s="90">
        <f t="shared" si="32"/>
        <v>0.41369863013698632</v>
      </c>
      <c r="G436" s="46">
        <v>8</v>
      </c>
      <c r="H436" s="72">
        <v>0.05</v>
      </c>
      <c r="I436" s="91">
        <f t="shared" si="33"/>
        <v>0.11874999999999999</v>
      </c>
      <c r="J436" s="68">
        <v>74808</v>
      </c>
      <c r="K436" s="69">
        <f t="shared" si="30"/>
        <v>3675.0710958904106</v>
      </c>
      <c r="L436" s="69">
        <f t="shared" si="31"/>
        <v>71132.928904109591</v>
      </c>
      <c r="M436" s="45">
        <v>0.1</v>
      </c>
      <c r="N436" s="68">
        <f t="shared" si="34"/>
        <v>64019.636013698633</v>
      </c>
    </row>
    <row r="437" spans="2:14" x14ac:dyDescent="0.25">
      <c r="B437" s="46">
        <v>434</v>
      </c>
      <c r="C437" s="102" t="s">
        <v>619</v>
      </c>
      <c r="D437" s="98">
        <v>44135</v>
      </c>
      <c r="E437" s="98">
        <v>44424</v>
      </c>
      <c r="F437" s="90">
        <f t="shared" si="32"/>
        <v>0.79178082191780819</v>
      </c>
      <c r="G437" s="46">
        <v>8</v>
      </c>
      <c r="H437" s="72">
        <v>0.05</v>
      </c>
      <c r="I437" s="91">
        <f t="shared" si="33"/>
        <v>0.11874999999999999</v>
      </c>
      <c r="J437" s="68">
        <v>79440</v>
      </c>
      <c r="K437" s="69">
        <f t="shared" si="30"/>
        <v>7469.2643835616436</v>
      </c>
      <c r="L437" s="69">
        <f t="shared" si="31"/>
        <v>71970.735616438353</v>
      </c>
      <c r="M437" s="45">
        <v>0.1</v>
      </c>
      <c r="N437" s="68">
        <f t="shared" si="34"/>
        <v>64773.66205479452</v>
      </c>
    </row>
    <row r="438" spans="2:14" x14ac:dyDescent="0.25">
      <c r="B438" s="46">
        <v>435</v>
      </c>
      <c r="C438" s="102" t="s">
        <v>619</v>
      </c>
      <c r="D438" s="98">
        <v>44135</v>
      </c>
      <c r="E438" s="98">
        <v>44424</v>
      </c>
      <c r="F438" s="90">
        <f t="shared" si="32"/>
        <v>0.79178082191780819</v>
      </c>
      <c r="G438" s="46">
        <v>8</v>
      </c>
      <c r="H438" s="72">
        <v>0.05</v>
      </c>
      <c r="I438" s="91">
        <f t="shared" si="33"/>
        <v>0.11874999999999999</v>
      </c>
      <c r="J438" s="68">
        <v>77598</v>
      </c>
      <c r="K438" s="69">
        <f t="shared" si="30"/>
        <v>7296.072226027396</v>
      </c>
      <c r="L438" s="69">
        <f t="shared" si="31"/>
        <v>70301.927773972609</v>
      </c>
      <c r="M438" s="45">
        <v>0.1</v>
      </c>
      <c r="N438" s="68">
        <f t="shared" si="34"/>
        <v>63271.734996575353</v>
      </c>
    </row>
    <row r="439" spans="2:14" x14ac:dyDescent="0.25">
      <c r="B439" s="46">
        <v>436</v>
      </c>
      <c r="C439" s="102" t="s">
        <v>620</v>
      </c>
      <c r="D439" s="98">
        <v>44135</v>
      </c>
      <c r="E439" s="98">
        <v>44424</v>
      </c>
      <c r="F439" s="90">
        <f t="shared" si="32"/>
        <v>0.79178082191780819</v>
      </c>
      <c r="G439" s="46">
        <v>8</v>
      </c>
      <c r="H439" s="72">
        <v>0.05</v>
      </c>
      <c r="I439" s="91">
        <f t="shared" si="33"/>
        <v>0.11874999999999999</v>
      </c>
      <c r="J439" s="68">
        <v>2402513</v>
      </c>
      <c r="K439" s="69">
        <f t="shared" si="30"/>
        <v>225893.81648972601</v>
      </c>
      <c r="L439" s="69">
        <f t="shared" si="31"/>
        <v>2176619.1835102742</v>
      </c>
      <c r="M439" s="45">
        <v>0.1</v>
      </c>
      <c r="N439" s="68">
        <f t="shared" si="34"/>
        <v>1958957.2651592467</v>
      </c>
    </row>
    <row r="440" spans="2:14" x14ac:dyDescent="0.25">
      <c r="B440" s="46">
        <v>437</v>
      </c>
      <c r="C440" s="102" t="s">
        <v>621</v>
      </c>
      <c r="D440" s="98">
        <v>44135</v>
      </c>
      <c r="E440" s="98">
        <v>44424</v>
      </c>
      <c r="F440" s="90">
        <f t="shared" si="32"/>
        <v>0.79178082191780819</v>
      </c>
      <c r="G440" s="46">
        <v>8</v>
      </c>
      <c r="H440" s="72">
        <v>0.05</v>
      </c>
      <c r="I440" s="91">
        <f t="shared" si="33"/>
        <v>0.11874999999999999</v>
      </c>
      <c r="J440" s="68">
        <v>75747</v>
      </c>
      <c r="K440" s="69">
        <f t="shared" si="30"/>
        <v>7122.0338527397253</v>
      </c>
      <c r="L440" s="69">
        <f t="shared" si="31"/>
        <v>68624.966147260275</v>
      </c>
      <c r="M440" s="45">
        <v>0.1</v>
      </c>
      <c r="N440" s="68">
        <f t="shared" si="34"/>
        <v>61762.469532534247</v>
      </c>
    </row>
    <row r="441" spans="2:14" x14ac:dyDescent="0.25">
      <c r="B441" s="46">
        <v>438</v>
      </c>
      <c r="C441" s="102" t="s">
        <v>621</v>
      </c>
      <c r="D441" s="98">
        <v>44135</v>
      </c>
      <c r="E441" s="98">
        <v>44424</v>
      </c>
      <c r="F441" s="90">
        <f t="shared" si="32"/>
        <v>0.79178082191780819</v>
      </c>
      <c r="G441" s="46">
        <v>8</v>
      </c>
      <c r="H441" s="72">
        <v>0.05</v>
      </c>
      <c r="I441" s="91">
        <f t="shared" si="33"/>
        <v>0.11874999999999999</v>
      </c>
      <c r="J441" s="68">
        <v>79440</v>
      </c>
      <c r="K441" s="69">
        <f t="shared" si="30"/>
        <v>7469.2643835616436</v>
      </c>
      <c r="L441" s="69">
        <f t="shared" si="31"/>
        <v>71970.735616438353</v>
      </c>
      <c r="M441" s="45">
        <v>0.1</v>
      </c>
      <c r="N441" s="68">
        <f t="shared" si="34"/>
        <v>64773.66205479452</v>
      </c>
    </row>
    <row r="442" spans="2:14" x14ac:dyDescent="0.25">
      <c r="B442" s="46">
        <v>439</v>
      </c>
      <c r="C442" s="102" t="s">
        <v>622</v>
      </c>
      <c r="D442" s="98">
        <v>44135</v>
      </c>
      <c r="E442" s="98">
        <v>44424</v>
      </c>
      <c r="F442" s="90">
        <f t="shared" si="32"/>
        <v>0.79178082191780819</v>
      </c>
      <c r="G442" s="46">
        <v>8</v>
      </c>
      <c r="H442" s="72">
        <v>0.05</v>
      </c>
      <c r="I442" s="91">
        <f t="shared" si="33"/>
        <v>0.11874999999999999</v>
      </c>
      <c r="J442" s="68">
        <v>79014</v>
      </c>
      <c r="K442" s="69">
        <f t="shared" si="30"/>
        <v>7429.2101712328767</v>
      </c>
      <c r="L442" s="69">
        <f t="shared" si="31"/>
        <v>71584.789828767127</v>
      </c>
      <c r="M442" s="45">
        <v>0.1</v>
      </c>
      <c r="N442" s="68">
        <f t="shared" si="34"/>
        <v>64426.310845890417</v>
      </c>
    </row>
    <row r="443" spans="2:14" x14ac:dyDescent="0.25">
      <c r="B443" s="46">
        <v>440</v>
      </c>
      <c r="C443" s="102" t="s">
        <v>622</v>
      </c>
      <c r="D443" s="98">
        <v>44135</v>
      </c>
      <c r="E443" s="98">
        <v>44424</v>
      </c>
      <c r="F443" s="90">
        <f t="shared" si="32"/>
        <v>0.79178082191780819</v>
      </c>
      <c r="G443" s="46">
        <v>8</v>
      </c>
      <c r="H443" s="72">
        <v>0.05</v>
      </c>
      <c r="I443" s="91">
        <f t="shared" si="33"/>
        <v>0.11874999999999999</v>
      </c>
      <c r="J443" s="68">
        <v>79490</v>
      </c>
      <c r="K443" s="69">
        <f t="shared" si="30"/>
        <v>7473.9655821917804</v>
      </c>
      <c r="L443" s="69">
        <f t="shared" si="31"/>
        <v>72016.034417808216</v>
      </c>
      <c r="M443" s="45">
        <v>0.1</v>
      </c>
      <c r="N443" s="68">
        <f t="shared" si="34"/>
        <v>64814.430976027397</v>
      </c>
    </row>
    <row r="444" spans="2:14" x14ac:dyDescent="0.25">
      <c r="B444" s="46">
        <v>441</v>
      </c>
      <c r="C444" s="102" t="s">
        <v>511</v>
      </c>
      <c r="D444" s="98">
        <v>44135</v>
      </c>
      <c r="E444" s="98">
        <v>44424</v>
      </c>
      <c r="F444" s="90">
        <f t="shared" si="32"/>
        <v>0.79178082191780819</v>
      </c>
      <c r="G444" s="46">
        <v>8</v>
      </c>
      <c r="H444" s="72">
        <v>0.05</v>
      </c>
      <c r="I444" s="91">
        <f t="shared" si="33"/>
        <v>0.11874999999999999</v>
      </c>
      <c r="J444" s="68">
        <v>74876</v>
      </c>
      <c r="K444" s="69">
        <f t="shared" si="30"/>
        <v>7040.1389726027392</v>
      </c>
      <c r="L444" s="69">
        <f t="shared" si="31"/>
        <v>67835.861027397259</v>
      </c>
      <c r="M444" s="45">
        <v>0.1</v>
      </c>
      <c r="N444" s="68">
        <f t="shared" si="34"/>
        <v>61052.274924657533</v>
      </c>
    </row>
    <row r="445" spans="2:14" x14ac:dyDescent="0.25">
      <c r="B445" s="46">
        <v>442</v>
      </c>
      <c r="C445" s="102" t="s">
        <v>623</v>
      </c>
      <c r="D445" s="98">
        <v>44015</v>
      </c>
      <c r="E445" s="98">
        <v>44424</v>
      </c>
      <c r="F445" s="90">
        <f t="shared" si="32"/>
        <v>1.1205479452054794</v>
      </c>
      <c r="G445" s="46">
        <v>8</v>
      </c>
      <c r="H445" s="72">
        <v>0.05</v>
      </c>
      <c r="I445" s="91">
        <f t="shared" si="33"/>
        <v>0.11874999999999999</v>
      </c>
      <c r="J445" s="68">
        <v>76345</v>
      </c>
      <c r="K445" s="69">
        <f t="shared" si="30"/>
        <v>10158.852654109589</v>
      </c>
      <c r="L445" s="69">
        <f t="shared" si="31"/>
        <v>66186.147345890407</v>
      </c>
      <c r="M445" s="45">
        <v>0.1</v>
      </c>
      <c r="N445" s="68">
        <f t="shared" si="34"/>
        <v>59567.532611301365</v>
      </c>
    </row>
    <row r="446" spans="2:14" x14ac:dyDescent="0.25">
      <c r="B446" s="46">
        <v>443</v>
      </c>
      <c r="C446" s="102" t="s">
        <v>623</v>
      </c>
      <c r="D446" s="98">
        <v>44147</v>
      </c>
      <c r="E446" s="98">
        <v>44424</v>
      </c>
      <c r="F446" s="90">
        <f t="shared" si="32"/>
        <v>0.75890410958904109</v>
      </c>
      <c r="G446" s="46">
        <v>8</v>
      </c>
      <c r="H446" s="72">
        <v>0.05</v>
      </c>
      <c r="I446" s="91">
        <f t="shared" si="33"/>
        <v>0.11874999999999999</v>
      </c>
      <c r="J446" s="68">
        <v>75747</v>
      </c>
      <c r="K446" s="69">
        <f t="shared" si="30"/>
        <v>6826.3092636986294</v>
      </c>
      <c r="L446" s="69">
        <f t="shared" si="31"/>
        <v>68920.690736301374</v>
      </c>
      <c r="M446" s="45">
        <v>0.1</v>
      </c>
      <c r="N446" s="68">
        <f t="shared" si="34"/>
        <v>62028.621662671241</v>
      </c>
    </row>
    <row r="447" spans="2:14" x14ac:dyDescent="0.25">
      <c r="B447" s="46">
        <v>444</v>
      </c>
      <c r="C447" s="102" t="s">
        <v>623</v>
      </c>
      <c r="D447" s="98">
        <v>44147</v>
      </c>
      <c r="E447" s="98">
        <v>44424</v>
      </c>
      <c r="F447" s="90">
        <f t="shared" si="32"/>
        <v>0.75890410958904109</v>
      </c>
      <c r="G447" s="46">
        <v>8</v>
      </c>
      <c r="H447" s="72">
        <v>0.05</v>
      </c>
      <c r="I447" s="91">
        <f t="shared" si="33"/>
        <v>0.11874999999999999</v>
      </c>
      <c r="J447" s="68">
        <v>75747</v>
      </c>
      <c r="K447" s="69">
        <f t="shared" si="30"/>
        <v>6826.3092636986294</v>
      </c>
      <c r="L447" s="69">
        <f t="shared" si="31"/>
        <v>68920.690736301374</v>
      </c>
      <c r="M447" s="45">
        <v>0.1</v>
      </c>
      <c r="N447" s="68">
        <f t="shared" si="34"/>
        <v>62028.621662671241</v>
      </c>
    </row>
    <row r="448" spans="2:14" x14ac:dyDescent="0.25">
      <c r="B448" s="46">
        <v>445</v>
      </c>
      <c r="C448" s="102" t="s">
        <v>624</v>
      </c>
      <c r="D448" s="98">
        <v>44147</v>
      </c>
      <c r="E448" s="98">
        <v>44424</v>
      </c>
      <c r="F448" s="90">
        <f t="shared" si="32"/>
        <v>0.75890410958904109</v>
      </c>
      <c r="G448" s="46">
        <v>8</v>
      </c>
      <c r="H448" s="72">
        <v>0.05</v>
      </c>
      <c r="I448" s="91">
        <f t="shared" si="33"/>
        <v>0.11874999999999999</v>
      </c>
      <c r="J448" s="68">
        <v>2044552</v>
      </c>
      <c r="K448" s="69">
        <f t="shared" si="30"/>
        <v>184254.74616438354</v>
      </c>
      <c r="L448" s="69">
        <f t="shared" si="31"/>
        <v>1860297.2538356164</v>
      </c>
      <c r="M448" s="45">
        <v>0.1</v>
      </c>
      <c r="N448" s="68">
        <f t="shared" si="34"/>
        <v>1674267.5284520548</v>
      </c>
    </row>
    <row r="449" spans="2:14" x14ac:dyDescent="0.25">
      <c r="B449" s="46">
        <v>446</v>
      </c>
      <c r="C449" s="102" t="s">
        <v>625</v>
      </c>
      <c r="D449" s="98">
        <v>44154</v>
      </c>
      <c r="E449" s="98">
        <v>44424</v>
      </c>
      <c r="F449" s="90">
        <f t="shared" si="32"/>
        <v>0.73972602739726023</v>
      </c>
      <c r="G449" s="46">
        <v>8</v>
      </c>
      <c r="H449" s="72">
        <v>0.05</v>
      </c>
      <c r="I449" s="91">
        <f t="shared" si="33"/>
        <v>0.11874999999999999</v>
      </c>
      <c r="J449" s="68">
        <v>93059</v>
      </c>
      <c r="K449" s="69">
        <f t="shared" si="30"/>
        <v>8174.5320205479447</v>
      </c>
      <c r="L449" s="69">
        <f t="shared" si="31"/>
        <v>84884.467979452049</v>
      </c>
      <c r="M449" s="45">
        <v>0.1</v>
      </c>
      <c r="N449" s="68">
        <f t="shared" si="34"/>
        <v>76396.021181506847</v>
      </c>
    </row>
    <row r="450" spans="2:14" x14ac:dyDescent="0.25">
      <c r="B450" s="46">
        <v>447</v>
      </c>
      <c r="C450" s="102" t="s">
        <v>626</v>
      </c>
      <c r="D450" s="98">
        <v>44165</v>
      </c>
      <c r="E450" s="98">
        <v>44424</v>
      </c>
      <c r="F450" s="90">
        <f t="shared" si="32"/>
        <v>0.70958904109589038</v>
      </c>
      <c r="G450" s="46">
        <v>8</v>
      </c>
      <c r="H450" s="72">
        <v>0.05</v>
      </c>
      <c r="I450" s="91">
        <f t="shared" si="33"/>
        <v>0.11874999999999999</v>
      </c>
      <c r="J450" s="68">
        <v>90450</v>
      </c>
      <c r="K450" s="69">
        <f t="shared" si="30"/>
        <v>7621.65154109589</v>
      </c>
      <c r="L450" s="69">
        <f t="shared" si="31"/>
        <v>82828.348458904104</v>
      </c>
      <c r="M450" s="45">
        <v>0.1</v>
      </c>
      <c r="N450" s="68">
        <f t="shared" si="34"/>
        <v>74545.513613013696</v>
      </c>
    </row>
    <row r="451" spans="2:14" x14ac:dyDescent="0.25">
      <c r="B451" s="46">
        <v>448</v>
      </c>
      <c r="C451" s="102" t="s">
        <v>623</v>
      </c>
      <c r="D451" s="98">
        <v>44165</v>
      </c>
      <c r="E451" s="98">
        <v>44424</v>
      </c>
      <c r="F451" s="90">
        <f t="shared" si="32"/>
        <v>0.70958904109589038</v>
      </c>
      <c r="G451" s="46">
        <v>8</v>
      </c>
      <c r="H451" s="72">
        <v>0.05</v>
      </c>
      <c r="I451" s="91">
        <f t="shared" si="33"/>
        <v>0.11874999999999999</v>
      </c>
      <c r="J451" s="68">
        <v>77000</v>
      </c>
      <c r="K451" s="69">
        <f t="shared" si="30"/>
        <v>6488.3047945205481</v>
      </c>
      <c r="L451" s="69">
        <f t="shared" si="31"/>
        <v>70511.695205479453</v>
      </c>
      <c r="M451" s="45">
        <v>0.1</v>
      </c>
      <c r="N451" s="68">
        <f t="shared" si="34"/>
        <v>63460.525684931512</v>
      </c>
    </row>
    <row r="452" spans="2:14" x14ac:dyDescent="0.25">
      <c r="B452" s="46">
        <v>449</v>
      </c>
      <c r="C452" s="102" t="s">
        <v>627</v>
      </c>
      <c r="D452" s="98">
        <v>44165</v>
      </c>
      <c r="E452" s="98">
        <v>44424</v>
      </c>
      <c r="F452" s="90">
        <f t="shared" si="32"/>
        <v>0.70958904109589038</v>
      </c>
      <c r="G452" s="46">
        <v>8</v>
      </c>
      <c r="H452" s="72">
        <v>0.05</v>
      </c>
      <c r="I452" s="91">
        <f t="shared" si="33"/>
        <v>0.11874999999999999</v>
      </c>
      <c r="J452" s="68">
        <v>84217</v>
      </c>
      <c r="K452" s="69">
        <f t="shared" ref="K452:K488" si="35">J452*I452*F452</f>
        <v>7096.4359075342454</v>
      </c>
      <c r="L452" s="69">
        <f t="shared" ref="L452:L488" si="36">MAX(J452-K452,0)</f>
        <v>77120.564092465749</v>
      </c>
      <c r="M452" s="45">
        <v>0.1</v>
      </c>
      <c r="N452" s="68">
        <f t="shared" si="34"/>
        <v>69408.50768321917</v>
      </c>
    </row>
    <row r="453" spans="2:14" x14ac:dyDescent="0.25">
      <c r="B453" s="46">
        <v>450</v>
      </c>
      <c r="C453" s="102" t="s">
        <v>623</v>
      </c>
      <c r="D453" s="98">
        <v>44165</v>
      </c>
      <c r="E453" s="98">
        <v>44424</v>
      </c>
      <c r="F453" s="90">
        <f t="shared" ref="F453:F488" si="37">(E453-D453)/365</f>
        <v>0.70958904109589038</v>
      </c>
      <c r="G453" s="46">
        <v>8</v>
      </c>
      <c r="H453" s="72">
        <v>0.05</v>
      </c>
      <c r="I453" s="91">
        <f t="shared" ref="I453:I488" si="38">(1-H453)/G453</f>
        <v>0.11874999999999999</v>
      </c>
      <c r="J453" s="68">
        <v>75365</v>
      </c>
      <c r="K453" s="69">
        <f t="shared" si="35"/>
        <v>6350.5336472602739</v>
      </c>
      <c r="L453" s="69">
        <f t="shared" si="36"/>
        <v>69014.466352739721</v>
      </c>
      <c r="M453" s="45">
        <v>0.1</v>
      </c>
      <c r="N453" s="68">
        <f t="shared" ref="N453:N488" si="39">IF(J453&lt;=0,0,IF(L453&lt;=H453*J453,H453*J453,L453*(1-M453)))</f>
        <v>62113.019717465751</v>
      </c>
    </row>
    <row r="454" spans="2:14" x14ac:dyDescent="0.25">
      <c r="B454" s="46">
        <v>451</v>
      </c>
      <c r="C454" s="102" t="s">
        <v>628</v>
      </c>
      <c r="D454" s="98">
        <v>44165</v>
      </c>
      <c r="E454" s="98">
        <v>44424</v>
      </c>
      <c r="F454" s="90">
        <f t="shared" si="37"/>
        <v>0.70958904109589038</v>
      </c>
      <c r="G454" s="46">
        <v>8</v>
      </c>
      <c r="H454" s="72">
        <v>0.05</v>
      </c>
      <c r="I454" s="91">
        <f t="shared" si="38"/>
        <v>0.11874999999999999</v>
      </c>
      <c r="J454" s="68">
        <v>69702</v>
      </c>
      <c r="K454" s="69">
        <f t="shared" si="35"/>
        <v>5873.3483219178079</v>
      </c>
      <c r="L454" s="69">
        <f t="shared" si="36"/>
        <v>63828.651678082191</v>
      </c>
      <c r="M454" s="45">
        <v>0.1</v>
      </c>
      <c r="N454" s="68">
        <f t="shared" si="39"/>
        <v>57445.786510273974</v>
      </c>
    </row>
    <row r="455" spans="2:14" x14ac:dyDescent="0.25">
      <c r="B455" s="46">
        <v>452</v>
      </c>
      <c r="C455" s="102" t="s">
        <v>629</v>
      </c>
      <c r="D455" s="98">
        <v>44165</v>
      </c>
      <c r="E455" s="98">
        <v>44424</v>
      </c>
      <c r="F455" s="90">
        <f t="shared" si="37"/>
        <v>0.70958904109589038</v>
      </c>
      <c r="G455" s="46">
        <v>8</v>
      </c>
      <c r="H455" s="72">
        <v>0.05</v>
      </c>
      <c r="I455" s="91">
        <f t="shared" si="38"/>
        <v>0.11874999999999999</v>
      </c>
      <c r="J455" s="68">
        <v>89058</v>
      </c>
      <c r="K455" s="69">
        <f t="shared" si="35"/>
        <v>7504.3564726027389</v>
      </c>
      <c r="L455" s="69">
        <f t="shared" si="36"/>
        <v>81553.64352739726</v>
      </c>
      <c r="M455" s="45">
        <v>0.1</v>
      </c>
      <c r="N455" s="68">
        <f t="shared" si="39"/>
        <v>73398.279174657539</v>
      </c>
    </row>
    <row r="456" spans="2:14" x14ac:dyDescent="0.25">
      <c r="B456" s="46">
        <v>453</v>
      </c>
      <c r="C456" s="102" t="s">
        <v>630</v>
      </c>
      <c r="D456" s="98">
        <v>44165</v>
      </c>
      <c r="E456" s="98">
        <v>44424</v>
      </c>
      <c r="F456" s="90">
        <f t="shared" si="37"/>
        <v>0.70958904109589038</v>
      </c>
      <c r="G456" s="46">
        <v>8</v>
      </c>
      <c r="H456" s="72">
        <v>0.05</v>
      </c>
      <c r="I456" s="91">
        <f t="shared" si="38"/>
        <v>0.11874999999999999</v>
      </c>
      <c r="J456" s="68">
        <v>73100</v>
      </c>
      <c r="K456" s="69">
        <f t="shared" si="35"/>
        <v>6159.6763698630139</v>
      </c>
      <c r="L456" s="69">
        <f t="shared" si="36"/>
        <v>66940.323630136991</v>
      </c>
      <c r="M456" s="45">
        <v>0.1</v>
      </c>
      <c r="N456" s="68">
        <f t="shared" si="39"/>
        <v>60246.291267123292</v>
      </c>
    </row>
    <row r="457" spans="2:14" x14ac:dyDescent="0.25">
      <c r="B457" s="46">
        <v>454</v>
      </c>
      <c r="C457" s="102" t="s">
        <v>631</v>
      </c>
      <c r="D457" s="98">
        <v>44165</v>
      </c>
      <c r="E457" s="98">
        <v>44424</v>
      </c>
      <c r="F457" s="90">
        <f t="shared" si="37"/>
        <v>0.70958904109589038</v>
      </c>
      <c r="G457" s="46">
        <v>8</v>
      </c>
      <c r="H457" s="72">
        <v>0.05</v>
      </c>
      <c r="I457" s="91">
        <f t="shared" si="38"/>
        <v>0.11874999999999999</v>
      </c>
      <c r="J457" s="68">
        <v>80303</v>
      </c>
      <c r="K457" s="69">
        <f t="shared" si="35"/>
        <v>6766.6277910958897</v>
      </c>
      <c r="L457" s="69">
        <f t="shared" si="36"/>
        <v>73536.372208904111</v>
      </c>
      <c r="M457" s="45">
        <v>0.1</v>
      </c>
      <c r="N457" s="68">
        <f t="shared" si="39"/>
        <v>66182.734988013704</v>
      </c>
    </row>
    <row r="458" spans="2:14" x14ac:dyDescent="0.25">
      <c r="B458" s="46">
        <v>455</v>
      </c>
      <c r="C458" s="102" t="s">
        <v>632</v>
      </c>
      <c r="D458" s="98">
        <v>44188</v>
      </c>
      <c r="E458" s="98">
        <v>44424</v>
      </c>
      <c r="F458" s="90">
        <f t="shared" si="37"/>
        <v>0.64657534246575343</v>
      </c>
      <c r="G458" s="46">
        <v>8</v>
      </c>
      <c r="H458" s="72">
        <v>0.05</v>
      </c>
      <c r="I458" s="91">
        <f t="shared" si="38"/>
        <v>0.11874999999999999</v>
      </c>
      <c r="J458" s="68">
        <v>77740</v>
      </c>
      <c r="K458" s="69">
        <f t="shared" si="35"/>
        <v>5968.9410958904109</v>
      </c>
      <c r="L458" s="69">
        <f t="shared" si="36"/>
        <v>71771.058904109595</v>
      </c>
      <c r="M458" s="45">
        <v>0.1</v>
      </c>
      <c r="N458" s="68">
        <f t="shared" si="39"/>
        <v>64593.953013698636</v>
      </c>
    </row>
    <row r="459" spans="2:14" x14ac:dyDescent="0.25">
      <c r="B459" s="46">
        <v>456</v>
      </c>
      <c r="C459" s="102" t="s">
        <v>633</v>
      </c>
      <c r="D459" s="98">
        <v>44188</v>
      </c>
      <c r="E459" s="98">
        <v>44424</v>
      </c>
      <c r="F459" s="90">
        <f t="shared" si="37"/>
        <v>0.64657534246575343</v>
      </c>
      <c r="G459" s="46">
        <v>8</v>
      </c>
      <c r="H459" s="72">
        <v>0.05</v>
      </c>
      <c r="I459" s="91">
        <f t="shared" si="38"/>
        <v>0.11874999999999999</v>
      </c>
      <c r="J459" s="68">
        <v>77740</v>
      </c>
      <c r="K459" s="69">
        <f t="shared" si="35"/>
        <v>5968.9410958904109</v>
      </c>
      <c r="L459" s="69">
        <f t="shared" si="36"/>
        <v>71771.058904109595</v>
      </c>
      <c r="M459" s="45">
        <v>0.1</v>
      </c>
      <c r="N459" s="68">
        <f t="shared" si="39"/>
        <v>64593.953013698636</v>
      </c>
    </row>
    <row r="460" spans="2:14" x14ac:dyDescent="0.25">
      <c r="B460" s="46">
        <v>457</v>
      </c>
      <c r="C460" s="102" t="s">
        <v>634</v>
      </c>
      <c r="D460" s="98">
        <v>44188</v>
      </c>
      <c r="E460" s="98">
        <v>44424</v>
      </c>
      <c r="F460" s="90">
        <f t="shared" si="37"/>
        <v>0.64657534246575343</v>
      </c>
      <c r="G460" s="46">
        <v>8</v>
      </c>
      <c r="H460" s="72">
        <v>0.05</v>
      </c>
      <c r="I460" s="91">
        <f t="shared" si="38"/>
        <v>0.11874999999999999</v>
      </c>
      <c r="J460" s="68">
        <v>82000</v>
      </c>
      <c r="K460" s="69">
        <f t="shared" si="35"/>
        <v>6296.0273972602745</v>
      </c>
      <c r="L460" s="69">
        <f t="shared" si="36"/>
        <v>75703.972602739726</v>
      </c>
      <c r="M460" s="45">
        <v>0.1</v>
      </c>
      <c r="N460" s="68">
        <f t="shared" si="39"/>
        <v>68133.57534246576</v>
      </c>
    </row>
    <row r="461" spans="2:14" x14ac:dyDescent="0.25">
      <c r="B461" s="46">
        <v>458</v>
      </c>
      <c r="C461" s="102" t="s">
        <v>635</v>
      </c>
      <c r="D461" s="98">
        <v>44194</v>
      </c>
      <c r="E461" s="98">
        <v>44424</v>
      </c>
      <c r="F461" s="90">
        <f t="shared" si="37"/>
        <v>0.63013698630136983</v>
      </c>
      <c r="G461" s="46">
        <v>8</v>
      </c>
      <c r="H461" s="72">
        <v>0.05</v>
      </c>
      <c r="I461" s="91">
        <f t="shared" si="38"/>
        <v>0.11874999999999999</v>
      </c>
      <c r="J461" s="68">
        <v>79506</v>
      </c>
      <c r="K461" s="69">
        <f t="shared" si="35"/>
        <v>5949.3359589041092</v>
      </c>
      <c r="L461" s="69">
        <f t="shared" si="36"/>
        <v>73556.664041095893</v>
      </c>
      <c r="M461" s="45">
        <v>0.1</v>
      </c>
      <c r="N461" s="68">
        <f t="shared" si="39"/>
        <v>66200.9976369863</v>
      </c>
    </row>
    <row r="462" spans="2:14" x14ac:dyDescent="0.25">
      <c r="B462" s="46">
        <v>459</v>
      </c>
      <c r="C462" s="102" t="s">
        <v>636</v>
      </c>
      <c r="D462" s="98">
        <v>44194</v>
      </c>
      <c r="E462" s="98">
        <v>44424</v>
      </c>
      <c r="F462" s="90">
        <f t="shared" si="37"/>
        <v>0.63013698630136983</v>
      </c>
      <c r="G462" s="46">
        <v>8</v>
      </c>
      <c r="H462" s="72">
        <v>0.05</v>
      </c>
      <c r="I462" s="91">
        <f t="shared" si="38"/>
        <v>0.11874999999999999</v>
      </c>
      <c r="J462" s="68">
        <v>863355</v>
      </c>
      <c r="K462" s="69">
        <f t="shared" si="35"/>
        <v>64603.790239726026</v>
      </c>
      <c r="L462" s="69">
        <f t="shared" si="36"/>
        <v>798751.20976027392</v>
      </c>
      <c r="M462" s="45">
        <v>0.1</v>
      </c>
      <c r="N462" s="68">
        <f t="shared" si="39"/>
        <v>718876.08878424659</v>
      </c>
    </row>
    <row r="463" spans="2:14" x14ac:dyDescent="0.25">
      <c r="B463" s="46">
        <v>460</v>
      </c>
      <c r="C463" s="102" t="s">
        <v>636</v>
      </c>
      <c r="D463" s="98">
        <v>44194</v>
      </c>
      <c r="E463" s="98">
        <v>44424</v>
      </c>
      <c r="F463" s="90">
        <f t="shared" si="37"/>
        <v>0.63013698630136983</v>
      </c>
      <c r="G463" s="46">
        <v>8</v>
      </c>
      <c r="H463" s="72">
        <v>0.05</v>
      </c>
      <c r="I463" s="91">
        <f t="shared" si="38"/>
        <v>0.11874999999999999</v>
      </c>
      <c r="J463" s="68">
        <v>869789</v>
      </c>
      <c r="K463" s="69">
        <f t="shared" si="35"/>
        <v>65085.238527397254</v>
      </c>
      <c r="L463" s="69">
        <f t="shared" si="36"/>
        <v>804703.76147260272</v>
      </c>
      <c r="M463" s="45">
        <v>0.1</v>
      </c>
      <c r="N463" s="68">
        <f t="shared" si="39"/>
        <v>724233.38532534242</v>
      </c>
    </row>
    <row r="464" spans="2:14" x14ac:dyDescent="0.25">
      <c r="B464" s="46">
        <v>461</v>
      </c>
      <c r="C464" s="102" t="s">
        <v>635</v>
      </c>
      <c r="D464" s="98">
        <v>44194</v>
      </c>
      <c r="E464" s="98">
        <v>44424</v>
      </c>
      <c r="F464" s="90">
        <f t="shared" si="37"/>
        <v>0.63013698630136983</v>
      </c>
      <c r="G464" s="46">
        <v>8</v>
      </c>
      <c r="H464" s="72">
        <v>0.05</v>
      </c>
      <c r="I464" s="91">
        <f t="shared" si="38"/>
        <v>0.11874999999999999</v>
      </c>
      <c r="J464" s="68">
        <v>86430</v>
      </c>
      <c r="K464" s="69">
        <f t="shared" si="35"/>
        <v>6467.4503424657532</v>
      </c>
      <c r="L464" s="69">
        <f t="shared" si="36"/>
        <v>79962.54965753424</v>
      </c>
      <c r="M464" s="45">
        <v>0.1</v>
      </c>
      <c r="N464" s="68">
        <f t="shared" si="39"/>
        <v>71966.294691780815</v>
      </c>
    </row>
    <row r="465" spans="2:14" x14ac:dyDescent="0.25">
      <c r="B465" s="46">
        <v>462</v>
      </c>
      <c r="C465" s="102" t="s">
        <v>527</v>
      </c>
      <c r="D465" s="98">
        <v>44195</v>
      </c>
      <c r="E465" s="98">
        <v>44424</v>
      </c>
      <c r="F465" s="90">
        <f t="shared" si="37"/>
        <v>0.62739726027397258</v>
      </c>
      <c r="G465" s="46">
        <v>8</v>
      </c>
      <c r="H465" s="72">
        <v>0.05</v>
      </c>
      <c r="I465" s="91">
        <f t="shared" si="38"/>
        <v>0.11874999999999999</v>
      </c>
      <c r="J465" s="68">
        <v>71264</v>
      </c>
      <c r="K465" s="69">
        <f t="shared" si="35"/>
        <v>5309.4120547945204</v>
      </c>
      <c r="L465" s="69">
        <f t="shared" si="36"/>
        <v>65954.58794520548</v>
      </c>
      <c r="M465" s="45">
        <v>0.1</v>
      </c>
      <c r="N465" s="68">
        <f t="shared" si="39"/>
        <v>59359.12915068493</v>
      </c>
    </row>
    <row r="466" spans="2:14" x14ac:dyDescent="0.25">
      <c r="B466" s="46">
        <v>463</v>
      </c>
      <c r="C466" s="102" t="s">
        <v>637</v>
      </c>
      <c r="D466" s="98">
        <v>44208</v>
      </c>
      <c r="E466" s="98">
        <v>44424</v>
      </c>
      <c r="F466" s="90">
        <f t="shared" si="37"/>
        <v>0.59178082191780823</v>
      </c>
      <c r="G466" s="46">
        <v>8</v>
      </c>
      <c r="H466" s="72">
        <v>0.05</v>
      </c>
      <c r="I466" s="91">
        <f t="shared" si="38"/>
        <v>0.11874999999999999</v>
      </c>
      <c r="J466" s="68">
        <v>28593588</v>
      </c>
      <c r="K466" s="69">
        <f t="shared" si="35"/>
        <v>2009385.0197260273</v>
      </c>
      <c r="L466" s="69">
        <f t="shared" si="36"/>
        <v>26584202.980273973</v>
      </c>
      <c r="M466" s="45">
        <v>0.1</v>
      </c>
      <c r="N466" s="68">
        <f t="shared" si="39"/>
        <v>23925782.682246577</v>
      </c>
    </row>
    <row r="467" spans="2:14" x14ac:dyDescent="0.25">
      <c r="B467" s="46">
        <v>464</v>
      </c>
      <c r="C467" s="102" t="s">
        <v>547</v>
      </c>
      <c r="D467" s="98">
        <v>44227</v>
      </c>
      <c r="E467" s="98">
        <v>44424</v>
      </c>
      <c r="F467" s="90">
        <f t="shared" si="37"/>
        <v>0.53972602739726028</v>
      </c>
      <c r="G467" s="46">
        <v>8</v>
      </c>
      <c r="H467" s="72">
        <v>0.05</v>
      </c>
      <c r="I467" s="91">
        <f t="shared" si="38"/>
        <v>0.11874999999999999</v>
      </c>
      <c r="J467" s="68">
        <v>827126</v>
      </c>
      <c r="K467" s="69">
        <f t="shared" si="35"/>
        <v>53012.544828767117</v>
      </c>
      <c r="L467" s="69">
        <f t="shared" si="36"/>
        <v>774113.45517123293</v>
      </c>
      <c r="M467" s="45">
        <v>0.1</v>
      </c>
      <c r="N467" s="68">
        <f t="shared" si="39"/>
        <v>696702.10965410969</v>
      </c>
    </row>
    <row r="468" spans="2:14" x14ac:dyDescent="0.25">
      <c r="B468" s="46">
        <v>465</v>
      </c>
      <c r="C468" s="102" t="s">
        <v>638</v>
      </c>
      <c r="D468" s="98">
        <v>44227</v>
      </c>
      <c r="E468" s="98">
        <v>44424</v>
      </c>
      <c r="F468" s="90">
        <f t="shared" si="37"/>
        <v>0.53972602739726028</v>
      </c>
      <c r="G468" s="46">
        <v>8</v>
      </c>
      <c r="H468" s="72">
        <v>0.05</v>
      </c>
      <c r="I468" s="91">
        <f t="shared" si="38"/>
        <v>0.11874999999999999</v>
      </c>
      <c r="J468" s="68">
        <v>78410</v>
      </c>
      <c r="K468" s="69">
        <f t="shared" si="35"/>
        <v>5025.4902397260275</v>
      </c>
      <c r="L468" s="69">
        <f t="shared" si="36"/>
        <v>73384.50976027397</v>
      </c>
      <c r="M468" s="45">
        <v>0.1</v>
      </c>
      <c r="N468" s="68">
        <f t="shared" si="39"/>
        <v>66046.058784246576</v>
      </c>
    </row>
    <row r="469" spans="2:14" x14ac:dyDescent="0.25">
      <c r="B469" s="46">
        <v>466</v>
      </c>
      <c r="C469" s="102" t="s">
        <v>555</v>
      </c>
      <c r="D469" s="98">
        <v>44227</v>
      </c>
      <c r="E469" s="98">
        <v>44424</v>
      </c>
      <c r="F469" s="90">
        <f t="shared" si="37"/>
        <v>0.53972602739726028</v>
      </c>
      <c r="G469" s="46">
        <v>8</v>
      </c>
      <c r="H469" s="72">
        <v>0.05</v>
      </c>
      <c r="I469" s="91">
        <f t="shared" si="38"/>
        <v>0.11874999999999999</v>
      </c>
      <c r="J469" s="68">
        <v>76870</v>
      </c>
      <c r="K469" s="69">
        <f t="shared" si="35"/>
        <v>4926.7878424657538</v>
      </c>
      <c r="L469" s="69">
        <f t="shared" si="36"/>
        <v>71943.212157534246</v>
      </c>
      <c r="M469" s="45">
        <v>0.1</v>
      </c>
      <c r="N469" s="68">
        <f t="shared" si="39"/>
        <v>64748.890941780825</v>
      </c>
    </row>
    <row r="470" spans="2:14" x14ac:dyDescent="0.25">
      <c r="B470" s="46">
        <v>467</v>
      </c>
      <c r="C470" s="102" t="s">
        <v>639</v>
      </c>
      <c r="D470" s="98">
        <v>44236</v>
      </c>
      <c r="E470" s="98">
        <v>44424</v>
      </c>
      <c r="F470" s="90">
        <f t="shared" si="37"/>
        <v>0.51506849315068493</v>
      </c>
      <c r="G470" s="46">
        <v>8</v>
      </c>
      <c r="H470" s="72">
        <v>0.05</v>
      </c>
      <c r="I470" s="91">
        <f t="shared" si="38"/>
        <v>0.11874999999999999</v>
      </c>
      <c r="J470" s="68">
        <v>1974110</v>
      </c>
      <c r="K470" s="69">
        <f t="shared" si="35"/>
        <v>120745.22123287671</v>
      </c>
      <c r="L470" s="69">
        <f t="shared" si="36"/>
        <v>1853364.7787671234</v>
      </c>
      <c r="M470" s="45">
        <v>0.1</v>
      </c>
      <c r="N470" s="68">
        <f t="shared" si="39"/>
        <v>1668028.300890411</v>
      </c>
    </row>
    <row r="471" spans="2:14" x14ac:dyDescent="0.25">
      <c r="B471" s="46">
        <v>468</v>
      </c>
      <c r="C471" s="102" t="s">
        <v>640</v>
      </c>
      <c r="D471" s="98">
        <v>44245</v>
      </c>
      <c r="E471" s="98">
        <v>44424</v>
      </c>
      <c r="F471" s="90">
        <f t="shared" si="37"/>
        <v>0.49041095890410957</v>
      </c>
      <c r="G471" s="46">
        <v>8</v>
      </c>
      <c r="H471" s="72">
        <v>0.05</v>
      </c>
      <c r="I471" s="91">
        <f t="shared" si="38"/>
        <v>0.11874999999999999</v>
      </c>
      <c r="J471" s="68">
        <v>1204708</v>
      </c>
      <c r="K471" s="69">
        <f t="shared" si="35"/>
        <v>70157.73815068492</v>
      </c>
      <c r="L471" s="69">
        <f t="shared" si="36"/>
        <v>1134550.2618493151</v>
      </c>
      <c r="M471" s="45">
        <v>0.1</v>
      </c>
      <c r="N471" s="68">
        <f t="shared" si="39"/>
        <v>1021095.2356643836</v>
      </c>
    </row>
    <row r="472" spans="2:14" x14ac:dyDescent="0.25">
      <c r="B472" s="46">
        <v>469</v>
      </c>
      <c r="C472" s="102" t="s">
        <v>641</v>
      </c>
      <c r="D472" s="98">
        <v>44245</v>
      </c>
      <c r="E472" s="98">
        <v>44424</v>
      </c>
      <c r="F472" s="90">
        <f t="shared" si="37"/>
        <v>0.49041095890410957</v>
      </c>
      <c r="G472" s="46">
        <v>8</v>
      </c>
      <c r="H472" s="72">
        <v>0.05</v>
      </c>
      <c r="I472" s="91">
        <f t="shared" si="38"/>
        <v>0.11874999999999999</v>
      </c>
      <c r="J472" s="68">
        <v>78003</v>
      </c>
      <c r="K472" s="69">
        <f t="shared" si="35"/>
        <v>4542.6062157534243</v>
      </c>
      <c r="L472" s="69">
        <f t="shared" si="36"/>
        <v>73460.393784246582</v>
      </c>
      <c r="M472" s="45">
        <v>0.1</v>
      </c>
      <c r="N472" s="68">
        <f t="shared" si="39"/>
        <v>66114.354405821927</v>
      </c>
    </row>
    <row r="473" spans="2:14" x14ac:dyDescent="0.25">
      <c r="B473" s="46">
        <v>470</v>
      </c>
      <c r="C473" s="102" t="s">
        <v>642</v>
      </c>
      <c r="D473" s="98">
        <v>44245</v>
      </c>
      <c r="E473" s="98">
        <v>44424</v>
      </c>
      <c r="F473" s="90">
        <f t="shared" si="37"/>
        <v>0.49041095890410957</v>
      </c>
      <c r="G473" s="46">
        <v>8</v>
      </c>
      <c r="H473" s="72">
        <v>0.05</v>
      </c>
      <c r="I473" s="91">
        <f t="shared" si="38"/>
        <v>0.11874999999999999</v>
      </c>
      <c r="J473" s="68">
        <v>819318</v>
      </c>
      <c r="K473" s="69">
        <f t="shared" si="35"/>
        <v>47714.049965753424</v>
      </c>
      <c r="L473" s="69">
        <f t="shared" si="36"/>
        <v>771603.95003424655</v>
      </c>
      <c r="M473" s="45">
        <v>0.1</v>
      </c>
      <c r="N473" s="68">
        <f t="shared" si="39"/>
        <v>694443.55503082194</v>
      </c>
    </row>
    <row r="474" spans="2:14" x14ac:dyDescent="0.25">
      <c r="B474" s="46">
        <v>471</v>
      </c>
      <c r="C474" s="102" t="s">
        <v>643</v>
      </c>
      <c r="D474" s="98">
        <v>44245</v>
      </c>
      <c r="E474" s="98">
        <v>44424</v>
      </c>
      <c r="F474" s="90">
        <f t="shared" si="37"/>
        <v>0.49041095890410957</v>
      </c>
      <c r="G474" s="46">
        <v>8</v>
      </c>
      <c r="H474" s="72">
        <v>0.05</v>
      </c>
      <c r="I474" s="91">
        <f t="shared" si="38"/>
        <v>0.11874999999999999</v>
      </c>
      <c r="J474" s="68">
        <v>989104</v>
      </c>
      <c r="K474" s="69">
        <f t="shared" si="35"/>
        <v>57601.758630136981</v>
      </c>
      <c r="L474" s="69">
        <f t="shared" si="36"/>
        <v>931502.24136986304</v>
      </c>
      <c r="M474" s="45">
        <v>0.1</v>
      </c>
      <c r="N474" s="68">
        <f t="shared" si="39"/>
        <v>838352.01723287674</v>
      </c>
    </row>
    <row r="475" spans="2:14" x14ac:dyDescent="0.25">
      <c r="B475" s="46">
        <v>472</v>
      </c>
      <c r="C475" s="102" t="s">
        <v>644</v>
      </c>
      <c r="D475" s="98">
        <v>44245</v>
      </c>
      <c r="E475" s="98">
        <v>44424</v>
      </c>
      <c r="F475" s="90">
        <f t="shared" si="37"/>
        <v>0.49041095890410957</v>
      </c>
      <c r="G475" s="46">
        <v>8</v>
      </c>
      <c r="H475" s="72">
        <v>0.05</v>
      </c>
      <c r="I475" s="91">
        <f t="shared" si="38"/>
        <v>0.11874999999999999</v>
      </c>
      <c r="J475" s="68">
        <v>77863</v>
      </c>
      <c r="K475" s="69">
        <f t="shared" si="35"/>
        <v>4534.453133561643</v>
      </c>
      <c r="L475" s="69">
        <f t="shared" si="36"/>
        <v>73328.546866438352</v>
      </c>
      <c r="M475" s="45">
        <v>0.1</v>
      </c>
      <c r="N475" s="68">
        <f t="shared" si="39"/>
        <v>65995.692179794525</v>
      </c>
    </row>
    <row r="476" spans="2:14" x14ac:dyDescent="0.25">
      <c r="B476" s="46">
        <v>473</v>
      </c>
      <c r="C476" s="102" t="s">
        <v>645</v>
      </c>
      <c r="D476" s="98">
        <v>44245</v>
      </c>
      <c r="E476" s="98">
        <v>44424</v>
      </c>
      <c r="F476" s="90">
        <f t="shared" si="37"/>
        <v>0.49041095890410957</v>
      </c>
      <c r="G476" s="46">
        <v>8</v>
      </c>
      <c r="H476" s="72">
        <v>0.05</v>
      </c>
      <c r="I476" s="91">
        <f t="shared" si="38"/>
        <v>0.11874999999999999</v>
      </c>
      <c r="J476" s="68">
        <v>79706</v>
      </c>
      <c r="K476" s="69">
        <f t="shared" si="35"/>
        <v>4641.7826369863014</v>
      </c>
      <c r="L476" s="69">
        <f t="shared" si="36"/>
        <v>75064.217363013697</v>
      </c>
      <c r="M476" s="45">
        <v>0.1</v>
      </c>
      <c r="N476" s="68">
        <f t="shared" si="39"/>
        <v>67557.795626712323</v>
      </c>
    </row>
    <row r="477" spans="2:14" x14ac:dyDescent="0.25">
      <c r="B477" s="46">
        <v>474</v>
      </c>
      <c r="C477" s="102" t="s">
        <v>646</v>
      </c>
      <c r="D477" s="98">
        <v>44245</v>
      </c>
      <c r="E477" s="98">
        <v>44424</v>
      </c>
      <c r="F477" s="90">
        <f t="shared" si="37"/>
        <v>0.49041095890410957</v>
      </c>
      <c r="G477" s="46">
        <v>8</v>
      </c>
      <c r="H477" s="72">
        <v>0.05</v>
      </c>
      <c r="I477" s="91">
        <f t="shared" si="38"/>
        <v>0.11874999999999999</v>
      </c>
      <c r="J477" s="68">
        <v>84217</v>
      </c>
      <c r="K477" s="69">
        <f t="shared" si="35"/>
        <v>4904.4865924657533</v>
      </c>
      <c r="L477" s="69">
        <f t="shared" si="36"/>
        <v>79312.51340753425</v>
      </c>
      <c r="M477" s="45">
        <v>0.1</v>
      </c>
      <c r="N477" s="68">
        <f t="shared" si="39"/>
        <v>71381.262066780822</v>
      </c>
    </row>
    <row r="478" spans="2:14" x14ac:dyDescent="0.25">
      <c r="B478" s="46">
        <v>475</v>
      </c>
      <c r="C478" s="102" t="s">
        <v>645</v>
      </c>
      <c r="D478" s="98">
        <v>44245</v>
      </c>
      <c r="E478" s="98">
        <v>44424</v>
      </c>
      <c r="F478" s="90">
        <f t="shared" si="37"/>
        <v>0.49041095890410957</v>
      </c>
      <c r="G478" s="46">
        <v>8</v>
      </c>
      <c r="H478" s="72">
        <v>0.05</v>
      </c>
      <c r="I478" s="91">
        <f t="shared" si="38"/>
        <v>0.11874999999999999</v>
      </c>
      <c r="J478" s="68">
        <v>79706</v>
      </c>
      <c r="K478" s="69">
        <f t="shared" si="35"/>
        <v>4641.7826369863014</v>
      </c>
      <c r="L478" s="69">
        <f t="shared" si="36"/>
        <v>75064.217363013697</v>
      </c>
      <c r="M478" s="45">
        <v>0.1</v>
      </c>
      <c r="N478" s="68">
        <f t="shared" si="39"/>
        <v>67557.795626712323</v>
      </c>
    </row>
    <row r="479" spans="2:14" x14ac:dyDescent="0.25">
      <c r="B479" s="46">
        <v>476</v>
      </c>
      <c r="C479" s="102" t="s">
        <v>647</v>
      </c>
      <c r="D479" s="98">
        <v>44245</v>
      </c>
      <c r="E479" s="98">
        <v>44424</v>
      </c>
      <c r="F479" s="90">
        <f t="shared" si="37"/>
        <v>0.49041095890410957</v>
      </c>
      <c r="G479" s="46">
        <v>8</v>
      </c>
      <c r="H479" s="72">
        <v>0.05</v>
      </c>
      <c r="I479" s="91">
        <f t="shared" si="38"/>
        <v>0.11874999999999999</v>
      </c>
      <c r="J479" s="68">
        <v>72596</v>
      </c>
      <c r="K479" s="69">
        <f t="shared" si="35"/>
        <v>4227.7225342465754</v>
      </c>
      <c r="L479" s="69">
        <f t="shared" si="36"/>
        <v>68368.277465753432</v>
      </c>
      <c r="M479" s="45">
        <v>0.1</v>
      </c>
      <c r="N479" s="68">
        <f t="shared" si="39"/>
        <v>61531.44971917809</v>
      </c>
    </row>
    <row r="480" spans="2:14" x14ac:dyDescent="0.25">
      <c r="B480" s="46">
        <v>477</v>
      </c>
      <c r="C480" s="102" t="s">
        <v>648</v>
      </c>
      <c r="D480" s="98">
        <v>44245</v>
      </c>
      <c r="E480" s="98">
        <v>44424</v>
      </c>
      <c r="F480" s="90">
        <f t="shared" si="37"/>
        <v>0.49041095890410957</v>
      </c>
      <c r="G480" s="46">
        <v>8</v>
      </c>
      <c r="H480" s="72">
        <v>0.05</v>
      </c>
      <c r="I480" s="91">
        <f t="shared" si="38"/>
        <v>0.11874999999999999</v>
      </c>
      <c r="J480" s="68">
        <v>79606</v>
      </c>
      <c r="K480" s="69">
        <f t="shared" si="35"/>
        <v>4635.9590068493144</v>
      </c>
      <c r="L480" s="69">
        <f t="shared" si="36"/>
        <v>74970.040993150687</v>
      </c>
      <c r="M480" s="45">
        <v>0.1</v>
      </c>
      <c r="N480" s="68">
        <f t="shared" si="39"/>
        <v>67473.036893835626</v>
      </c>
    </row>
    <row r="481" spans="2:14" x14ac:dyDescent="0.25">
      <c r="B481" s="46">
        <v>478</v>
      </c>
      <c r="C481" s="102" t="s">
        <v>649</v>
      </c>
      <c r="D481" s="98">
        <v>44258</v>
      </c>
      <c r="E481" s="98">
        <v>44424</v>
      </c>
      <c r="F481" s="90">
        <f t="shared" si="37"/>
        <v>0.45479452054794522</v>
      </c>
      <c r="G481" s="46">
        <v>8</v>
      </c>
      <c r="H481" s="72">
        <v>0.05</v>
      </c>
      <c r="I481" s="91">
        <f t="shared" si="38"/>
        <v>0.11874999999999999</v>
      </c>
      <c r="J481" s="68">
        <v>1968683</v>
      </c>
      <c r="K481" s="69">
        <f t="shared" si="35"/>
        <v>106322.36613013699</v>
      </c>
      <c r="L481" s="69">
        <f t="shared" si="36"/>
        <v>1862360.6338698631</v>
      </c>
      <c r="M481" s="45">
        <v>0.1</v>
      </c>
      <c r="N481" s="68">
        <f t="shared" si="39"/>
        <v>1676124.5704828769</v>
      </c>
    </row>
    <row r="482" spans="2:14" x14ac:dyDescent="0.25">
      <c r="B482" s="46">
        <v>479</v>
      </c>
      <c r="C482" s="102" t="s">
        <v>650</v>
      </c>
      <c r="D482" s="98">
        <v>44258</v>
      </c>
      <c r="E482" s="98">
        <v>44424</v>
      </c>
      <c r="F482" s="90">
        <f t="shared" si="37"/>
        <v>0.45479452054794522</v>
      </c>
      <c r="G482" s="46">
        <v>8</v>
      </c>
      <c r="H482" s="72">
        <v>0.05</v>
      </c>
      <c r="I482" s="91">
        <f t="shared" si="38"/>
        <v>0.11874999999999999</v>
      </c>
      <c r="J482" s="68">
        <v>75832</v>
      </c>
      <c r="K482" s="69">
        <f t="shared" si="35"/>
        <v>4095.4473972602736</v>
      </c>
      <c r="L482" s="69">
        <f t="shared" si="36"/>
        <v>71736.552602739728</v>
      </c>
      <c r="M482" s="45">
        <v>0.1</v>
      </c>
      <c r="N482" s="68">
        <f t="shared" si="39"/>
        <v>64562.89734246576</v>
      </c>
    </row>
    <row r="483" spans="2:14" x14ac:dyDescent="0.25">
      <c r="B483" s="46">
        <v>480</v>
      </c>
      <c r="C483" s="102" t="s">
        <v>651</v>
      </c>
      <c r="D483" s="98">
        <v>44258</v>
      </c>
      <c r="E483" s="98">
        <v>44424</v>
      </c>
      <c r="F483" s="90">
        <f t="shared" si="37"/>
        <v>0.45479452054794522</v>
      </c>
      <c r="G483" s="46">
        <v>8</v>
      </c>
      <c r="H483" s="72">
        <v>0.05</v>
      </c>
      <c r="I483" s="91">
        <f t="shared" si="38"/>
        <v>0.11874999999999999</v>
      </c>
      <c r="J483" s="68">
        <v>77252</v>
      </c>
      <c r="K483" s="69">
        <f t="shared" si="35"/>
        <v>4172.1371232876709</v>
      </c>
      <c r="L483" s="69">
        <f t="shared" si="36"/>
        <v>73079.86287671233</v>
      </c>
      <c r="M483" s="45">
        <v>0.1</v>
      </c>
      <c r="N483" s="68">
        <f t="shared" si="39"/>
        <v>65771.876589041101</v>
      </c>
    </row>
    <row r="484" spans="2:14" x14ac:dyDescent="0.25">
      <c r="B484" s="46">
        <v>481</v>
      </c>
      <c r="C484" s="102" t="s">
        <v>647</v>
      </c>
      <c r="D484" s="98">
        <v>44258</v>
      </c>
      <c r="E484" s="98">
        <v>44424</v>
      </c>
      <c r="F484" s="90">
        <f t="shared" si="37"/>
        <v>0.45479452054794522</v>
      </c>
      <c r="G484" s="46">
        <v>8</v>
      </c>
      <c r="H484" s="72">
        <v>0.05</v>
      </c>
      <c r="I484" s="91">
        <f t="shared" si="38"/>
        <v>0.11874999999999999</v>
      </c>
      <c r="J484" s="68">
        <v>74696</v>
      </c>
      <c r="K484" s="69">
        <f t="shared" si="35"/>
        <v>4034.095616438356</v>
      </c>
      <c r="L484" s="69">
        <f t="shared" si="36"/>
        <v>70661.904383561647</v>
      </c>
      <c r="M484" s="45">
        <v>0.1</v>
      </c>
      <c r="N484" s="68">
        <f t="shared" si="39"/>
        <v>63595.713945205483</v>
      </c>
    </row>
    <row r="485" spans="2:14" x14ac:dyDescent="0.25">
      <c r="B485" s="46">
        <v>482</v>
      </c>
      <c r="C485" s="102" t="s">
        <v>652</v>
      </c>
      <c r="D485" s="98">
        <v>44258</v>
      </c>
      <c r="E485" s="98">
        <v>44424</v>
      </c>
      <c r="F485" s="90">
        <f t="shared" si="37"/>
        <v>0.45479452054794522</v>
      </c>
      <c r="G485" s="46">
        <v>8</v>
      </c>
      <c r="H485" s="72">
        <v>0.05</v>
      </c>
      <c r="I485" s="91">
        <f t="shared" si="38"/>
        <v>0.11874999999999999</v>
      </c>
      <c r="J485" s="68">
        <v>76650</v>
      </c>
      <c r="K485" s="69">
        <f t="shared" si="35"/>
        <v>4139.625</v>
      </c>
      <c r="L485" s="69">
        <f t="shared" si="36"/>
        <v>72510.375</v>
      </c>
      <c r="M485" s="45">
        <v>0.1</v>
      </c>
      <c r="N485" s="68">
        <f t="shared" si="39"/>
        <v>65259.337500000001</v>
      </c>
    </row>
    <row r="486" spans="2:14" x14ac:dyDescent="0.25">
      <c r="B486" s="46">
        <v>483</v>
      </c>
      <c r="C486" s="102" t="s">
        <v>653</v>
      </c>
      <c r="D486" s="98">
        <v>44264</v>
      </c>
      <c r="E486" s="98">
        <v>44424</v>
      </c>
      <c r="F486" s="90">
        <f t="shared" si="37"/>
        <v>0.43835616438356162</v>
      </c>
      <c r="G486" s="46">
        <v>8</v>
      </c>
      <c r="H486" s="72">
        <v>0.05</v>
      </c>
      <c r="I486" s="91">
        <f t="shared" si="38"/>
        <v>0.11874999999999999</v>
      </c>
      <c r="J486" s="68">
        <v>1077714</v>
      </c>
      <c r="K486" s="69">
        <f t="shared" si="35"/>
        <v>56100.180821917798</v>
      </c>
      <c r="L486" s="69">
        <f t="shared" si="36"/>
        <v>1021613.8191780822</v>
      </c>
      <c r="M486" s="45">
        <v>0.1</v>
      </c>
      <c r="N486" s="68">
        <f t="shared" si="39"/>
        <v>919452.43726027396</v>
      </c>
    </row>
    <row r="487" spans="2:14" x14ac:dyDescent="0.25">
      <c r="B487" s="46">
        <v>484</v>
      </c>
      <c r="C487" s="102" t="s">
        <v>654</v>
      </c>
      <c r="D487" s="98">
        <v>44264</v>
      </c>
      <c r="E487" s="98">
        <v>44424</v>
      </c>
      <c r="F487" s="90">
        <f t="shared" si="37"/>
        <v>0.43835616438356162</v>
      </c>
      <c r="G487" s="46">
        <v>8</v>
      </c>
      <c r="H487" s="72">
        <v>0.05</v>
      </c>
      <c r="I487" s="91">
        <f t="shared" si="38"/>
        <v>0.11874999999999999</v>
      </c>
      <c r="J487" s="68">
        <v>958773</v>
      </c>
      <c r="K487" s="69">
        <f t="shared" si="35"/>
        <v>49908.731506849312</v>
      </c>
      <c r="L487" s="69">
        <f t="shared" si="36"/>
        <v>908864.26849315071</v>
      </c>
      <c r="M487" s="45">
        <v>0.1</v>
      </c>
      <c r="N487" s="68">
        <f t="shared" si="39"/>
        <v>817977.84164383565</v>
      </c>
    </row>
    <row r="488" spans="2:14" x14ac:dyDescent="0.25">
      <c r="B488" s="46">
        <v>485</v>
      </c>
      <c r="C488" s="102" t="s">
        <v>655</v>
      </c>
      <c r="D488" s="98">
        <v>44265</v>
      </c>
      <c r="E488" s="98">
        <v>44424</v>
      </c>
      <c r="F488" s="90">
        <f t="shared" si="37"/>
        <v>0.43561643835616437</v>
      </c>
      <c r="G488" s="46">
        <v>8</v>
      </c>
      <c r="H488" s="72">
        <v>0.05</v>
      </c>
      <c r="I488" s="91">
        <f t="shared" si="38"/>
        <v>0.11874999999999999</v>
      </c>
      <c r="J488" s="68">
        <v>1689516</v>
      </c>
      <c r="K488" s="69">
        <f t="shared" si="35"/>
        <v>87397.736917808215</v>
      </c>
      <c r="L488" s="69">
        <f t="shared" si="36"/>
        <v>1602118.2630821918</v>
      </c>
      <c r="M488" s="45">
        <v>0.1</v>
      </c>
      <c r="N488" s="68">
        <f t="shared" si="39"/>
        <v>1441906.4367739726</v>
      </c>
    </row>
    <row r="489" spans="2:14" s="93" customFormat="1" x14ac:dyDescent="0.25">
      <c r="B489" s="199" t="s">
        <v>2872</v>
      </c>
      <c r="C489" s="200"/>
      <c r="D489" s="200"/>
      <c r="E489" s="200"/>
      <c r="F489" s="200"/>
      <c r="G489" s="200"/>
      <c r="H489" s="200"/>
      <c r="I489" s="201"/>
      <c r="J489" s="70">
        <f>SUM(J4:J488)</f>
        <v>572083583.66286564</v>
      </c>
      <c r="K489" s="70"/>
      <c r="L489" s="70">
        <f>SUM(L4:L488)</f>
        <v>292907831.06460541</v>
      </c>
      <c r="M489" s="42"/>
      <c r="N489" s="70">
        <f>SUM(N4:N488)</f>
        <v>266805744.81251454</v>
      </c>
    </row>
  </sheetData>
  <autoFilter ref="B3:N3"/>
  <mergeCells count="2">
    <mergeCell ref="B2:N2"/>
    <mergeCell ref="B489:I489"/>
  </mergeCells>
  <pageMargins left="0.23622047244094491" right="0.23622047244094491" top="0.74803149606299213" bottom="0.74803149606299213" header="0.31496062992125984" footer="0.31496062992125984"/>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Q21"/>
  <sheetViews>
    <sheetView topLeftCell="C1" workbookViewId="0">
      <selection activeCell="C5" sqref="C5"/>
    </sheetView>
  </sheetViews>
  <sheetFormatPr defaultRowHeight="15" x14ac:dyDescent="0.25"/>
  <cols>
    <col min="4" max="4" width="33" style="77" customWidth="1"/>
    <col min="5" max="5" width="13.42578125" customWidth="1"/>
    <col min="6" max="6" width="12.5703125" customWidth="1"/>
    <col min="7" max="7" width="10.85546875" customWidth="1"/>
    <col min="8" max="8" width="13" customWidth="1"/>
    <col min="9" max="9" width="8.7109375" customWidth="1"/>
    <col min="10" max="10" width="13" customWidth="1"/>
    <col min="11" max="11" width="14.42578125" customWidth="1"/>
    <col min="13" max="13" width="18.42578125" customWidth="1"/>
    <col min="14" max="14" width="14.28515625" bestFit="1" customWidth="1"/>
    <col min="15" max="15" width="16.85546875" customWidth="1"/>
    <col min="16" max="16" width="12.140625" customWidth="1"/>
    <col min="17" max="17" width="14" customWidth="1"/>
  </cols>
  <sheetData>
    <row r="4" spans="3:17" ht="15.75" x14ac:dyDescent="0.25">
      <c r="C4" s="198" t="s">
        <v>2888</v>
      </c>
      <c r="D4" s="198"/>
      <c r="E4" s="198"/>
      <c r="F4" s="198"/>
      <c r="G4" s="198"/>
      <c r="H4" s="198"/>
      <c r="I4" s="198"/>
      <c r="J4" s="198"/>
      <c r="K4" s="198"/>
      <c r="L4" s="198"/>
      <c r="M4" s="198"/>
      <c r="N4" s="198"/>
      <c r="O4" s="198"/>
      <c r="P4" s="198"/>
      <c r="Q4" s="198"/>
    </row>
    <row r="5" spans="3:17" ht="75" x14ac:dyDescent="0.25">
      <c r="C5" s="4" t="s">
        <v>1</v>
      </c>
      <c r="D5" s="4" t="s">
        <v>2</v>
      </c>
      <c r="E5" s="4" t="s">
        <v>3</v>
      </c>
      <c r="F5" s="4" t="s">
        <v>4</v>
      </c>
      <c r="G5" s="4" t="s">
        <v>5</v>
      </c>
      <c r="H5" s="4" t="s">
        <v>12</v>
      </c>
      <c r="I5" s="4" t="s">
        <v>26</v>
      </c>
      <c r="J5" s="4" t="s">
        <v>6</v>
      </c>
      <c r="K5" s="5" t="s">
        <v>7</v>
      </c>
      <c r="L5" s="5" t="s">
        <v>8</v>
      </c>
      <c r="M5" s="6" t="s">
        <v>61</v>
      </c>
      <c r="N5" s="5" t="s">
        <v>9</v>
      </c>
      <c r="O5" s="5" t="s">
        <v>27</v>
      </c>
      <c r="P5" s="5" t="s">
        <v>49</v>
      </c>
      <c r="Q5" s="5" t="s">
        <v>10</v>
      </c>
    </row>
    <row r="6" spans="3:17" x14ac:dyDescent="0.25">
      <c r="C6" s="46">
        <v>1</v>
      </c>
      <c r="D6" s="104" t="s">
        <v>344</v>
      </c>
      <c r="E6" s="105">
        <v>41435</v>
      </c>
      <c r="F6" s="98">
        <v>44424</v>
      </c>
      <c r="G6" s="90">
        <f>(F6-E6)/365</f>
        <v>8.1890410958904116</v>
      </c>
      <c r="H6" s="46">
        <v>15</v>
      </c>
      <c r="I6" s="72">
        <v>0.05</v>
      </c>
      <c r="J6" s="91">
        <f>(1-I6)/H6</f>
        <v>6.3333333333333325E-2</v>
      </c>
      <c r="K6" s="115">
        <v>527023986</v>
      </c>
      <c r="L6" s="45">
        <v>0</v>
      </c>
      <c r="M6" s="50">
        <f>K6*(1+L6)</f>
        <v>527023986</v>
      </c>
      <c r="N6" s="68">
        <f>M6*J6*G6</f>
        <v>273335335.05868489</v>
      </c>
      <c r="O6" s="68">
        <f>MAX(M6-N6,0)</f>
        <v>253688650.94131511</v>
      </c>
      <c r="P6" s="45">
        <v>0.05</v>
      </c>
      <c r="Q6" s="68">
        <f>IF(K6&lt;=0,0,IF(O6&lt;=I6*M6,M6*I6,O6*(1-P6)))</f>
        <v>241004218.39424935</v>
      </c>
    </row>
    <row r="7" spans="3:17" x14ac:dyDescent="0.25">
      <c r="C7" s="46">
        <v>2</v>
      </c>
      <c r="D7" s="95" t="s">
        <v>344</v>
      </c>
      <c r="E7" s="105">
        <v>41730</v>
      </c>
      <c r="F7" s="98">
        <v>44424</v>
      </c>
      <c r="G7" s="90">
        <f>(F7-E7)/365</f>
        <v>7.3808219178082188</v>
      </c>
      <c r="H7" s="46">
        <v>15</v>
      </c>
      <c r="I7" s="72">
        <v>0.05</v>
      </c>
      <c r="J7" s="91">
        <f>(1-I7)/H7</f>
        <v>6.3333333333333325E-2</v>
      </c>
      <c r="K7" s="115">
        <v>125678</v>
      </c>
      <c r="L7" s="45">
        <v>0.04</v>
      </c>
      <c r="M7" s="50">
        <f>K7*(1+L7)</f>
        <v>130705.12000000001</v>
      </c>
      <c r="N7" s="68">
        <f>M7*J7*G7</f>
        <v>61098.376916164372</v>
      </c>
      <c r="O7" s="68">
        <f>MAX(M7-N7,0)</f>
        <v>69606.743083835638</v>
      </c>
      <c r="P7" s="45">
        <v>0.05</v>
      </c>
      <c r="Q7" s="68">
        <f>IF(K7&lt;=0,0,IF(O7&lt;=I7*M7,M7*I7,O7*(1-P7)))</f>
        <v>66126.40592964385</v>
      </c>
    </row>
    <row r="8" spans="3:17" x14ac:dyDescent="0.25">
      <c r="C8" s="46">
        <v>3</v>
      </c>
      <c r="D8" s="95" t="s">
        <v>344</v>
      </c>
      <c r="E8" s="105">
        <v>43218</v>
      </c>
      <c r="F8" s="98">
        <v>44424</v>
      </c>
      <c r="G8" s="90">
        <f>(F8-E8)/365</f>
        <v>3.3041095890410959</v>
      </c>
      <c r="H8" s="46">
        <v>15</v>
      </c>
      <c r="I8" s="72">
        <v>0.05</v>
      </c>
      <c r="J8" s="91">
        <f>(1-I8)/H8</f>
        <v>6.3333333333333325E-2</v>
      </c>
      <c r="K8" s="115">
        <v>40310539.009999998</v>
      </c>
      <c r="L8" s="45">
        <v>0.01</v>
      </c>
      <c r="M8" s="50">
        <f>K8*(1+L8)</f>
        <v>40713644.4001</v>
      </c>
      <c r="N8" s="68">
        <f>M8*J8*G8</f>
        <v>8519748.3815880474</v>
      </c>
      <c r="O8" s="68">
        <f>MAX(M8-N8,0)</f>
        <v>32193896.018511951</v>
      </c>
      <c r="P8" s="45">
        <v>0.05</v>
      </c>
      <c r="Q8" s="68">
        <f>IF(K8&lt;=0,0,IF(O8&lt;=I8*M8,M8*I8,O8*(1-P8)))</f>
        <v>30584201.217586353</v>
      </c>
    </row>
    <row r="9" spans="3:17" x14ac:dyDescent="0.25">
      <c r="C9" s="46">
        <v>4</v>
      </c>
      <c r="D9" s="95" t="s">
        <v>344</v>
      </c>
      <c r="E9" s="105">
        <v>43556</v>
      </c>
      <c r="F9" s="98">
        <v>44424</v>
      </c>
      <c r="G9" s="90">
        <f>(F9-E9)/365</f>
        <v>2.3780821917808219</v>
      </c>
      <c r="H9" s="46">
        <v>15</v>
      </c>
      <c r="I9" s="72">
        <v>0.05</v>
      </c>
      <c r="J9" s="91">
        <f>(1-I9)/H9</f>
        <v>6.3333333333333325E-2</v>
      </c>
      <c r="K9" s="115">
        <v>3339668.77</v>
      </c>
      <c r="L9" s="45">
        <v>0</v>
      </c>
      <c r="M9" s="50">
        <f>K9*(1+L9)</f>
        <v>3339668.77</v>
      </c>
      <c r="N9" s="68">
        <f>M9*J9*G9</f>
        <v>502993.76579762553</v>
      </c>
      <c r="O9" s="68">
        <f>MAX(M9-N9,0)</f>
        <v>2836675.0042023743</v>
      </c>
      <c r="P9" s="45">
        <v>0.05</v>
      </c>
      <c r="Q9" s="68">
        <f>IF(K9&lt;=0,0,IF(O9&lt;=I9*M9,M9*I9,O9*(1-P9)))</f>
        <v>2694841.2539922553</v>
      </c>
    </row>
    <row r="10" spans="3:17" x14ac:dyDescent="0.25">
      <c r="C10" s="46">
        <v>5</v>
      </c>
      <c r="D10" s="95" t="s">
        <v>344</v>
      </c>
      <c r="E10" s="105">
        <v>44102</v>
      </c>
      <c r="F10" s="98">
        <v>44424</v>
      </c>
      <c r="G10" s="90">
        <f>(F10-E10)/365</f>
        <v>0.88219178082191785</v>
      </c>
      <c r="H10" s="46">
        <v>15</v>
      </c>
      <c r="I10" s="72">
        <v>0.05</v>
      </c>
      <c r="J10" s="91">
        <f>(1-I10)/H10</f>
        <v>6.3333333333333325E-2</v>
      </c>
      <c r="K10" s="115">
        <v>27000</v>
      </c>
      <c r="L10" s="45">
        <v>0</v>
      </c>
      <c r="M10" s="50">
        <f>K10*(1+L10)</f>
        <v>27000</v>
      </c>
      <c r="N10" s="68">
        <f>M10*J10*G10</f>
        <v>1508.5479452054792</v>
      </c>
      <c r="O10" s="68">
        <f>MAX(M10-N10,0)</f>
        <v>25491.452054794521</v>
      </c>
      <c r="P10" s="45">
        <v>0.05</v>
      </c>
      <c r="Q10" s="68">
        <f>IF(K10&lt;=0,0,IF(O10&lt;=I10*M10,M10*I10,O10*(1-P10)))</f>
        <v>24216.879452054793</v>
      </c>
    </row>
    <row r="11" spans="3:17" s="93" customFormat="1" x14ac:dyDescent="0.25">
      <c r="C11" s="42"/>
      <c r="D11" s="42"/>
      <c r="E11" s="42"/>
      <c r="F11" s="42"/>
      <c r="G11" s="42"/>
      <c r="H11" s="42"/>
      <c r="I11" s="42"/>
      <c r="J11" s="42"/>
      <c r="K11" s="70">
        <f>SUM(K6:K10)</f>
        <v>570826871.77999997</v>
      </c>
      <c r="L11" s="42"/>
      <c r="M11" s="70">
        <f>SUM(M6:M10)</f>
        <v>571235004.29009998</v>
      </c>
      <c r="N11" s="42"/>
      <c r="O11" s="42"/>
      <c r="P11" s="42"/>
      <c r="Q11" s="70">
        <f>SUM(Q6:Q10)</f>
        <v>274373604.15120965</v>
      </c>
    </row>
    <row r="13" spans="3:17" ht="15.75" thickBot="1" x14ac:dyDescent="0.3"/>
    <row r="14" spans="3:17" ht="15.75" thickBot="1" x14ac:dyDescent="0.3">
      <c r="G14" s="78">
        <v>2020</v>
      </c>
      <c r="H14" s="79">
        <v>105.4</v>
      </c>
      <c r="J14" s="55">
        <f>IF((($H$14-H14)/H14)&lt;0,0,($H$14-H14)/H14)</f>
        <v>0</v>
      </c>
    </row>
    <row r="15" spans="3:17" ht="15.75" thickBot="1" x14ac:dyDescent="0.3">
      <c r="G15" s="78">
        <v>2019</v>
      </c>
      <c r="H15" s="79">
        <v>106.3</v>
      </c>
      <c r="J15" s="55">
        <f>IF((($H$14-H15)/H15)&lt;0,0,($H$14-H15)/H15)</f>
        <v>0</v>
      </c>
    </row>
    <row r="16" spans="3:17" ht="15.75" thickBot="1" x14ac:dyDescent="0.3">
      <c r="G16" s="78">
        <v>2018</v>
      </c>
      <c r="H16" s="79">
        <v>104.6</v>
      </c>
      <c r="J16" s="55">
        <f t="shared" ref="J16:J21" si="0">IF((($H$14-H16)/H16)&lt;0,0,($H$14-H16)/H16)</f>
        <v>7.6481835564054627E-3</v>
      </c>
    </row>
    <row r="17" spans="7:10" ht="15.75" thickBot="1" x14ac:dyDescent="0.3">
      <c r="G17" s="78">
        <v>2017</v>
      </c>
      <c r="H17" s="79">
        <v>103.4</v>
      </c>
      <c r="J17" s="55">
        <f t="shared" si="0"/>
        <v>1.9342359767891681E-2</v>
      </c>
    </row>
    <row r="18" spans="7:10" ht="15.75" thickBot="1" x14ac:dyDescent="0.3">
      <c r="G18" s="78">
        <v>2016</v>
      </c>
      <c r="H18" s="79">
        <v>99.1</v>
      </c>
      <c r="J18" s="55">
        <f t="shared" si="0"/>
        <v>6.3572149344096995E-2</v>
      </c>
    </row>
    <row r="19" spans="7:10" ht="15.75" thickBot="1" x14ac:dyDescent="0.3">
      <c r="G19" s="78">
        <v>2015</v>
      </c>
      <c r="H19" s="79">
        <v>95.9</v>
      </c>
      <c r="J19" s="55">
        <f t="shared" si="0"/>
        <v>9.9061522419186643E-2</v>
      </c>
    </row>
    <row r="20" spans="7:10" ht="15.75" thickBot="1" x14ac:dyDescent="0.3">
      <c r="G20" s="78">
        <v>2014</v>
      </c>
      <c r="H20" s="79">
        <v>101.5</v>
      </c>
      <c r="J20" s="55">
        <f t="shared" si="0"/>
        <v>3.8423645320197097E-2</v>
      </c>
    </row>
    <row r="21" spans="7:10" ht="15.75" thickBot="1" x14ac:dyDescent="0.3">
      <c r="G21" s="78">
        <v>2013</v>
      </c>
      <c r="H21" s="79">
        <v>105.9</v>
      </c>
      <c r="J21" s="55">
        <f t="shared" si="0"/>
        <v>0</v>
      </c>
    </row>
  </sheetData>
  <mergeCells count="1">
    <mergeCell ref="C4:Q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80"/>
  <sheetViews>
    <sheetView workbookViewId="0">
      <pane xSplit="2" ySplit="4" topLeftCell="C5" activePane="bottomRight" state="frozen"/>
      <selection pane="topRight" activeCell="C1" sqref="C1"/>
      <selection pane="bottomLeft" activeCell="A5" sqref="A5"/>
      <selection pane="bottomRight" activeCell="C4" sqref="C4"/>
    </sheetView>
  </sheetViews>
  <sheetFormatPr defaultRowHeight="15" x14ac:dyDescent="0.25"/>
  <cols>
    <col min="3" max="3" width="9.28515625" bestFit="1" customWidth="1"/>
    <col min="4" max="4" width="51.5703125" bestFit="1" customWidth="1"/>
    <col min="5" max="5" width="13.140625" customWidth="1"/>
    <col min="6" max="6" width="10.5703125" bestFit="1" customWidth="1"/>
    <col min="7" max="7" width="10.5703125" customWidth="1"/>
    <col min="8" max="8" width="17.7109375" customWidth="1"/>
    <col min="9" max="9" width="9.28515625" bestFit="1" customWidth="1"/>
    <col min="10" max="10" width="12.140625" customWidth="1"/>
    <col min="11" max="11" width="15.85546875" bestFit="1" customWidth="1"/>
    <col min="13" max="13" width="17.85546875" customWidth="1"/>
    <col min="14" max="15" width="14.28515625" bestFit="1" customWidth="1"/>
    <col min="16" max="16" width="10.28515625" customWidth="1"/>
    <col min="17" max="17" width="15.85546875" customWidth="1"/>
  </cols>
  <sheetData>
    <row r="3" spans="3:17" ht="15.75" x14ac:dyDescent="0.25">
      <c r="C3" s="198" t="s">
        <v>2889</v>
      </c>
      <c r="D3" s="198"/>
      <c r="E3" s="198"/>
      <c r="F3" s="198"/>
      <c r="G3" s="198"/>
      <c r="H3" s="198"/>
      <c r="I3" s="198"/>
      <c r="J3" s="198"/>
      <c r="K3" s="198"/>
      <c r="L3" s="198"/>
      <c r="M3" s="198"/>
      <c r="N3" s="198"/>
      <c r="O3" s="198"/>
      <c r="P3" s="198"/>
      <c r="Q3" s="198"/>
    </row>
    <row r="4" spans="3:17" ht="60" x14ac:dyDescent="0.25">
      <c r="C4" s="4" t="s">
        <v>1</v>
      </c>
      <c r="D4" s="4" t="s">
        <v>2</v>
      </c>
      <c r="E4" s="4" t="s">
        <v>3</v>
      </c>
      <c r="F4" s="4" t="s">
        <v>4</v>
      </c>
      <c r="G4" s="4" t="s">
        <v>5</v>
      </c>
      <c r="H4" s="4" t="s">
        <v>12</v>
      </c>
      <c r="I4" s="4" t="s">
        <v>26</v>
      </c>
      <c r="J4" s="4" t="s">
        <v>6</v>
      </c>
      <c r="K4" s="5" t="s">
        <v>7</v>
      </c>
      <c r="L4" s="5" t="s">
        <v>8</v>
      </c>
      <c r="M4" s="6" t="s">
        <v>71</v>
      </c>
      <c r="N4" s="5" t="s">
        <v>9</v>
      </c>
      <c r="O4" s="5" t="s">
        <v>27</v>
      </c>
      <c r="P4" s="5" t="s">
        <v>49</v>
      </c>
      <c r="Q4" s="5" t="s">
        <v>10</v>
      </c>
    </row>
    <row r="5" spans="3:17" x14ac:dyDescent="0.25">
      <c r="C5" s="46">
        <v>1</v>
      </c>
      <c r="D5" s="95" t="s">
        <v>2744</v>
      </c>
      <c r="E5" s="97">
        <v>41365</v>
      </c>
      <c r="F5" s="98">
        <v>44424</v>
      </c>
      <c r="G5" s="117">
        <f>(F5-E5)/365</f>
        <v>8.3808219178082197</v>
      </c>
      <c r="H5" s="46">
        <v>25</v>
      </c>
      <c r="I5" s="72">
        <v>0.05</v>
      </c>
      <c r="J5" s="136">
        <f>(1-I5)/H5</f>
        <v>3.7999999999999999E-2</v>
      </c>
      <c r="K5" s="94">
        <v>639680051</v>
      </c>
      <c r="L5" s="142">
        <f>VLOOKUP(YEAR(E5),'CPP-WHRS (P&amp;M)'!$E$47:$G$54,3,0)</f>
        <v>0.19512195121951231</v>
      </c>
      <c r="M5" s="68">
        <f>K5*(1+L5)</f>
        <v>764495670.70731723</v>
      </c>
      <c r="N5" s="68">
        <f>J5*M5*G5</f>
        <v>243469878.77906841</v>
      </c>
      <c r="O5" s="68">
        <f>MAX(M5-N5,0)</f>
        <v>521025791.92824882</v>
      </c>
      <c r="P5" s="72">
        <v>0.05</v>
      </c>
      <c r="Q5" s="68">
        <f>IF(K5&lt;=0,0,IF(O5&lt;=I5*M5,M5*I5,O5*(1-P5)))</f>
        <v>494974502.33183634</v>
      </c>
    </row>
    <row r="6" spans="3:17" x14ac:dyDescent="0.25">
      <c r="C6" s="46">
        <v>2</v>
      </c>
      <c r="D6" s="95" t="s">
        <v>2745</v>
      </c>
      <c r="E6" s="97">
        <v>41365</v>
      </c>
      <c r="F6" s="98">
        <v>44424</v>
      </c>
      <c r="G6" s="117">
        <f t="shared" ref="G6:G69" si="0">(F6-E6)/365</f>
        <v>8.3808219178082197</v>
      </c>
      <c r="H6" s="46">
        <v>25</v>
      </c>
      <c r="I6" s="72">
        <v>0.05</v>
      </c>
      <c r="J6" s="136">
        <f t="shared" ref="J6:J69" si="1">(1-I6)/H6</f>
        <v>3.7999999999999999E-2</v>
      </c>
      <c r="K6" s="94">
        <v>19068266</v>
      </c>
      <c r="L6" s="142">
        <f>VLOOKUP(YEAR(E6),'CPP-WHRS (P&amp;M)'!$E$47:$G$54,3,0)</f>
        <v>0.19512195121951231</v>
      </c>
      <c r="M6" s="68">
        <f t="shared" ref="M6:M69" si="2">K6*(1+L6)</f>
        <v>22788903.268292688</v>
      </c>
      <c r="N6" s="68">
        <f t="shared" ref="N6:N69" si="3">J6*M6*G6</f>
        <v>7257610.1197613114</v>
      </c>
      <c r="O6" s="68">
        <f t="shared" ref="O6:O69" si="4">MAX(M6-N6,0)</f>
        <v>15531293.148531377</v>
      </c>
      <c r="P6" s="72">
        <v>0.05</v>
      </c>
      <c r="Q6" s="68">
        <f t="shared" ref="Q6:Q69" si="5">IF(K6&lt;=0,0,IF(O6&lt;=I6*M6,M6*I6,O6*(1-P6)))</f>
        <v>14754728.491104808</v>
      </c>
    </row>
    <row r="7" spans="3:17" x14ac:dyDescent="0.25">
      <c r="C7" s="46">
        <v>3</v>
      </c>
      <c r="D7" s="95" t="s">
        <v>2746</v>
      </c>
      <c r="E7" s="97">
        <v>41365</v>
      </c>
      <c r="F7" s="98">
        <v>44424</v>
      </c>
      <c r="G7" s="117">
        <f t="shared" si="0"/>
        <v>8.3808219178082197</v>
      </c>
      <c r="H7" s="46">
        <v>25</v>
      </c>
      <c r="I7" s="72">
        <v>0.05</v>
      </c>
      <c r="J7" s="136">
        <f t="shared" si="1"/>
        <v>3.7999999999999999E-2</v>
      </c>
      <c r="K7" s="94">
        <v>70245589</v>
      </c>
      <c r="L7" s="142">
        <f>VLOOKUP(YEAR(E7),'CPP-WHRS (P&amp;M)'!$E$47:$G$54,3,0)</f>
        <v>0.19512195121951231</v>
      </c>
      <c r="M7" s="68">
        <f t="shared" si="2"/>
        <v>83952045.390243918</v>
      </c>
      <c r="N7" s="68">
        <f t="shared" si="3"/>
        <v>26736311.397952694</v>
      </c>
      <c r="O7" s="68">
        <f t="shared" si="4"/>
        <v>57215733.992291227</v>
      </c>
      <c r="P7" s="72">
        <v>0.05</v>
      </c>
      <c r="Q7" s="68">
        <f t="shared" si="5"/>
        <v>54354947.292676665</v>
      </c>
    </row>
    <row r="8" spans="3:17" x14ac:dyDescent="0.25">
      <c r="C8" s="46">
        <v>4</v>
      </c>
      <c r="D8" s="95" t="s">
        <v>2747</v>
      </c>
      <c r="E8" s="97">
        <v>41365</v>
      </c>
      <c r="F8" s="98">
        <v>44424</v>
      </c>
      <c r="G8" s="117">
        <f t="shared" si="0"/>
        <v>8.3808219178082197</v>
      </c>
      <c r="H8" s="46">
        <v>25</v>
      </c>
      <c r="I8" s="72">
        <v>0.05</v>
      </c>
      <c r="J8" s="136">
        <f t="shared" si="1"/>
        <v>3.7999999999999999E-2</v>
      </c>
      <c r="K8" s="94">
        <v>3411815</v>
      </c>
      <c r="L8" s="72">
        <v>0.38</v>
      </c>
      <c r="M8" s="68">
        <f t="shared" si="2"/>
        <v>4708304.6999999993</v>
      </c>
      <c r="N8" s="68">
        <f t="shared" si="3"/>
        <v>1499459.6025682192</v>
      </c>
      <c r="O8" s="68">
        <f t="shared" si="4"/>
        <v>3208845.0974317798</v>
      </c>
      <c r="P8" s="72">
        <v>0.05</v>
      </c>
      <c r="Q8" s="68">
        <f t="shared" si="5"/>
        <v>3048402.8425601907</v>
      </c>
    </row>
    <row r="9" spans="3:17" x14ac:dyDescent="0.25">
      <c r="C9" s="46">
        <v>5</v>
      </c>
      <c r="D9" s="95" t="s">
        <v>2748</v>
      </c>
      <c r="E9" s="97">
        <v>41365</v>
      </c>
      <c r="F9" s="98">
        <v>44424</v>
      </c>
      <c r="G9" s="117">
        <f t="shared" si="0"/>
        <v>8.3808219178082197</v>
      </c>
      <c r="H9" s="46">
        <v>25</v>
      </c>
      <c r="I9" s="72">
        <v>0.05</v>
      </c>
      <c r="J9" s="136">
        <f t="shared" si="1"/>
        <v>3.7999999999999999E-2</v>
      </c>
      <c r="K9" s="94">
        <v>14010876</v>
      </c>
      <c r="L9" s="142">
        <f>VLOOKUP(YEAR(E9),'CPP-WHRS (P&amp;M)'!$E$47:$G$54,3,0)</f>
        <v>0.19512195121951231</v>
      </c>
      <c r="M9" s="68">
        <f t="shared" si="2"/>
        <v>16744705.463414637</v>
      </c>
      <c r="N9" s="68">
        <f t="shared" si="3"/>
        <v>5332706.9930910803</v>
      </c>
      <c r="O9" s="68">
        <f t="shared" si="4"/>
        <v>11411998.470323557</v>
      </c>
      <c r="P9" s="72">
        <v>0.05</v>
      </c>
      <c r="Q9" s="68">
        <f t="shared" si="5"/>
        <v>10841398.546807379</v>
      </c>
    </row>
    <row r="10" spans="3:17" x14ac:dyDescent="0.25">
      <c r="C10" s="46">
        <v>6</v>
      </c>
      <c r="D10" s="95" t="s">
        <v>2444</v>
      </c>
      <c r="E10" s="97">
        <v>41365</v>
      </c>
      <c r="F10" s="98">
        <v>44424</v>
      </c>
      <c r="G10" s="117">
        <f t="shared" si="0"/>
        <v>8.3808219178082197</v>
      </c>
      <c r="H10" s="46">
        <v>25</v>
      </c>
      <c r="I10" s="72">
        <v>0.05</v>
      </c>
      <c r="J10" s="136">
        <f t="shared" si="1"/>
        <v>3.7999999999999999E-2</v>
      </c>
      <c r="K10" s="94">
        <v>245672046</v>
      </c>
      <c r="L10" s="142">
        <f>VLOOKUP(YEAR(E10),'CPP-WHRS (P&amp;M)'!$E$47:$G$54,3,0)</f>
        <v>0.19512195121951231</v>
      </c>
      <c r="M10" s="68">
        <f t="shared" si="2"/>
        <v>293608054.97560978</v>
      </c>
      <c r="N10" s="68">
        <f t="shared" si="3"/>
        <v>93505719.250615984</v>
      </c>
      <c r="O10" s="68">
        <f t="shared" si="4"/>
        <v>200102335.7249938</v>
      </c>
      <c r="P10" s="72">
        <v>0.05</v>
      </c>
      <c r="Q10" s="68">
        <f t="shared" si="5"/>
        <v>190097218.9387441</v>
      </c>
    </row>
    <row r="11" spans="3:17" x14ac:dyDescent="0.25">
      <c r="C11" s="46">
        <v>7</v>
      </c>
      <c r="D11" s="95" t="s">
        <v>2749</v>
      </c>
      <c r="E11" s="97">
        <v>41365</v>
      </c>
      <c r="F11" s="98">
        <v>44424</v>
      </c>
      <c r="G11" s="117">
        <f t="shared" si="0"/>
        <v>8.3808219178082197</v>
      </c>
      <c r="H11" s="46">
        <v>25</v>
      </c>
      <c r="I11" s="72">
        <v>0.05</v>
      </c>
      <c r="J11" s="136">
        <f t="shared" si="1"/>
        <v>3.7999999999999999E-2</v>
      </c>
      <c r="K11" s="94">
        <v>17904233</v>
      </c>
      <c r="L11" s="142">
        <f>VLOOKUP(YEAR(E11),'CPP-WHRS (P&amp;M)'!$E$47:$G$54,3,0)</f>
        <v>0.19512195121951231</v>
      </c>
      <c r="M11" s="68">
        <f t="shared" si="2"/>
        <v>21397741.878048785</v>
      </c>
      <c r="N11" s="68">
        <f t="shared" si="3"/>
        <v>6814565.2366798548</v>
      </c>
      <c r="O11" s="68">
        <f t="shared" si="4"/>
        <v>14583176.641368929</v>
      </c>
      <c r="P11" s="72">
        <v>0.05</v>
      </c>
      <c r="Q11" s="68">
        <f t="shared" si="5"/>
        <v>13854017.809300482</v>
      </c>
    </row>
    <row r="12" spans="3:17" x14ac:dyDescent="0.25">
      <c r="C12" s="46">
        <v>8</v>
      </c>
      <c r="D12" s="95" t="s">
        <v>2750</v>
      </c>
      <c r="E12" s="97">
        <v>41365</v>
      </c>
      <c r="F12" s="98">
        <v>44424</v>
      </c>
      <c r="G12" s="117">
        <f t="shared" si="0"/>
        <v>8.3808219178082197</v>
      </c>
      <c r="H12" s="46">
        <v>15</v>
      </c>
      <c r="I12" s="72">
        <v>0.05</v>
      </c>
      <c r="J12" s="136">
        <f t="shared" si="1"/>
        <v>6.3333333333333325E-2</v>
      </c>
      <c r="K12" s="94">
        <v>5632802</v>
      </c>
      <c r="L12" s="72">
        <v>0.38</v>
      </c>
      <c r="M12" s="68">
        <f t="shared" si="2"/>
        <v>7773266.7599999998</v>
      </c>
      <c r="N12" s="68">
        <f t="shared" si="3"/>
        <v>4125936.4142279448</v>
      </c>
      <c r="O12" s="68">
        <f t="shared" si="4"/>
        <v>3647330.345772055</v>
      </c>
      <c r="P12" s="72">
        <v>0.05</v>
      </c>
      <c r="Q12" s="68">
        <f t="shared" si="5"/>
        <v>3464963.8284834521</v>
      </c>
    </row>
    <row r="13" spans="3:17" x14ac:dyDescent="0.25">
      <c r="C13" s="46">
        <v>9</v>
      </c>
      <c r="D13" s="95" t="s">
        <v>2751</v>
      </c>
      <c r="E13" s="97">
        <v>41365</v>
      </c>
      <c r="F13" s="98">
        <v>44424</v>
      </c>
      <c r="G13" s="117">
        <f t="shared" si="0"/>
        <v>8.3808219178082197</v>
      </c>
      <c r="H13" s="46">
        <v>25</v>
      </c>
      <c r="I13" s="72">
        <v>0.05</v>
      </c>
      <c r="J13" s="136">
        <f t="shared" si="1"/>
        <v>3.7999999999999999E-2</v>
      </c>
      <c r="K13" s="94">
        <v>3718064</v>
      </c>
      <c r="L13" s="142">
        <f>VLOOKUP(YEAR(E13),'CPP-WHRS (P&amp;M)'!$E$47:$G$54,3,0)</f>
        <v>0.19512195121951231</v>
      </c>
      <c r="M13" s="68">
        <f t="shared" si="2"/>
        <v>4443539.9024390252</v>
      </c>
      <c r="N13" s="68">
        <f t="shared" si="3"/>
        <v>1415139.6310666224</v>
      </c>
      <c r="O13" s="68">
        <f t="shared" si="4"/>
        <v>3028400.271372403</v>
      </c>
      <c r="P13" s="72">
        <v>0.05</v>
      </c>
      <c r="Q13" s="68">
        <f t="shared" si="5"/>
        <v>2876980.2578037828</v>
      </c>
    </row>
    <row r="14" spans="3:17" x14ac:dyDescent="0.25">
      <c r="C14" s="46">
        <v>10</v>
      </c>
      <c r="D14" s="95" t="s">
        <v>2752</v>
      </c>
      <c r="E14" s="97">
        <v>41365</v>
      </c>
      <c r="F14" s="98">
        <v>44424</v>
      </c>
      <c r="G14" s="117">
        <f t="shared" si="0"/>
        <v>8.3808219178082197</v>
      </c>
      <c r="H14" s="46">
        <v>40</v>
      </c>
      <c r="I14" s="72">
        <v>0.05</v>
      </c>
      <c r="J14" s="136">
        <f t="shared" si="1"/>
        <v>2.375E-2</v>
      </c>
      <c r="K14" s="94">
        <v>71799135</v>
      </c>
      <c r="L14" s="45">
        <v>3.5200000000000002E-2</v>
      </c>
      <c r="M14" s="68">
        <f t="shared" si="2"/>
        <v>74326464.551999986</v>
      </c>
      <c r="N14" s="68">
        <f t="shared" si="3"/>
        <v>14794275.500776684</v>
      </c>
      <c r="O14" s="68">
        <f t="shared" si="4"/>
        <v>59532189.0512233</v>
      </c>
      <c r="P14" s="72">
        <v>0.05</v>
      </c>
      <c r="Q14" s="68">
        <f t="shared" si="5"/>
        <v>56555579.598662131</v>
      </c>
    </row>
    <row r="15" spans="3:17" x14ac:dyDescent="0.25">
      <c r="C15" s="46">
        <v>11</v>
      </c>
      <c r="D15" s="95" t="s">
        <v>2753</v>
      </c>
      <c r="E15" s="97">
        <v>41365</v>
      </c>
      <c r="F15" s="98">
        <v>44424</v>
      </c>
      <c r="G15" s="117">
        <f t="shared" si="0"/>
        <v>8.3808219178082197</v>
      </c>
      <c r="H15" s="46">
        <v>15</v>
      </c>
      <c r="I15" s="72">
        <v>0.05</v>
      </c>
      <c r="J15" s="136">
        <f t="shared" si="1"/>
        <v>6.3333333333333325E-2</v>
      </c>
      <c r="K15" s="94">
        <v>8961685</v>
      </c>
      <c r="L15" s="45">
        <f>VLOOKUP(YEAR(E15),WPI!$N$25:$P$33,3,0)</f>
        <v>0.20076849183477433</v>
      </c>
      <c r="M15" s="68">
        <f t="shared" si="2"/>
        <v>10760908.98174832</v>
      </c>
      <c r="N15" s="68">
        <f t="shared" si="3"/>
        <v>5711733.25048579</v>
      </c>
      <c r="O15" s="68">
        <f t="shared" si="4"/>
        <v>5049175.7312625302</v>
      </c>
      <c r="P15" s="72">
        <v>0.05</v>
      </c>
      <c r="Q15" s="68">
        <f t="shared" si="5"/>
        <v>4796716.9446994038</v>
      </c>
    </row>
    <row r="16" spans="3:17" x14ac:dyDescent="0.25">
      <c r="C16" s="46">
        <v>12</v>
      </c>
      <c r="D16" s="95" t="s">
        <v>2754</v>
      </c>
      <c r="E16" s="97">
        <v>41365</v>
      </c>
      <c r="F16" s="98">
        <v>44424</v>
      </c>
      <c r="G16" s="117">
        <f t="shared" si="0"/>
        <v>8.3808219178082197</v>
      </c>
      <c r="H16" s="46">
        <v>25</v>
      </c>
      <c r="I16" s="72">
        <v>0.05</v>
      </c>
      <c r="J16" s="136">
        <f t="shared" si="1"/>
        <v>3.7999999999999999E-2</v>
      </c>
      <c r="K16" s="94">
        <v>36836571</v>
      </c>
      <c r="L16" s="142">
        <f>VLOOKUP(YEAR(E16),'CPP-WHRS (P&amp;M)'!$E$47:$G$54,3,0)</f>
        <v>0.19512195121951231</v>
      </c>
      <c r="M16" s="68">
        <f t="shared" si="2"/>
        <v>44024194.609756105</v>
      </c>
      <c r="N16" s="68">
        <f t="shared" si="3"/>
        <v>14020439.53377334</v>
      </c>
      <c r="O16" s="68">
        <f t="shared" si="4"/>
        <v>30003755.075982764</v>
      </c>
      <c r="P16" s="72">
        <v>0.05</v>
      </c>
      <c r="Q16" s="68">
        <f t="shared" si="5"/>
        <v>28503567.322183624</v>
      </c>
    </row>
    <row r="17" spans="3:17" x14ac:dyDescent="0.25">
      <c r="C17" s="46">
        <v>13</v>
      </c>
      <c r="D17" s="95" t="s">
        <v>2755</v>
      </c>
      <c r="E17" s="97">
        <v>41365</v>
      </c>
      <c r="F17" s="98">
        <v>44424</v>
      </c>
      <c r="G17" s="117">
        <f t="shared" si="0"/>
        <v>8.3808219178082197</v>
      </c>
      <c r="H17" s="46">
        <v>25</v>
      </c>
      <c r="I17" s="72">
        <v>0.05</v>
      </c>
      <c r="J17" s="136">
        <f t="shared" si="1"/>
        <v>3.7999999999999999E-2</v>
      </c>
      <c r="K17" s="94">
        <v>119978325.568</v>
      </c>
      <c r="L17" s="142">
        <f>VLOOKUP(YEAR(E17),'CPP-WHRS (P&amp;M)'!$E$47:$G$54,3,0)</f>
        <v>0.19512195121951231</v>
      </c>
      <c r="M17" s="68">
        <f t="shared" si="2"/>
        <v>143388730.55687806</v>
      </c>
      <c r="N17" s="68">
        <f t="shared" si="3"/>
        <v>45665185.801075675</v>
      </c>
      <c r="O17" s="68">
        <f t="shared" si="4"/>
        <v>97723544.755802393</v>
      </c>
      <c r="P17" s="72">
        <v>0.05</v>
      </c>
      <c r="Q17" s="68">
        <f t="shared" si="5"/>
        <v>92837367.51801227</v>
      </c>
    </row>
    <row r="18" spans="3:17" x14ac:dyDescent="0.25">
      <c r="C18" s="46">
        <v>14</v>
      </c>
      <c r="D18" s="95" t="s">
        <v>2756</v>
      </c>
      <c r="E18" s="97">
        <v>41365</v>
      </c>
      <c r="F18" s="98">
        <v>44424</v>
      </c>
      <c r="G18" s="117">
        <f t="shared" si="0"/>
        <v>8.3808219178082197</v>
      </c>
      <c r="H18" s="46">
        <v>25</v>
      </c>
      <c r="I18" s="72">
        <v>0.05</v>
      </c>
      <c r="J18" s="136">
        <f t="shared" si="1"/>
        <v>3.7999999999999999E-2</v>
      </c>
      <c r="K18" s="94">
        <v>7093975</v>
      </c>
      <c r="L18" s="142">
        <f>VLOOKUP(YEAR(E18),'CPP-WHRS (P&amp;M)'!$E$47:$G$54,3,0)</f>
        <v>0.19512195121951231</v>
      </c>
      <c r="M18" s="68">
        <f t="shared" si="2"/>
        <v>8478165.2439024411</v>
      </c>
      <c r="N18" s="68">
        <f t="shared" si="3"/>
        <v>2700051.7377581033</v>
      </c>
      <c r="O18" s="68">
        <f t="shared" si="4"/>
        <v>5778113.5061443374</v>
      </c>
      <c r="P18" s="72">
        <v>0.05</v>
      </c>
      <c r="Q18" s="68">
        <f t="shared" si="5"/>
        <v>5489207.8308371203</v>
      </c>
    </row>
    <row r="19" spans="3:17" x14ac:dyDescent="0.25">
      <c r="C19" s="46">
        <v>15</v>
      </c>
      <c r="D19" s="95" t="s">
        <v>2757</v>
      </c>
      <c r="E19" s="97">
        <v>41365</v>
      </c>
      <c r="F19" s="98">
        <v>44424</v>
      </c>
      <c r="G19" s="117">
        <f t="shared" si="0"/>
        <v>8.3808219178082197</v>
      </c>
      <c r="H19" s="46">
        <v>25</v>
      </c>
      <c r="I19" s="72">
        <v>0.05</v>
      </c>
      <c r="J19" s="136">
        <f t="shared" si="1"/>
        <v>3.7999999999999999E-2</v>
      </c>
      <c r="K19" s="94">
        <v>19453023</v>
      </c>
      <c r="L19" s="45">
        <v>0.2</v>
      </c>
      <c r="M19" s="68">
        <f t="shared" si="2"/>
        <v>23343627.599999998</v>
      </c>
      <c r="N19" s="68">
        <f t="shared" si="3"/>
        <v>7434273.8615868492</v>
      </c>
      <c r="O19" s="68">
        <f t="shared" si="4"/>
        <v>15909353.738413148</v>
      </c>
      <c r="P19" s="72">
        <v>0.05</v>
      </c>
      <c r="Q19" s="68">
        <f t="shared" si="5"/>
        <v>15113886.05149249</v>
      </c>
    </row>
    <row r="20" spans="3:17" x14ac:dyDescent="0.25">
      <c r="C20" s="46">
        <v>16</v>
      </c>
      <c r="D20" s="95" t="s">
        <v>2758</v>
      </c>
      <c r="E20" s="97">
        <v>41365</v>
      </c>
      <c r="F20" s="98">
        <v>44424</v>
      </c>
      <c r="G20" s="117">
        <f t="shared" si="0"/>
        <v>8.3808219178082197</v>
      </c>
      <c r="H20" s="46">
        <v>25</v>
      </c>
      <c r="I20" s="72">
        <v>0.05</v>
      </c>
      <c r="J20" s="136">
        <f t="shared" si="1"/>
        <v>3.7999999999999999E-2</v>
      </c>
      <c r="K20" s="94">
        <v>10399124</v>
      </c>
      <c r="L20" s="45">
        <v>0.09</v>
      </c>
      <c r="M20" s="68">
        <f t="shared" si="2"/>
        <v>11335045.16</v>
      </c>
      <c r="N20" s="68">
        <f t="shared" si="3"/>
        <v>3609885.8068184112</v>
      </c>
      <c r="O20" s="68">
        <f t="shared" si="4"/>
        <v>7725159.3531815894</v>
      </c>
      <c r="P20" s="72">
        <v>0.05</v>
      </c>
      <c r="Q20" s="68">
        <f t="shared" si="5"/>
        <v>7338901.3855225099</v>
      </c>
    </row>
    <row r="21" spans="3:17" x14ac:dyDescent="0.25">
      <c r="C21" s="46">
        <v>17</v>
      </c>
      <c r="D21" s="95" t="s">
        <v>2759</v>
      </c>
      <c r="E21" s="97">
        <v>41365</v>
      </c>
      <c r="F21" s="98">
        <v>44424</v>
      </c>
      <c r="G21" s="117">
        <f t="shared" si="0"/>
        <v>8.3808219178082197</v>
      </c>
      <c r="H21" s="46">
        <v>12</v>
      </c>
      <c r="I21" s="72">
        <v>0.05</v>
      </c>
      <c r="J21" s="136">
        <f t="shared" si="1"/>
        <v>7.9166666666666663E-2</v>
      </c>
      <c r="K21" s="94">
        <v>1746274</v>
      </c>
      <c r="L21" s="45">
        <v>0.09</v>
      </c>
      <c r="M21" s="68">
        <f t="shared" si="2"/>
        <v>1903438.6600000001</v>
      </c>
      <c r="N21" s="68">
        <f t="shared" si="3"/>
        <v>1262896.7849070779</v>
      </c>
      <c r="O21" s="68">
        <f t="shared" si="4"/>
        <v>640541.87509292224</v>
      </c>
      <c r="P21" s="72">
        <v>0.05</v>
      </c>
      <c r="Q21" s="68">
        <f t="shared" si="5"/>
        <v>608514.78133827611</v>
      </c>
    </row>
    <row r="22" spans="3:17" x14ac:dyDescent="0.25">
      <c r="C22" s="46">
        <v>18</v>
      </c>
      <c r="D22" s="95" t="s">
        <v>2262</v>
      </c>
      <c r="E22" s="97">
        <v>41365</v>
      </c>
      <c r="F22" s="98">
        <v>44424</v>
      </c>
      <c r="G22" s="117">
        <f t="shared" si="0"/>
        <v>8.3808219178082197</v>
      </c>
      <c r="H22" s="46">
        <v>15</v>
      </c>
      <c r="I22" s="72">
        <v>0.05</v>
      </c>
      <c r="J22" s="136">
        <f t="shared" si="1"/>
        <v>6.3333333333333325E-2</v>
      </c>
      <c r="K22" s="94">
        <v>29418435</v>
      </c>
      <c r="L22" s="142">
        <v>0.12</v>
      </c>
      <c r="M22" s="68">
        <f t="shared" si="2"/>
        <v>32948647.200000003</v>
      </c>
      <c r="N22" s="68">
        <f t="shared" si="3"/>
        <v>17488660.492339727</v>
      </c>
      <c r="O22" s="68">
        <f t="shared" si="4"/>
        <v>15459986.707660276</v>
      </c>
      <c r="P22" s="72">
        <v>0.05</v>
      </c>
      <c r="Q22" s="68">
        <f t="shared" si="5"/>
        <v>14686987.372277262</v>
      </c>
    </row>
    <row r="23" spans="3:17" x14ac:dyDescent="0.25">
      <c r="C23" s="46">
        <v>19</v>
      </c>
      <c r="D23" s="95" t="s">
        <v>2760</v>
      </c>
      <c r="E23" s="97">
        <v>41365</v>
      </c>
      <c r="F23" s="98">
        <v>44424</v>
      </c>
      <c r="G23" s="117">
        <f t="shared" si="0"/>
        <v>8.3808219178082197</v>
      </c>
      <c r="H23" s="46">
        <v>25</v>
      </c>
      <c r="I23" s="72">
        <v>0.05</v>
      </c>
      <c r="J23" s="136">
        <f t="shared" si="1"/>
        <v>3.7999999999999999E-2</v>
      </c>
      <c r="K23" s="94">
        <v>5581811</v>
      </c>
      <c r="L23" s="45">
        <v>0.09</v>
      </c>
      <c r="M23" s="68">
        <f t="shared" si="2"/>
        <v>6084173.9900000002</v>
      </c>
      <c r="N23" s="68">
        <f t="shared" si="3"/>
        <v>1937634.3916317262</v>
      </c>
      <c r="O23" s="68">
        <f t="shared" si="4"/>
        <v>4146539.598368274</v>
      </c>
      <c r="P23" s="72">
        <v>0.05</v>
      </c>
      <c r="Q23" s="68">
        <f t="shared" si="5"/>
        <v>3939212.6184498603</v>
      </c>
    </row>
    <row r="24" spans="3:17" x14ac:dyDescent="0.25">
      <c r="C24" s="46">
        <v>20</v>
      </c>
      <c r="D24" s="95" t="s">
        <v>2276</v>
      </c>
      <c r="E24" s="97">
        <v>41365</v>
      </c>
      <c r="F24" s="98">
        <v>44424</v>
      </c>
      <c r="G24" s="117">
        <f t="shared" si="0"/>
        <v>8.3808219178082197</v>
      </c>
      <c r="H24" s="46">
        <v>8</v>
      </c>
      <c r="I24" s="72">
        <v>0.05</v>
      </c>
      <c r="J24" s="136">
        <f t="shared" si="1"/>
        <v>0.11874999999999999</v>
      </c>
      <c r="K24" s="94">
        <v>477797</v>
      </c>
      <c r="L24" s="45">
        <v>0.2</v>
      </c>
      <c r="M24" s="68">
        <f t="shared" si="2"/>
        <v>573356.4</v>
      </c>
      <c r="N24" s="68">
        <f t="shared" si="3"/>
        <v>570617.24870547943</v>
      </c>
      <c r="O24" s="68">
        <f t="shared" si="4"/>
        <v>2739.1512945205905</v>
      </c>
      <c r="P24" s="72">
        <v>0.05</v>
      </c>
      <c r="Q24" s="68">
        <f t="shared" si="5"/>
        <v>28667.820000000003</v>
      </c>
    </row>
    <row r="25" spans="3:17" x14ac:dyDescent="0.25">
      <c r="C25" s="46">
        <v>21</v>
      </c>
      <c r="D25" s="95" t="s">
        <v>2280</v>
      </c>
      <c r="E25" s="97">
        <v>41365</v>
      </c>
      <c r="F25" s="98">
        <v>44424</v>
      </c>
      <c r="G25" s="117">
        <f t="shared" si="0"/>
        <v>8.3808219178082197</v>
      </c>
      <c r="H25" s="46">
        <v>15</v>
      </c>
      <c r="I25" s="72">
        <v>0.05</v>
      </c>
      <c r="J25" s="136">
        <f t="shared" si="1"/>
        <v>6.3333333333333325E-2</v>
      </c>
      <c r="K25" s="94">
        <v>17073230</v>
      </c>
      <c r="L25" s="45">
        <v>0.1</v>
      </c>
      <c r="M25" s="68">
        <f t="shared" si="2"/>
        <v>18780553</v>
      </c>
      <c r="N25" s="68">
        <f t="shared" si="3"/>
        <v>9968443.1133607309</v>
      </c>
      <c r="O25" s="68">
        <f t="shared" si="4"/>
        <v>8812109.8866392691</v>
      </c>
      <c r="P25" s="72">
        <v>0.05</v>
      </c>
      <c r="Q25" s="68">
        <f t="shared" si="5"/>
        <v>8371504.3923073048</v>
      </c>
    </row>
    <row r="26" spans="3:17" x14ac:dyDescent="0.25">
      <c r="C26" s="46">
        <v>22</v>
      </c>
      <c r="D26" s="95" t="s">
        <v>2761</v>
      </c>
      <c r="E26" s="97">
        <v>41365</v>
      </c>
      <c r="F26" s="98">
        <v>44424</v>
      </c>
      <c r="G26" s="117">
        <f t="shared" si="0"/>
        <v>8.3808219178082197</v>
      </c>
      <c r="H26" s="46">
        <v>25</v>
      </c>
      <c r="I26" s="72">
        <v>0.05</v>
      </c>
      <c r="J26" s="136">
        <f t="shared" si="1"/>
        <v>3.7999999999999999E-2</v>
      </c>
      <c r="K26" s="94">
        <v>117780418</v>
      </c>
      <c r="L26" s="142">
        <f>VLOOKUP(YEAR(E26),'CPP-WHRS (P&amp;M)'!$E$47:$G$54,3,0)</f>
        <v>0.19512195121951231</v>
      </c>
      <c r="M26" s="68">
        <f t="shared" si="2"/>
        <v>140761962.97560978</v>
      </c>
      <c r="N26" s="68">
        <f t="shared" si="3"/>
        <v>44828635.890988581</v>
      </c>
      <c r="O26" s="68">
        <f t="shared" si="4"/>
        <v>95933327.084621191</v>
      </c>
      <c r="P26" s="72">
        <v>0.05</v>
      </c>
      <c r="Q26" s="68">
        <f t="shared" si="5"/>
        <v>91136660.730390131</v>
      </c>
    </row>
    <row r="27" spans="3:17" x14ac:dyDescent="0.25">
      <c r="C27" s="46">
        <v>23</v>
      </c>
      <c r="D27" s="95" t="s">
        <v>2762</v>
      </c>
      <c r="E27" s="97">
        <v>41365</v>
      </c>
      <c r="F27" s="98">
        <v>44424</v>
      </c>
      <c r="G27" s="117">
        <f t="shared" si="0"/>
        <v>8.3808219178082197</v>
      </c>
      <c r="H27" s="46">
        <v>15</v>
      </c>
      <c r="I27" s="72">
        <v>0.05</v>
      </c>
      <c r="J27" s="136">
        <f t="shared" si="1"/>
        <v>6.3333333333333325E-2</v>
      </c>
      <c r="K27" s="94">
        <v>3733989</v>
      </c>
      <c r="L27" s="45">
        <v>0.1</v>
      </c>
      <c r="M27" s="68">
        <f t="shared" si="2"/>
        <v>4107387.9000000004</v>
      </c>
      <c r="N27" s="68">
        <f t="shared" si="3"/>
        <v>2180141.4806931508</v>
      </c>
      <c r="O27" s="68">
        <f t="shared" si="4"/>
        <v>1927246.4193068496</v>
      </c>
      <c r="P27" s="72">
        <v>0.05</v>
      </c>
      <c r="Q27" s="68">
        <f t="shared" si="5"/>
        <v>1830884.0983415071</v>
      </c>
    </row>
    <row r="28" spans="3:17" x14ac:dyDescent="0.25">
      <c r="C28" s="46">
        <v>24</v>
      </c>
      <c r="D28" s="95" t="s">
        <v>2527</v>
      </c>
      <c r="E28" s="97">
        <v>41365</v>
      </c>
      <c r="F28" s="98">
        <v>44424</v>
      </c>
      <c r="G28" s="117">
        <f t="shared" si="0"/>
        <v>8.3808219178082197</v>
      </c>
      <c r="H28" s="46">
        <v>25</v>
      </c>
      <c r="I28" s="72">
        <v>0.05</v>
      </c>
      <c r="J28" s="136">
        <f t="shared" si="1"/>
        <v>3.7999999999999999E-2</v>
      </c>
      <c r="K28" s="94">
        <v>28549814</v>
      </c>
      <c r="L28" s="45">
        <v>8.0000000000000002E-3</v>
      </c>
      <c r="M28" s="68">
        <f t="shared" si="2"/>
        <v>28778212.512000002</v>
      </c>
      <c r="N28" s="68">
        <f t="shared" si="3"/>
        <v>9165032.8186846692</v>
      </c>
      <c r="O28" s="68">
        <f t="shared" si="4"/>
        <v>19613179.693315335</v>
      </c>
      <c r="P28" s="72">
        <v>0.05</v>
      </c>
      <c r="Q28" s="68">
        <f t="shared" si="5"/>
        <v>18632520.708649568</v>
      </c>
    </row>
    <row r="29" spans="3:17" x14ac:dyDescent="0.25">
      <c r="C29" s="46">
        <v>25</v>
      </c>
      <c r="D29" s="95" t="s">
        <v>2763</v>
      </c>
      <c r="E29" s="97">
        <v>41365</v>
      </c>
      <c r="F29" s="98">
        <v>44424</v>
      </c>
      <c r="G29" s="117">
        <f t="shared" si="0"/>
        <v>8.3808219178082197</v>
      </c>
      <c r="H29" s="46">
        <v>25</v>
      </c>
      <c r="I29" s="72">
        <v>0.05</v>
      </c>
      <c r="J29" s="136">
        <f t="shared" si="1"/>
        <v>3.7999999999999999E-2</v>
      </c>
      <c r="K29" s="94">
        <v>49877613</v>
      </c>
      <c r="L29" s="142">
        <f>VLOOKUP(YEAR(E29),'CPP-WHRS (P&amp;M)'!$E$47:$G$54,3,0)</f>
        <v>0.19512195121951231</v>
      </c>
      <c r="M29" s="68">
        <f t="shared" si="2"/>
        <v>59609830.170731716</v>
      </c>
      <c r="N29" s="68">
        <f t="shared" si="3"/>
        <v>18984016.106044371</v>
      </c>
      <c r="O29" s="68">
        <f t="shared" si="4"/>
        <v>40625814.064687341</v>
      </c>
      <c r="P29" s="72">
        <v>0.05</v>
      </c>
      <c r="Q29" s="68">
        <f t="shared" si="5"/>
        <v>38594523.361452974</v>
      </c>
    </row>
    <row r="30" spans="3:17" x14ac:dyDescent="0.25">
      <c r="C30" s="46">
        <v>26</v>
      </c>
      <c r="D30" s="95" t="s">
        <v>2764</v>
      </c>
      <c r="E30" s="97">
        <v>41365</v>
      </c>
      <c r="F30" s="98">
        <v>44424</v>
      </c>
      <c r="G30" s="117">
        <f t="shared" si="0"/>
        <v>8.3808219178082197</v>
      </c>
      <c r="H30" s="46">
        <v>25</v>
      </c>
      <c r="I30" s="72">
        <v>0.05</v>
      </c>
      <c r="J30" s="136">
        <f t="shared" si="1"/>
        <v>3.7999999999999999E-2</v>
      </c>
      <c r="K30" s="94">
        <v>44226338</v>
      </c>
      <c r="L30" s="45">
        <v>0.2</v>
      </c>
      <c r="M30" s="68">
        <f t="shared" si="2"/>
        <v>53071605.600000001</v>
      </c>
      <c r="N30" s="68">
        <f t="shared" si="3"/>
        <v>16901779.666178629</v>
      </c>
      <c r="O30" s="68">
        <f t="shared" si="4"/>
        <v>36169825.933821373</v>
      </c>
      <c r="P30" s="72">
        <v>0.05</v>
      </c>
      <c r="Q30" s="68">
        <f t="shared" si="5"/>
        <v>34361334.637130305</v>
      </c>
    </row>
    <row r="31" spans="3:17" x14ac:dyDescent="0.25">
      <c r="C31" s="46">
        <v>27</v>
      </c>
      <c r="D31" s="95" t="s">
        <v>2338</v>
      </c>
      <c r="E31" s="97">
        <v>41365</v>
      </c>
      <c r="F31" s="98">
        <v>44424</v>
      </c>
      <c r="G31" s="117">
        <f t="shared" si="0"/>
        <v>8.3808219178082197</v>
      </c>
      <c r="H31" s="46">
        <v>40</v>
      </c>
      <c r="I31" s="72">
        <v>0.05</v>
      </c>
      <c r="J31" s="136">
        <f t="shared" si="1"/>
        <v>2.375E-2</v>
      </c>
      <c r="K31" s="94">
        <v>445837</v>
      </c>
      <c r="L31" s="45">
        <v>3.5200000000000002E-2</v>
      </c>
      <c r="M31" s="68">
        <f t="shared" si="2"/>
        <v>461530.46239999996</v>
      </c>
      <c r="N31" s="68">
        <f t="shared" si="3"/>
        <v>91865.109606679456</v>
      </c>
      <c r="O31" s="68">
        <f t="shared" si="4"/>
        <v>369665.35279332049</v>
      </c>
      <c r="P31" s="72">
        <v>0.05</v>
      </c>
      <c r="Q31" s="68">
        <f t="shared" si="5"/>
        <v>351182.08515365445</v>
      </c>
    </row>
    <row r="32" spans="3:17" x14ac:dyDescent="0.25">
      <c r="C32" s="46">
        <v>28</v>
      </c>
      <c r="D32" s="95" t="s">
        <v>2765</v>
      </c>
      <c r="E32" s="97">
        <v>41365</v>
      </c>
      <c r="F32" s="98">
        <v>44424</v>
      </c>
      <c r="G32" s="117">
        <f t="shared" si="0"/>
        <v>8.3808219178082197</v>
      </c>
      <c r="H32" s="46">
        <v>15</v>
      </c>
      <c r="I32" s="72">
        <v>0.05</v>
      </c>
      <c r="J32" s="136">
        <f t="shared" si="1"/>
        <v>6.3333333333333325E-2</v>
      </c>
      <c r="K32" s="94">
        <v>2411573</v>
      </c>
      <c r="L32" s="45">
        <f>VLOOKUP(YEAR(E32),WPI!$N$25:$P$33,3,0)</f>
        <v>0.20076849183477433</v>
      </c>
      <c r="M32" s="68">
        <f t="shared" si="2"/>
        <v>2895740.8741594623</v>
      </c>
      <c r="N32" s="68">
        <f t="shared" si="3"/>
        <v>1537016.943808421</v>
      </c>
      <c r="O32" s="68">
        <f t="shared" si="4"/>
        <v>1358723.9303510413</v>
      </c>
      <c r="P32" s="72">
        <v>0.05</v>
      </c>
      <c r="Q32" s="68">
        <f t="shared" si="5"/>
        <v>1290787.7338334892</v>
      </c>
    </row>
    <row r="33" spans="3:17" x14ac:dyDescent="0.25">
      <c r="C33" s="46">
        <v>29</v>
      </c>
      <c r="D33" s="95" t="s">
        <v>2766</v>
      </c>
      <c r="E33" s="97">
        <v>41365</v>
      </c>
      <c r="F33" s="98">
        <v>44424</v>
      </c>
      <c r="G33" s="117">
        <f t="shared" si="0"/>
        <v>8.3808219178082197</v>
      </c>
      <c r="H33" s="46">
        <v>15</v>
      </c>
      <c r="I33" s="72">
        <v>0.05</v>
      </c>
      <c r="J33" s="136">
        <f t="shared" si="1"/>
        <v>6.3333333333333325E-2</v>
      </c>
      <c r="K33" s="94">
        <v>2216108</v>
      </c>
      <c r="L33" s="45">
        <f>VLOOKUP(YEAR(E33),WPI!$N$25:$P$33,3,0)</f>
        <v>0.20076849183477433</v>
      </c>
      <c r="M33" s="68">
        <f t="shared" si="2"/>
        <v>2661032.6609029779</v>
      </c>
      <c r="N33" s="68">
        <f t="shared" si="3"/>
        <v>1412437.2537382827</v>
      </c>
      <c r="O33" s="68">
        <f t="shared" si="4"/>
        <v>1248595.4071646952</v>
      </c>
      <c r="P33" s="72">
        <v>0.05</v>
      </c>
      <c r="Q33" s="68">
        <f t="shared" si="5"/>
        <v>1186165.6368064603</v>
      </c>
    </row>
    <row r="34" spans="3:17" x14ac:dyDescent="0.25">
      <c r="C34" s="46">
        <v>30</v>
      </c>
      <c r="D34" s="95" t="s">
        <v>2767</v>
      </c>
      <c r="E34" s="97">
        <v>41365</v>
      </c>
      <c r="F34" s="98">
        <v>44424</v>
      </c>
      <c r="G34" s="117">
        <f t="shared" si="0"/>
        <v>8.3808219178082197</v>
      </c>
      <c r="H34" s="46">
        <v>25</v>
      </c>
      <c r="I34" s="72">
        <v>0.05</v>
      </c>
      <c r="J34" s="136">
        <f t="shared" si="1"/>
        <v>3.7999999999999999E-2</v>
      </c>
      <c r="K34" s="94">
        <v>485185</v>
      </c>
      <c r="L34" s="45">
        <v>0.1</v>
      </c>
      <c r="M34" s="68">
        <f t="shared" si="2"/>
        <v>533703.5</v>
      </c>
      <c r="N34" s="68">
        <f t="shared" si="3"/>
        <v>169969.21163561646</v>
      </c>
      <c r="O34" s="68">
        <f t="shared" si="4"/>
        <v>363734.28836438351</v>
      </c>
      <c r="P34" s="72">
        <v>0.05</v>
      </c>
      <c r="Q34" s="68">
        <f t="shared" si="5"/>
        <v>345547.57394616434</v>
      </c>
    </row>
    <row r="35" spans="3:17" x14ac:dyDescent="0.25">
      <c r="C35" s="46">
        <v>31</v>
      </c>
      <c r="D35" s="95" t="s">
        <v>2768</v>
      </c>
      <c r="E35" s="97">
        <v>41365</v>
      </c>
      <c r="F35" s="98">
        <v>44424</v>
      </c>
      <c r="G35" s="117">
        <f t="shared" si="0"/>
        <v>8.3808219178082197</v>
      </c>
      <c r="H35" s="46">
        <v>25</v>
      </c>
      <c r="I35" s="72">
        <v>0.05</v>
      </c>
      <c r="J35" s="136">
        <f t="shared" si="1"/>
        <v>3.7999999999999999E-2</v>
      </c>
      <c r="K35" s="94">
        <v>67394</v>
      </c>
      <c r="L35" s="142">
        <f>VLOOKUP(YEAR(E35),'CPP-WHRS (P&amp;M)'!$E$47:$G$54,3,0)</f>
        <v>0.19512195121951231</v>
      </c>
      <c r="M35" s="68">
        <f t="shared" si="2"/>
        <v>80544.048780487821</v>
      </c>
      <c r="N35" s="68">
        <f t="shared" si="3"/>
        <v>25650.962516004016</v>
      </c>
      <c r="O35" s="68">
        <f t="shared" si="4"/>
        <v>54893.086264483805</v>
      </c>
      <c r="P35" s="72">
        <v>0.05</v>
      </c>
      <c r="Q35" s="68">
        <f t="shared" si="5"/>
        <v>52148.431951259612</v>
      </c>
    </row>
    <row r="36" spans="3:17" x14ac:dyDescent="0.25">
      <c r="C36" s="46">
        <v>32</v>
      </c>
      <c r="D36" s="95" t="s">
        <v>2769</v>
      </c>
      <c r="E36" s="97">
        <v>41365</v>
      </c>
      <c r="F36" s="98">
        <v>44424</v>
      </c>
      <c r="G36" s="117">
        <f t="shared" si="0"/>
        <v>8.3808219178082197</v>
      </c>
      <c r="H36" s="46">
        <v>25</v>
      </c>
      <c r="I36" s="72">
        <v>0.05</v>
      </c>
      <c r="J36" s="136">
        <f t="shared" si="1"/>
        <v>3.7999999999999999E-2</v>
      </c>
      <c r="K36" s="94">
        <v>125914</v>
      </c>
      <c r="L36" s="142">
        <f>VLOOKUP(YEAR(E36),'CPP-WHRS (P&amp;M)'!$E$47:$G$54,3,0)</f>
        <v>0.19512195121951231</v>
      </c>
      <c r="M36" s="68">
        <f t="shared" si="2"/>
        <v>150482.58536585368</v>
      </c>
      <c r="N36" s="68">
        <f t="shared" si="3"/>
        <v>47924.374487938534</v>
      </c>
      <c r="O36" s="68">
        <f t="shared" si="4"/>
        <v>102558.21087791515</v>
      </c>
      <c r="P36" s="72">
        <v>0.05</v>
      </c>
      <c r="Q36" s="68">
        <f t="shared" si="5"/>
        <v>97430.300334019383</v>
      </c>
    </row>
    <row r="37" spans="3:17" x14ac:dyDescent="0.25">
      <c r="C37" s="46">
        <v>33</v>
      </c>
      <c r="D37" s="95" t="s">
        <v>2770</v>
      </c>
      <c r="E37" s="97">
        <v>41365</v>
      </c>
      <c r="F37" s="98">
        <v>44424</v>
      </c>
      <c r="G37" s="117">
        <f t="shared" si="0"/>
        <v>8.3808219178082197</v>
      </c>
      <c r="H37" s="46">
        <v>25</v>
      </c>
      <c r="I37" s="72">
        <v>0.05</v>
      </c>
      <c r="J37" s="136">
        <f t="shared" si="1"/>
        <v>3.7999999999999999E-2</v>
      </c>
      <c r="K37" s="94">
        <v>160175</v>
      </c>
      <c r="L37" s="142">
        <f>VLOOKUP(YEAR(E37),'CPP-WHRS (P&amp;M)'!$E$47:$G$54,3,0)</f>
        <v>0.19512195121951231</v>
      </c>
      <c r="M37" s="68">
        <f t="shared" si="2"/>
        <v>191428.6585365854</v>
      </c>
      <c r="N37" s="68">
        <f t="shared" si="3"/>
        <v>60964.520892081535</v>
      </c>
      <c r="O37" s="68">
        <f t="shared" si="4"/>
        <v>130464.13764450386</v>
      </c>
      <c r="P37" s="72">
        <v>0.05</v>
      </c>
      <c r="Q37" s="68">
        <f t="shared" si="5"/>
        <v>123940.93076227866</v>
      </c>
    </row>
    <row r="38" spans="3:17" x14ac:dyDescent="0.25">
      <c r="C38" s="46">
        <v>34</v>
      </c>
      <c r="D38" s="95" t="s">
        <v>2771</v>
      </c>
      <c r="E38" s="97">
        <v>41365</v>
      </c>
      <c r="F38" s="98">
        <v>44424</v>
      </c>
      <c r="G38" s="117">
        <f t="shared" si="0"/>
        <v>8.3808219178082197</v>
      </c>
      <c r="H38" s="46">
        <v>15</v>
      </c>
      <c r="I38" s="72">
        <v>0.05</v>
      </c>
      <c r="J38" s="136">
        <f t="shared" si="1"/>
        <v>6.3333333333333325E-2</v>
      </c>
      <c r="K38" s="94">
        <v>207215</v>
      </c>
      <c r="L38" s="45">
        <f>VLOOKUP(YEAR(E38),WPI!$N$25:$P$33,3,0)</f>
        <v>0.20076849183477433</v>
      </c>
      <c r="M38" s="68">
        <f t="shared" si="2"/>
        <v>248817.24303554275</v>
      </c>
      <c r="N38" s="68">
        <f t="shared" si="3"/>
        <v>132068.55691752309</v>
      </c>
      <c r="O38" s="68">
        <f t="shared" si="4"/>
        <v>116748.68611801966</v>
      </c>
      <c r="P38" s="72">
        <v>0.05</v>
      </c>
      <c r="Q38" s="68">
        <f t="shared" si="5"/>
        <v>110911.25181211867</v>
      </c>
    </row>
    <row r="39" spans="3:17" x14ac:dyDescent="0.25">
      <c r="C39" s="46">
        <v>35</v>
      </c>
      <c r="D39" s="95" t="s">
        <v>2772</v>
      </c>
      <c r="E39" s="97">
        <v>41365</v>
      </c>
      <c r="F39" s="98">
        <v>44424</v>
      </c>
      <c r="G39" s="117">
        <f t="shared" si="0"/>
        <v>8.3808219178082197</v>
      </c>
      <c r="H39" s="46">
        <v>15</v>
      </c>
      <c r="I39" s="72">
        <v>0.05</v>
      </c>
      <c r="J39" s="136">
        <f t="shared" si="1"/>
        <v>6.3333333333333325E-2</v>
      </c>
      <c r="K39" s="94">
        <v>594479</v>
      </c>
      <c r="L39" s="45">
        <f>VLOOKUP(YEAR(E39),WPI!$N$25:$P$33,3,0)</f>
        <v>0.20076849183477433</v>
      </c>
      <c r="M39" s="68">
        <f t="shared" si="2"/>
        <v>713831.6522574448</v>
      </c>
      <c r="N39" s="68">
        <f t="shared" si="3"/>
        <v>378891.41060141503</v>
      </c>
      <c r="O39" s="68">
        <f t="shared" si="4"/>
        <v>334940.24165602977</v>
      </c>
      <c r="P39" s="72">
        <v>0.05</v>
      </c>
      <c r="Q39" s="68">
        <f t="shared" si="5"/>
        <v>318193.22957322828</v>
      </c>
    </row>
    <row r="40" spans="3:17" x14ac:dyDescent="0.25">
      <c r="C40" s="46">
        <v>36</v>
      </c>
      <c r="D40" s="95" t="s">
        <v>2773</v>
      </c>
      <c r="E40" s="97">
        <v>41365</v>
      </c>
      <c r="F40" s="98">
        <v>44424</v>
      </c>
      <c r="G40" s="117">
        <f t="shared" si="0"/>
        <v>8.3808219178082197</v>
      </c>
      <c r="H40" s="46">
        <v>25</v>
      </c>
      <c r="I40" s="72">
        <v>0.05</v>
      </c>
      <c r="J40" s="136">
        <f t="shared" si="1"/>
        <v>3.7999999999999999E-2</v>
      </c>
      <c r="K40" s="94">
        <v>34190635</v>
      </c>
      <c r="L40" s="142">
        <f>VLOOKUP(YEAR(E40),'CPP-WHRS (P&amp;M)'!$E$47:$G$54,3,0)</f>
        <v>0.19512195121951231</v>
      </c>
      <c r="M40" s="68">
        <f t="shared" si="2"/>
        <v>40861978.414634153</v>
      </c>
      <c r="N40" s="68">
        <f t="shared" si="3"/>
        <v>13013364.643490147</v>
      </c>
      <c r="O40" s="68">
        <f t="shared" si="4"/>
        <v>27848613.771144006</v>
      </c>
      <c r="P40" s="72">
        <v>0.05</v>
      </c>
      <c r="Q40" s="68">
        <f t="shared" si="5"/>
        <v>26456183.082586806</v>
      </c>
    </row>
    <row r="41" spans="3:17" x14ac:dyDescent="0.25">
      <c r="C41" s="46">
        <v>37</v>
      </c>
      <c r="D41" s="95" t="s">
        <v>2774</v>
      </c>
      <c r="E41" s="97">
        <v>41365</v>
      </c>
      <c r="F41" s="98">
        <v>44424</v>
      </c>
      <c r="G41" s="117">
        <f t="shared" si="0"/>
        <v>8.3808219178082197</v>
      </c>
      <c r="H41" s="46">
        <v>15</v>
      </c>
      <c r="I41" s="72">
        <v>0.05</v>
      </c>
      <c r="J41" s="136">
        <f t="shared" si="1"/>
        <v>6.3333333333333325E-2</v>
      </c>
      <c r="K41" s="94">
        <v>119739245</v>
      </c>
      <c r="L41" s="45">
        <v>0.1</v>
      </c>
      <c r="M41" s="68">
        <f t="shared" si="2"/>
        <v>131713169.50000001</v>
      </c>
      <c r="N41" s="68">
        <f t="shared" si="3"/>
        <v>69911425.794607311</v>
      </c>
      <c r="O41" s="68">
        <f t="shared" si="4"/>
        <v>61801743.705392703</v>
      </c>
      <c r="P41" s="72">
        <v>0.05</v>
      </c>
      <c r="Q41" s="68">
        <f t="shared" si="5"/>
        <v>58711656.520123065</v>
      </c>
    </row>
    <row r="42" spans="3:17" x14ac:dyDescent="0.25">
      <c r="C42" s="46">
        <v>38</v>
      </c>
      <c r="D42" s="95" t="s">
        <v>2775</v>
      </c>
      <c r="E42" s="97">
        <v>41365</v>
      </c>
      <c r="F42" s="98">
        <v>44424</v>
      </c>
      <c r="G42" s="117">
        <f t="shared" si="0"/>
        <v>8.3808219178082197</v>
      </c>
      <c r="H42" s="46">
        <v>25</v>
      </c>
      <c r="I42" s="72">
        <v>0.05</v>
      </c>
      <c r="J42" s="136">
        <f t="shared" si="1"/>
        <v>3.7999999999999999E-2</v>
      </c>
      <c r="K42" s="94">
        <v>11746278</v>
      </c>
      <c r="L42" s="45">
        <f>VLOOKUP(YEAR(E42),WPI!$N$25:$P$33,3,0)</f>
        <v>0.20076849183477433</v>
      </c>
      <c r="M42" s="68">
        <f t="shared" si="2"/>
        <v>14104560.518731989</v>
      </c>
      <c r="N42" s="68">
        <f t="shared" si="3"/>
        <v>4491896.7775847781</v>
      </c>
      <c r="O42" s="68">
        <f t="shared" si="4"/>
        <v>9612663.7411472108</v>
      </c>
      <c r="P42" s="72">
        <v>0.05</v>
      </c>
      <c r="Q42" s="68">
        <f t="shared" si="5"/>
        <v>9132030.5540898498</v>
      </c>
    </row>
    <row r="43" spans="3:17" x14ac:dyDescent="0.25">
      <c r="C43" s="46">
        <v>39</v>
      </c>
      <c r="D43" s="95" t="s">
        <v>2444</v>
      </c>
      <c r="E43" s="97">
        <v>41771</v>
      </c>
      <c r="F43" s="98">
        <v>44424</v>
      </c>
      <c r="G43" s="117">
        <f t="shared" si="0"/>
        <v>7.2684931506849315</v>
      </c>
      <c r="H43" s="46">
        <v>25</v>
      </c>
      <c r="I43" s="72">
        <v>0.05</v>
      </c>
      <c r="J43" s="136">
        <f t="shared" si="1"/>
        <v>3.7999999999999999E-2</v>
      </c>
      <c r="K43" s="94">
        <v>14500</v>
      </c>
      <c r="L43" s="142">
        <f>VLOOKUP(YEAR(E43),'CPP-WHRS (P&amp;M)'!$E$47:$G$54,3,0)</f>
        <v>0.18511627906976749</v>
      </c>
      <c r="M43" s="68">
        <f t="shared" si="2"/>
        <v>17184.18604651163</v>
      </c>
      <c r="N43" s="68">
        <f t="shared" si="3"/>
        <v>4746.3192660082832</v>
      </c>
      <c r="O43" s="68">
        <f t="shared" si="4"/>
        <v>12437.866780503347</v>
      </c>
      <c r="P43" s="72">
        <v>0.05</v>
      </c>
      <c r="Q43" s="68">
        <f t="shared" si="5"/>
        <v>11815.97344147818</v>
      </c>
    </row>
    <row r="44" spans="3:17" x14ac:dyDescent="0.25">
      <c r="C44" s="46">
        <v>40</v>
      </c>
      <c r="D44" s="95" t="s">
        <v>2444</v>
      </c>
      <c r="E44" s="97">
        <v>41809</v>
      </c>
      <c r="F44" s="98">
        <v>44424</v>
      </c>
      <c r="G44" s="117">
        <f t="shared" si="0"/>
        <v>7.1643835616438354</v>
      </c>
      <c r="H44" s="46">
        <v>25</v>
      </c>
      <c r="I44" s="72">
        <v>0.05</v>
      </c>
      <c r="J44" s="136">
        <f t="shared" si="1"/>
        <v>3.7999999999999999E-2</v>
      </c>
      <c r="K44" s="94">
        <v>3270592</v>
      </c>
      <c r="L44" s="142">
        <f>VLOOKUP(YEAR(E44),'CPP-WHRS (P&amp;M)'!$E$47:$G$54,3,0)</f>
        <v>0.18511627906976749</v>
      </c>
      <c r="M44" s="68">
        <f t="shared" si="2"/>
        <v>3876031.8213953492</v>
      </c>
      <c r="N44" s="68">
        <f t="shared" si="3"/>
        <v>1055236.3892933037</v>
      </c>
      <c r="O44" s="68">
        <f t="shared" si="4"/>
        <v>2820795.4321020455</v>
      </c>
      <c r="P44" s="72">
        <v>0.05</v>
      </c>
      <c r="Q44" s="68">
        <f t="shared" si="5"/>
        <v>2679755.6604969432</v>
      </c>
    </row>
    <row r="45" spans="3:17" x14ac:dyDescent="0.25">
      <c r="C45" s="46">
        <v>41</v>
      </c>
      <c r="D45" s="95" t="s">
        <v>2444</v>
      </c>
      <c r="E45" s="97">
        <v>41842</v>
      </c>
      <c r="F45" s="98">
        <v>44424</v>
      </c>
      <c r="G45" s="117">
        <f t="shared" si="0"/>
        <v>7.0739726027397261</v>
      </c>
      <c r="H45" s="46">
        <v>25</v>
      </c>
      <c r="I45" s="72">
        <v>0.05</v>
      </c>
      <c r="J45" s="136">
        <f t="shared" si="1"/>
        <v>3.7999999999999999E-2</v>
      </c>
      <c r="K45" s="94">
        <v>264</v>
      </c>
      <c r="L45" s="142">
        <f>VLOOKUP(YEAR(E45),'CPP-WHRS (P&amp;M)'!$E$47:$G$54,3,0)</f>
        <v>0.18511627906976749</v>
      </c>
      <c r="M45" s="68">
        <f t="shared" si="2"/>
        <v>312.87069767441864</v>
      </c>
      <c r="N45" s="68">
        <f t="shared" si="3"/>
        <v>84.103072254858247</v>
      </c>
      <c r="O45" s="68">
        <f t="shared" si="4"/>
        <v>228.76762541956037</v>
      </c>
      <c r="P45" s="72">
        <v>0.05</v>
      </c>
      <c r="Q45" s="68">
        <f t="shared" si="5"/>
        <v>217.32924414858235</v>
      </c>
    </row>
    <row r="46" spans="3:17" x14ac:dyDescent="0.25">
      <c r="C46" s="46">
        <v>42</v>
      </c>
      <c r="D46" s="95" t="s">
        <v>2444</v>
      </c>
      <c r="E46" s="97">
        <v>41857</v>
      </c>
      <c r="F46" s="98">
        <v>44424</v>
      </c>
      <c r="G46" s="117">
        <f t="shared" si="0"/>
        <v>7.0328767123287674</v>
      </c>
      <c r="H46" s="46">
        <v>25</v>
      </c>
      <c r="I46" s="72">
        <v>0.05</v>
      </c>
      <c r="J46" s="136">
        <f t="shared" si="1"/>
        <v>3.7999999999999999E-2</v>
      </c>
      <c r="K46" s="94">
        <v>725000</v>
      </c>
      <c r="L46" s="142">
        <f>VLOOKUP(YEAR(E46),'CPP-WHRS (P&amp;M)'!$E$47:$G$54,3,0)</f>
        <v>0.18511627906976749</v>
      </c>
      <c r="M46" s="68">
        <f t="shared" si="2"/>
        <v>859209.30232558155</v>
      </c>
      <c r="N46" s="68">
        <f t="shared" si="3"/>
        <v>229623.09754698953</v>
      </c>
      <c r="O46" s="68">
        <f t="shared" si="4"/>
        <v>629586.20477859199</v>
      </c>
      <c r="P46" s="72">
        <v>0.05</v>
      </c>
      <c r="Q46" s="68">
        <f t="shared" si="5"/>
        <v>598106.8945396624</v>
      </c>
    </row>
    <row r="47" spans="3:17" x14ac:dyDescent="0.25">
      <c r="C47" s="46">
        <v>43</v>
      </c>
      <c r="D47" s="95" t="s">
        <v>2444</v>
      </c>
      <c r="E47" s="97">
        <v>41997</v>
      </c>
      <c r="F47" s="98">
        <v>44424</v>
      </c>
      <c r="G47" s="117">
        <f t="shared" si="0"/>
        <v>6.6493150684931503</v>
      </c>
      <c r="H47" s="46">
        <v>25</v>
      </c>
      <c r="I47" s="72">
        <v>0.05</v>
      </c>
      <c r="J47" s="136">
        <f t="shared" si="1"/>
        <v>3.7999999999999999E-2</v>
      </c>
      <c r="K47" s="94">
        <v>3285</v>
      </c>
      <c r="L47" s="142">
        <f>VLOOKUP(YEAR(E47),'CPP-WHRS (P&amp;M)'!$E$47:$G$54,3,0)</f>
        <v>0.18511627906976749</v>
      </c>
      <c r="M47" s="68">
        <f t="shared" si="2"/>
        <v>3893.1069767441863</v>
      </c>
      <c r="N47" s="68">
        <f t="shared" si="3"/>
        <v>983.68680558139545</v>
      </c>
      <c r="O47" s="68">
        <f t="shared" si="4"/>
        <v>2909.4201711627911</v>
      </c>
      <c r="P47" s="72">
        <v>0.05</v>
      </c>
      <c r="Q47" s="68">
        <f t="shared" si="5"/>
        <v>2763.9491626046515</v>
      </c>
    </row>
    <row r="48" spans="3:17" x14ac:dyDescent="0.25">
      <c r="C48" s="46">
        <v>44</v>
      </c>
      <c r="D48" s="95" t="s">
        <v>2444</v>
      </c>
      <c r="E48" s="97">
        <v>42088</v>
      </c>
      <c r="F48" s="98">
        <v>44424</v>
      </c>
      <c r="G48" s="117">
        <f t="shared" si="0"/>
        <v>6.4</v>
      </c>
      <c r="H48" s="46">
        <v>25</v>
      </c>
      <c r="I48" s="72">
        <v>0.05</v>
      </c>
      <c r="J48" s="136">
        <f t="shared" si="1"/>
        <v>3.7999999999999999E-2</v>
      </c>
      <c r="K48" s="94">
        <v>511030</v>
      </c>
      <c r="L48" s="142">
        <f>VLOOKUP(YEAR(E48),'CPP-WHRS (P&amp;M)'!$E$47:$G$54,3,0)</f>
        <v>0.14055505819158462</v>
      </c>
      <c r="M48" s="68">
        <f t="shared" si="2"/>
        <v>582857.85138764547</v>
      </c>
      <c r="N48" s="68">
        <f t="shared" si="3"/>
        <v>141751.02945747538</v>
      </c>
      <c r="O48" s="68">
        <f t="shared" si="4"/>
        <v>441106.82193017006</v>
      </c>
      <c r="P48" s="72">
        <v>0.05</v>
      </c>
      <c r="Q48" s="68">
        <f t="shared" si="5"/>
        <v>419051.48083366151</v>
      </c>
    </row>
    <row r="49" spans="3:17" x14ac:dyDescent="0.25">
      <c r="C49" s="46">
        <v>45</v>
      </c>
      <c r="D49" s="95" t="s">
        <v>2444</v>
      </c>
      <c r="E49" s="97">
        <v>42094</v>
      </c>
      <c r="F49" s="98">
        <v>44424</v>
      </c>
      <c r="G49" s="117">
        <f t="shared" si="0"/>
        <v>6.3835616438356162</v>
      </c>
      <c r="H49" s="46">
        <v>25</v>
      </c>
      <c r="I49" s="72">
        <v>0.05</v>
      </c>
      <c r="J49" s="136">
        <f t="shared" si="1"/>
        <v>3.7999999999999999E-2</v>
      </c>
      <c r="K49" s="94">
        <v>2085740</v>
      </c>
      <c r="L49" s="142">
        <f>VLOOKUP(YEAR(E49),'CPP-WHRS (P&amp;M)'!$E$47:$G$54,3,0)</f>
        <v>0.14055505819158462</v>
      </c>
      <c r="M49" s="68">
        <f t="shared" si="2"/>
        <v>2378901.3070725156</v>
      </c>
      <c r="N49" s="68">
        <f t="shared" si="3"/>
        <v>577062.79925534397</v>
      </c>
      <c r="O49" s="68">
        <f t="shared" si="4"/>
        <v>1801838.5078171715</v>
      </c>
      <c r="P49" s="72">
        <v>0.05</v>
      </c>
      <c r="Q49" s="68">
        <f t="shared" si="5"/>
        <v>1711746.5824263128</v>
      </c>
    </row>
    <row r="50" spans="3:17" x14ac:dyDescent="0.25">
      <c r="C50" s="46">
        <v>46</v>
      </c>
      <c r="D50" s="95" t="s">
        <v>2754</v>
      </c>
      <c r="E50" s="97">
        <v>41842</v>
      </c>
      <c r="F50" s="98">
        <v>44424</v>
      </c>
      <c r="G50" s="117">
        <f t="shared" si="0"/>
        <v>7.0739726027397261</v>
      </c>
      <c r="H50" s="46">
        <v>25</v>
      </c>
      <c r="I50" s="72">
        <v>0.05</v>
      </c>
      <c r="J50" s="136">
        <f t="shared" si="1"/>
        <v>3.7999999999999999E-2</v>
      </c>
      <c r="K50" s="94">
        <v>102494</v>
      </c>
      <c r="L50" s="142">
        <f>VLOOKUP(YEAR(E50),'CPP-WHRS (P&amp;M)'!$E$47:$G$54,3,0)</f>
        <v>0.18511627906976749</v>
      </c>
      <c r="M50" s="68">
        <f t="shared" si="2"/>
        <v>121467.30790697676</v>
      </c>
      <c r="N50" s="68">
        <f t="shared" si="3"/>
        <v>32651.743513975154</v>
      </c>
      <c r="O50" s="68">
        <f t="shared" si="4"/>
        <v>88815.564393001609</v>
      </c>
      <c r="P50" s="72">
        <v>0.05</v>
      </c>
      <c r="Q50" s="68">
        <f t="shared" si="5"/>
        <v>84374.786173351531</v>
      </c>
    </row>
    <row r="51" spans="3:17" x14ac:dyDescent="0.25">
      <c r="C51" s="46">
        <v>47</v>
      </c>
      <c r="D51" s="95" t="s">
        <v>2754</v>
      </c>
      <c r="E51" s="97">
        <v>41953</v>
      </c>
      <c r="F51" s="98">
        <v>44424</v>
      </c>
      <c r="G51" s="117">
        <f t="shared" si="0"/>
        <v>6.7698630136986298</v>
      </c>
      <c r="H51" s="46">
        <v>25</v>
      </c>
      <c r="I51" s="72">
        <v>0.05</v>
      </c>
      <c r="J51" s="136">
        <f t="shared" si="1"/>
        <v>3.7999999999999999E-2</v>
      </c>
      <c r="K51" s="94">
        <v>576818</v>
      </c>
      <c r="L51" s="142">
        <f>VLOOKUP(YEAR(E51),'CPP-WHRS (P&amp;M)'!$E$47:$G$54,3,0)</f>
        <v>0.18511627906976749</v>
      </c>
      <c r="M51" s="68">
        <f t="shared" si="2"/>
        <v>683596.40186046518</v>
      </c>
      <c r="N51" s="68">
        <f t="shared" si="3"/>
        <v>175858.45189559989</v>
      </c>
      <c r="O51" s="68">
        <f t="shared" si="4"/>
        <v>507737.94996486529</v>
      </c>
      <c r="P51" s="72">
        <v>0.05</v>
      </c>
      <c r="Q51" s="68">
        <f t="shared" si="5"/>
        <v>482351.05246662197</v>
      </c>
    </row>
    <row r="52" spans="3:17" x14ac:dyDescent="0.25">
      <c r="C52" s="46">
        <v>48</v>
      </c>
      <c r="D52" s="95" t="s">
        <v>2753</v>
      </c>
      <c r="E52" s="97">
        <v>41947</v>
      </c>
      <c r="F52" s="98">
        <v>44424</v>
      </c>
      <c r="G52" s="117">
        <f t="shared" si="0"/>
        <v>6.7863013698630139</v>
      </c>
      <c r="H52" s="46">
        <v>15</v>
      </c>
      <c r="I52" s="72">
        <v>0.05</v>
      </c>
      <c r="J52" s="136">
        <f t="shared" si="1"/>
        <v>6.3333333333333325E-2</v>
      </c>
      <c r="K52" s="94">
        <v>706088</v>
      </c>
      <c r="L52" s="45">
        <f>VLOOKUP(YEAR(E52),WPI!$N$25:$P$33,3,0)</f>
        <v>0.15526802218114599</v>
      </c>
      <c r="M52" s="68">
        <f t="shared" si="2"/>
        <v>815720.88724584098</v>
      </c>
      <c r="N52" s="68">
        <f t="shared" si="3"/>
        <v>350596.09238768043</v>
      </c>
      <c r="O52" s="68">
        <f t="shared" si="4"/>
        <v>465124.79485816055</v>
      </c>
      <c r="P52" s="72">
        <v>0.05</v>
      </c>
      <c r="Q52" s="68">
        <f t="shared" si="5"/>
        <v>441868.5551152525</v>
      </c>
    </row>
    <row r="53" spans="3:17" x14ac:dyDescent="0.25">
      <c r="C53" s="46">
        <v>49</v>
      </c>
      <c r="D53" s="95" t="s">
        <v>2753</v>
      </c>
      <c r="E53" s="97">
        <v>41998</v>
      </c>
      <c r="F53" s="98">
        <v>44424</v>
      </c>
      <c r="G53" s="117">
        <f t="shared" si="0"/>
        <v>6.646575342465753</v>
      </c>
      <c r="H53" s="46">
        <v>15</v>
      </c>
      <c r="I53" s="72">
        <v>0.05</v>
      </c>
      <c r="J53" s="136">
        <f t="shared" si="1"/>
        <v>6.3333333333333325E-2</v>
      </c>
      <c r="K53" s="94">
        <v>145946</v>
      </c>
      <c r="L53" s="45">
        <f>VLOOKUP(YEAR(E53),WPI!$N$25:$P$33,3,0)</f>
        <v>0.15526802218114599</v>
      </c>
      <c r="M53" s="68">
        <f t="shared" si="2"/>
        <v>168606.74676524953</v>
      </c>
      <c r="N53" s="68">
        <f t="shared" si="3"/>
        <v>70974.971556140736</v>
      </c>
      <c r="O53" s="68">
        <f t="shared" si="4"/>
        <v>97631.77520910879</v>
      </c>
      <c r="P53" s="72">
        <v>0.05</v>
      </c>
      <c r="Q53" s="68">
        <f t="shared" si="5"/>
        <v>92750.186448653345</v>
      </c>
    </row>
    <row r="54" spans="3:17" x14ac:dyDescent="0.25">
      <c r="C54" s="46">
        <v>50</v>
      </c>
      <c r="D54" s="95" t="s">
        <v>2776</v>
      </c>
      <c r="E54" s="97">
        <v>43157</v>
      </c>
      <c r="F54" s="98">
        <v>44424</v>
      </c>
      <c r="G54" s="117">
        <f t="shared" si="0"/>
        <v>3.4712328767123286</v>
      </c>
      <c r="H54" s="46">
        <v>25</v>
      </c>
      <c r="I54" s="72">
        <v>0.05</v>
      </c>
      <c r="J54" s="136">
        <f t="shared" si="1"/>
        <v>3.7999999999999999E-2</v>
      </c>
      <c r="K54" s="94">
        <v>1886852</v>
      </c>
      <c r="L54" s="142">
        <f>VLOOKUP(YEAR(E54),'CPP-WHRS (P&amp;M)'!$E$47:$G$54,3,0)</f>
        <v>3.6615134255492267E-2</v>
      </c>
      <c r="M54" s="68">
        <f t="shared" si="2"/>
        <v>1955939.3393002443</v>
      </c>
      <c r="N54" s="68">
        <f t="shared" si="3"/>
        <v>258001.79569849191</v>
      </c>
      <c r="O54" s="68">
        <f t="shared" si="4"/>
        <v>1697937.5436017525</v>
      </c>
      <c r="P54" s="72">
        <v>0.05</v>
      </c>
      <c r="Q54" s="68">
        <f t="shared" si="5"/>
        <v>1613040.6664216649</v>
      </c>
    </row>
    <row r="55" spans="3:17" x14ac:dyDescent="0.25">
      <c r="C55" s="46">
        <v>51</v>
      </c>
      <c r="D55" s="95" t="s">
        <v>2776</v>
      </c>
      <c r="E55" s="97">
        <v>43273</v>
      </c>
      <c r="F55" s="98">
        <v>44424</v>
      </c>
      <c r="G55" s="117">
        <f t="shared" si="0"/>
        <v>3.1534246575342464</v>
      </c>
      <c r="H55" s="46">
        <v>25</v>
      </c>
      <c r="I55" s="72">
        <v>0.05</v>
      </c>
      <c r="J55" s="136">
        <f t="shared" si="1"/>
        <v>3.7999999999999999E-2</v>
      </c>
      <c r="K55" s="94">
        <v>70581.679999999993</v>
      </c>
      <c r="L55" s="142">
        <f>VLOOKUP(YEAR(E55),'CPP-WHRS (P&amp;M)'!$E$47:$G$54,3,0)</f>
        <v>3.6615134255492267E-2</v>
      </c>
      <c r="M55" s="68">
        <f t="shared" si="2"/>
        <v>73166.037689178193</v>
      </c>
      <c r="N55" s="68">
        <f t="shared" si="3"/>
        <v>8767.4963190391099</v>
      </c>
      <c r="O55" s="68">
        <f t="shared" si="4"/>
        <v>64398.541370139079</v>
      </c>
      <c r="P55" s="72">
        <v>0.05</v>
      </c>
      <c r="Q55" s="68">
        <f t="shared" si="5"/>
        <v>61178.614301632122</v>
      </c>
    </row>
    <row r="56" spans="3:17" x14ac:dyDescent="0.25">
      <c r="C56" s="46">
        <v>52</v>
      </c>
      <c r="D56" s="95" t="s">
        <v>2777</v>
      </c>
      <c r="E56" s="97">
        <v>43536</v>
      </c>
      <c r="F56" s="98">
        <v>44424</v>
      </c>
      <c r="G56" s="117">
        <f t="shared" si="0"/>
        <v>2.4328767123287673</v>
      </c>
      <c r="H56" s="46">
        <v>15</v>
      </c>
      <c r="I56" s="72">
        <v>0.05</v>
      </c>
      <c r="J56" s="136">
        <f t="shared" si="1"/>
        <v>6.3333333333333325E-2</v>
      </c>
      <c r="K56" s="94">
        <v>268000</v>
      </c>
      <c r="L56" s="45">
        <v>0.1</v>
      </c>
      <c r="M56" s="68">
        <f t="shared" si="2"/>
        <v>294800</v>
      </c>
      <c r="N56" s="68">
        <f t="shared" si="3"/>
        <v>45423.430136986302</v>
      </c>
      <c r="O56" s="68">
        <f t="shared" si="4"/>
        <v>249376.56986301369</v>
      </c>
      <c r="P56" s="72">
        <v>0.05</v>
      </c>
      <c r="Q56" s="68">
        <f t="shared" si="5"/>
        <v>236907.74136986298</v>
      </c>
    </row>
    <row r="57" spans="3:17" x14ac:dyDescent="0.25">
      <c r="C57" s="46">
        <v>53</v>
      </c>
      <c r="D57" s="95" t="s">
        <v>2778</v>
      </c>
      <c r="E57" s="96">
        <v>44277</v>
      </c>
      <c r="F57" s="98">
        <v>44424</v>
      </c>
      <c r="G57" s="117">
        <f t="shared" si="0"/>
        <v>0.40273972602739727</v>
      </c>
      <c r="H57" s="46">
        <v>25</v>
      </c>
      <c r="I57" s="72">
        <v>0.05</v>
      </c>
      <c r="J57" s="136">
        <f t="shared" si="1"/>
        <v>3.7999999999999999E-2</v>
      </c>
      <c r="K57" s="94">
        <v>29672992</v>
      </c>
      <c r="L57" s="142">
        <f>IF(YEAR(E57)=2021,0,VLOOKUP(YEAR(E57),'CPP-WHRS (P&amp;M)'!$E$47:$G$54,3,0))</f>
        <v>0</v>
      </c>
      <c r="M57" s="68">
        <f t="shared" si="2"/>
        <v>29672992</v>
      </c>
      <c r="N57" s="68">
        <f t="shared" si="3"/>
        <v>454118.72140273976</v>
      </c>
      <c r="O57" s="68">
        <f t="shared" si="4"/>
        <v>29218873.278597262</v>
      </c>
      <c r="P57" s="72">
        <v>0.05</v>
      </c>
      <c r="Q57" s="68">
        <f t="shared" si="5"/>
        <v>27757929.614667397</v>
      </c>
    </row>
    <row r="58" spans="3:17" x14ac:dyDescent="0.25">
      <c r="C58" s="46">
        <v>54</v>
      </c>
      <c r="D58" s="95" t="s">
        <v>2779</v>
      </c>
      <c r="E58" s="96">
        <v>44277</v>
      </c>
      <c r="F58" s="98">
        <v>44424</v>
      </c>
      <c r="G58" s="117">
        <f t="shared" si="0"/>
        <v>0.40273972602739727</v>
      </c>
      <c r="H58" s="46">
        <v>25</v>
      </c>
      <c r="I58" s="72">
        <v>0.05</v>
      </c>
      <c r="J58" s="136">
        <f t="shared" si="1"/>
        <v>3.7999999999999999E-2</v>
      </c>
      <c r="K58" s="94">
        <v>210851865</v>
      </c>
      <c r="L58" s="45">
        <v>0</v>
      </c>
      <c r="M58" s="68">
        <f t="shared" si="2"/>
        <v>210851865</v>
      </c>
      <c r="N58" s="68">
        <f t="shared" si="3"/>
        <v>3226900.0490136989</v>
      </c>
      <c r="O58" s="68">
        <f t="shared" si="4"/>
        <v>207624964.9509863</v>
      </c>
      <c r="P58" s="72">
        <v>0.05</v>
      </c>
      <c r="Q58" s="68">
        <f t="shared" si="5"/>
        <v>197243716.70343697</v>
      </c>
    </row>
    <row r="59" spans="3:17" x14ac:dyDescent="0.25">
      <c r="C59" s="46">
        <v>55</v>
      </c>
      <c r="D59" s="95" t="s">
        <v>2780</v>
      </c>
      <c r="E59" s="96">
        <v>44277</v>
      </c>
      <c r="F59" s="98">
        <v>44424</v>
      </c>
      <c r="G59" s="117">
        <f t="shared" si="0"/>
        <v>0.40273972602739727</v>
      </c>
      <c r="H59" s="46">
        <v>25</v>
      </c>
      <c r="I59" s="72">
        <v>0.05</v>
      </c>
      <c r="J59" s="136">
        <f t="shared" si="1"/>
        <v>3.7999999999999999E-2</v>
      </c>
      <c r="K59" s="94">
        <v>663554948</v>
      </c>
      <c r="L59" s="142">
        <f>IF(YEAR(E59)=2021,0,VLOOKUP(YEAR(E59),'CPP-WHRS (P&amp;M)'!$E$47:$G$54,3,0))</f>
        <v>0</v>
      </c>
      <c r="M59" s="68">
        <f t="shared" si="2"/>
        <v>663554948</v>
      </c>
      <c r="N59" s="68">
        <f t="shared" si="3"/>
        <v>10155117.642542467</v>
      </c>
      <c r="O59" s="68">
        <f t="shared" si="4"/>
        <v>653399830.35745752</v>
      </c>
      <c r="P59" s="72">
        <v>0.05</v>
      </c>
      <c r="Q59" s="68">
        <f t="shared" si="5"/>
        <v>620729838.83958459</v>
      </c>
    </row>
    <row r="60" spans="3:17" x14ac:dyDescent="0.25">
      <c r="C60" s="46">
        <v>56</v>
      </c>
      <c r="D60" s="95" t="s">
        <v>2781</v>
      </c>
      <c r="E60" s="96">
        <v>44277</v>
      </c>
      <c r="F60" s="98">
        <v>44424</v>
      </c>
      <c r="G60" s="117">
        <f t="shared" si="0"/>
        <v>0.40273972602739727</v>
      </c>
      <c r="H60" s="46">
        <v>25</v>
      </c>
      <c r="I60" s="72">
        <v>0.05</v>
      </c>
      <c r="J60" s="136">
        <f t="shared" si="1"/>
        <v>3.7999999999999999E-2</v>
      </c>
      <c r="K60" s="94">
        <v>2605781</v>
      </c>
      <c r="L60" s="142">
        <f>IF(YEAR(E60)=2021,0,VLOOKUP(YEAR(E60),'CPP-WHRS (P&amp;M)'!$E$47:$G$54,3,0))</f>
        <v>0</v>
      </c>
      <c r="M60" s="68">
        <f t="shared" si="2"/>
        <v>2605781</v>
      </c>
      <c r="N60" s="68">
        <f t="shared" si="3"/>
        <v>39879.157989041094</v>
      </c>
      <c r="O60" s="68">
        <f t="shared" si="4"/>
        <v>2565901.8420109591</v>
      </c>
      <c r="P60" s="72">
        <v>0.05</v>
      </c>
      <c r="Q60" s="68">
        <f t="shared" si="5"/>
        <v>2437606.749910411</v>
      </c>
    </row>
    <row r="61" spans="3:17" x14ac:dyDescent="0.25">
      <c r="C61" s="46">
        <v>57</v>
      </c>
      <c r="D61" s="95" t="s">
        <v>2782</v>
      </c>
      <c r="E61" s="96">
        <v>44277</v>
      </c>
      <c r="F61" s="98">
        <v>44424</v>
      </c>
      <c r="G61" s="117">
        <f t="shared" si="0"/>
        <v>0.40273972602739727</v>
      </c>
      <c r="H61" s="46">
        <v>25</v>
      </c>
      <c r="I61" s="72">
        <v>0.05</v>
      </c>
      <c r="J61" s="136">
        <f t="shared" si="1"/>
        <v>3.7999999999999999E-2</v>
      </c>
      <c r="K61" s="94">
        <v>13399737</v>
      </c>
      <c r="L61" s="142">
        <f>IF(YEAR(E61)=2021,0,VLOOKUP(YEAR(E61),'CPP-WHRS (P&amp;M)'!$E$47:$G$54,3,0))</f>
        <v>0</v>
      </c>
      <c r="M61" s="68">
        <f t="shared" si="2"/>
        <v>13399737</v>
      </c>
      <c r="N61" s="68">
        <f t="shared" si="3"/>
        <v>205071.04351232876</v>
      </c>
      <c r="O61" s="68">
        <f t="shared" si="4"/>
        <v>13194665.956487671</v>
      </c>
      <c r="P61" s="72">
        <v>0.05</v>
      </c>
      <c r="Q61" s="68">
        <f t="shared" si="5"/>
        <v>12534932.658663286</v>
      </c>
    </row>
    <row r="62" spans="3:17" x14ac:dyDescent="0.25">
      <c r="C62" s="46">
        <v>58</v>
      </c>
      <c r="D62" s="95" t="s">
        <v>2783</v>
      </c>
      <c r="E62" s="96">
        <v>44277</v>
      </c>
      <c r="F62" s="98">
        <v>44424</v>
      </c>
      <c r="G62" s="117">
        <f t="shared" si="0"/>
        <v>0.40273972602739727</v>
      </c>
      <c r="H62" s="46">
        <v>25</v>
      </c>
      <c r="I62" s="72">
        <v>0.05</v>
      </c>
      <c r="J62" s="136">
        <f t="shared" si="1"/>
        <v>3.7999999999999999E-2</v>
      </c>
      <c r="K62" s="94">
        <v>5965387</v>
      </c>
      <c r="L62" s="45">
        <v>0</v>
      </c>
      <c r="M62" s="68">
        <f t="shared" si="2"/>
        <v>5965387</v>
      </c>
      <c r="N62" s="68">
        <f t="shared" si="3"/>
        <v>91294.936389041104</v>
      </c>
      <c r="O62" s="68">
        <f t="shared" si="4"/>
        <v>5874092.0636109589</v>
      </c>
      <c r="P62" s="72">
        <v>0.05</v>
      </c>
      <c r="Q62" s="68">
        <f t="shared" si="5"/>
        <v>5580387.4604304107</v>
      </c>
    </row>
    <row r="63" spans="3:17" x14ac:dyDescent="0.25">
      <c r="C63" s="46">
        <v>59</v>
      </c>
      <c r="D63" s="95" t="s">
        <v>2784</v>
      </c>
      <c r="E63" s="96">
        <v>44277</v>
      </c>
      <c r="F63" s="98">
        <v>44424</v>
      </c>
      <c r="G63" s="117">
        <f t="shared" si="0"/>
        <v>0.40273972602739727</v>
      </c>
      <c r="H63" s="46">
        <v>15</v>
      </c>
      <c r="I63" s="72">
        <v>0.05</v>
      </c>
      <c r="J63" s="136">
        <f t="shared" si="1"/>
        <v>6.3333333333333325E-2</v>
      </c>
      <c r="K63" s="94">
        <v>17187873</v>
      </c>
      <c r="L63" s="45">
        <v>0</v>
      </c>
      <c r="M63" s="68">
        <f t="shared" si="2"/>
        <v>17187873</v>
      </c>
      <c r="N63" s="68">
        <f t="shared" si="3"/>
        <v>438408.4866575342</v>
      </c>
      <c r="O63" s="68">
        <f t="shared" si="4"/>
        <v>16749464.513342466</v>
      </c>
      <c r="P63" s="72">
        <v>0.05</v>
      </c>
      <c r="Q63" s="68">
        <f t="shared" si="5"/>
        <v>15911991.287675342</v>
      </c>
    </row>
    <row r="64" spans="3:17" x14ac:dyDescent="0.25">
      <c r="C64" s="46">
        <v>60</v>
      </c>
      <c r="D64" s="95" t="s">
        <v>2785</v>
      </c>
      <c r="E64" s="96">
        <v>44277</v>
      </c>
      <c r="F64" s="98">
        <v>44424</v>
      </c>
      <c r="G64" s="117">
        <f t="shared" si="0"/>
        <v>0.40273972602739727</v>
      </c>
      <c r="H64" s="46">
        <v>25</v>
      </c>
      <c r="I64" s="72">
        <v>0.05</v>
      </c>
      <c r="J64" s="136">
        <f t="shared" si="1"/>
        <v>3.7999999999999999E-2</v>
      </c>
      <c r="K64" s="94">
        <v>2411060</v>
      </c>
      <c r="L64" s="45">
        <v>0</v>
      </c>
      <c r="M64" s="68">
        <f t="shared" si="2"/>
        <v>2411060</v>
      </c>
      <c r="N64" s="68">
        <f t="shared" si="3"/>
        <v>36899.126465753427</v>
      </c>
      <c r="O64" s="68">
        <f t="shared" si="4"/>
        <v>2374160.8735342463</v>
      </c>
      <c r="P64" s="72">
        <v>0.05</v>
      </c>
      <c r="Q64" s="68">
        <f t="shared" si="5"/>
        <v>2255452.8298575338</v>
      </c>
    </row>
    <row r="65" spans="3:17" x14ac:dyDescent="0.25">
      <c r="C65" s="46">
        <v>61</v>
      </c>
      <c r="D65" s="95" t="s">
        <v>2786</v>
      </c>
      <c r="E65" s="96">
        <v>44277</v>
      </c>
      <c r="F65" s="98">
        <v>44424</v>
      </c>
      <c r="G65" s="117">
        <f t="shared" si="0"/>
        <v>0.40273972602739727</v>
      </c>
      <c r="H65" s="46">
        <v>25</v>
      </c>
      <c r="I65" s="72">
        <v>0.05</v>
      </c>
      <c r="J65" s="136">
        <f t="shared" si="1"/>
        <v>3.7999999999999999E-2</v>
      </c>
      <c r="K65" s="94">
        <v>10120550</v>
      </c>
      <c r="L65" s="142">
        <f>IF(YEAR(E65)=2021,0,VLOOKUP(YEAR(E65),'CPP-WHRS (P&amp;M)'!$E$47:$G$54,3,0))</f>
        <v>0</v>
      </c>
      <c r="M65" s="68">
        <f t="shared" si="2"/>
        <v>10120550</v>
      </c>
      <c r="N65" s="68">
        <f t="shared" si="3"/>
        <v>154886.00630136987</v>
      </c>
      <c r="O65" s="68">
        <f t="shared" si="4"/>
        <v>9965663.9936986305</v>
      </c>
      <c r="P65" s="72">
        <v>0.05</v>
      </c>
      <c r="Q65" s="68">
        <f t="shared" si="5"/>
        <v>9467380.7940136977</v>
      </c>
    </row>
    <row r="66" spans="3:17" x14ac:dyDescent="0.25">
      <c r="C66" s="46">
        <v>62</v>
      </c>
      <c r="D66" s="95" t="s">
        <v>2787</v>
      </c>
      <c r="E66" s="96">
        <v>44277</v>
      </c>
      <c r="F66" s="98">
        <v>44424</v>
      </c>
      <c r="G66" s="117">
        <f t="shared" si="0"/>
        <v>0.40273972602739727</v>
      </c>
      <c r="H66" s="46">
        <v>25</v>
      </c>
      <c r="I66" s="72">
        <v>0.05</v>
      </c>
      <c r="J66" s="136">
        <f t="shared" si="1"/>
        <v>3.7999999999999999E-2</v>
      </c>
      <c r="K66" s="94">
        <v>52335296</v>
      </c>
      <c r="L66" s="142">
        <f>IF(YEAR(E66)=2021,0,VLOOKUP(YEAR(E66),'CPP-WHRS (P&amp;M)'!$E$47:$G$54,3,0))</f>
        <v>0</v>
      </c>
      <c r="M66" s="68">
        <f t="shared" si="2"/>
        <v>52335296</v>
      </c>
      <c r="N66" s="68">
        <f t="shared" si="3"/>
        <v>800945.10535890411</v>
      </c>
      <c r="O66" s="68">
        <f t="shared" si="4"/>
        <v>51534350.894641094</v>
      </c>
      <c r="P66" s="72">
        <v>0.05</v>
      </c>
      <c r="Q66" s="68">
        <f t="shared" si="5"/>
        <v>48957633.349909037</v>
      </c>
    </row>
    <row r="67" spans="3:17" x14ac:dyDescent="0.25">
      <c r="C67" s="46">
        <v>63</v>
      </c>
      <c r="D67" s="95" t="s">
        <v>2788</v>
      </c>
      <c r="E67" s="96">
        <v>44277</v>
      </c>
      <c r="F67" s="98">
        <v>44424</v>
      </c>
      <c r="G67" s="117">
        <f t="shared" si="0"/>
        <v>0.40273972602739727</v>
      </c>
      <c r="H67" s="46">
        <v>25</v>
      </c>
      <c r="I67" s="72">
        <v>0.05</v>
      </c>
      <c r="J67" s="136">
        <f t="shared" si="1"/>
        <v>3.7999999999999999E-2</v>
      </c>
      <c r="K67" s="94">
        <v>32538037</v>
      </c>
      <c r="L67" s="45">
        <v>0</v>
      </c>
      <c r="M67" s="68">
        <f t="shared" si="2"/>
        <v>32538037</v>
      </c>
      <c r="N67" s="68">
        <f t="shared" si="3"/>
        <v>497965.68406027398</v>
      </c>
      <c r="O67" s="68">
        <f t="shared" si="4"/>
        <v>32040071.315939724</v>
      </c>
      <c r="P67" s="72">
        <v>0.05</v>
      </c>
      <c r="Q67" s="68">
        <f t="shared" si="5"/>
        <v>30438067.750142738</v>
      </c>
    </row>
    <row r="68" spans="3:17" x14ac:dyDescent="0.25">
      <c r="C68" s="46">
        <v>64</v>
      </c>
      <c r="D68" s="95" t="s">
        <v>2789</v>
      </c>
      <c r="E68" s="96">
        <v>44277</v>
      </c>
      <c r="F68" s="98">
        <v>44424</v>
      </c>
      <c r="G68" s="117">
        <f t="shared" si="0"/>
        <v>0.40273972602739727</v>
      </c>
      <c r="H68" s="46">
        <v>15</v>
      </c>
      <c r="I68" s="72">
        <v>0.05</v>
      </c>
      <c r="J68" s="136">
        <f t="shared" si="1"/>
        <v>6.3333333333333325E-2</v>
      </c>
      <c r="K68" s="94">
        <v>29426126</v>
      </c>
      <c r="L68" s="142">
        <v>0</v>
      </c>
      <c r="M68" s="68">
        <f t="shared" si="2"/>
        <v>29426126</v>
      </c>
      <c r="N68" s="68">
        <f t="shared" si="3"/>
        <v>750567.76180821913</v>
      </c>
      <c r="O68" s="68">
        <f t="shared" si="4"/>
        <v>28675558.23819178</v>
      </c>
      <c r="P68" s="72">
        <v>0.05</v>
      </c>
      <c r="Q68" s="68">
        <f t="shared" si="5"/>
        <v>27241780.326282188</v>
      </c>
    </row>
    <row r="69" spans="3:17" x14ac:dyDescent="0.25">
      <c r="C69" s="46">
        <v>65</v>
      </c>
      <c r="D69" s="95" t="s">
        <v>2790</v>
      </c>
      <c r="E69" s="96">
        <v>44277</v>
      </c>
      <c r="F69" s="98">
        <v>44424</v>
      </c>
      <c r="G69" s="117">
        <f t="shared" si="0"/>
        <v>0.40273972602739727</v>
      </c>
      <c r="H69" s="46">
        <v>25</v>
      </c>
      <c r="I69" s="72">
        <v>0.05</v>
      </c>
      <c r="J69" s="136">
        <f t="shared" si="1"/>
        <v>3.7999999999999999E-2</v>
      </c>
      <c r="K69" s="94">
        <v>53344138</v>
      </c>
      <c r="L69" s="45">
        <v>0</v>
      </c>
      <c r="M69" s="68">
        <f t="shared" si="2"/>
        <v>53344138</v>
      </c>
      <c r="N69" s="68">
        <f t="shared" si="3"/>
        <v>816384.53388493147</v>
      </c>
      <c r="O69" s="68">
        <f t="shared" si="4"/>
        <v>52527753.466115065</v>
      </c>
      <c r="P69" s="72">
        <v>0.05</v>
      </c>
      <c r="Q69" s="68">
        <f t="shared" si="5"/>
        <v>49901365.792809308</v>
      </c>
    </row>
    <row r="70" spans="3:17" x14ac:dyDescent="0.25">
      <c r="C70" s="46">
        <v>66</v>
      </c>
      <c r="D70" s="95" t="s">
        <v>2791</v>
      </c>
      <c r="E70" s="96">
        <v>44277</v>
      </c>
      <c r="F70" s="98">
        <v>44424</v>
      </c>
      <c r="G70" s="117">
        <f t="shared" ref="G70:G79" si="6">(F70-E70)/365</f>
        <v>0.40273972602739727</v>
      </c>
      <c r="H70" s="46">
        <v>15</v>
      </c>
      <c r="I70" s="72">
        <v>0.05</v>
      </c>
      <c r="J70" s="136">
        <f t="shared" ref="J70:J79" si="7">(1-I70)/H70</f>
        <v>6.3333333333333325E-2</v>
      </c>
      <c r="K70" s="94">
        <v>1883890</v>
      </c>
      <c r="L70" s="45">
        <v>0</v>
      </c>
      <c r="M70" s="68">
        <f t="shared" ref="M70:M79" si="8">K70*(1+L70)</f>
        <v>1883890</v>
      </c>
      <c r="N70" s="68">
        <f t="shared" ref="N70:N79" si="9">J70*M70*G70</f>
        <v>48052.098356164373</v>
      </c>
      <c r="O70" s="68">
        <f t="shared" ref="O70:O79" si="10">MAX(M70-N70,0)</f>
        <v>1835837.9016438357</v>
      </c>
      <c r="P70" s="72">
        <v>0.05</v>
      </c>
      <c r="Q70" s="68">
        <f t="shared" ref="Q70:Q79" si="11">IF(K70&lt;=0,0,IF(O70&lt;=I70*M70,M70*I70,O70*(1-P70)))</f>
        <v>1744046.0065616439</v>
      </c>
    </row>
    <row r="71" spans="3:17" x14ac:dyDescent="0.25">
      <c r="C71" s="46">
        <v>67</v>
      </c>
      <c r="D71" s="95" t="s">
        <v>2792</v>
      </c>
      <c r="E71" s="96">
        <v>44277</v>
      </c>
      <c r="F71" s="98">
        <v>44424</v>
      </c>
      <c r="G71" s="117">
        <f t="shared" si="6"/>
        <v>0.40273972602739727</v>
      </c>
      <c r="H71" s="46">
        <v>25</v>
      </c>
      <c r="I71" s="72">
        <v>0.05</v>
      </c>
      <c r="J71" s="136">
        <f t="shared" si="7"/>
        <v>3.7999999999999999E-2</v>
      </c>
      <c r="K71" s="94">
        <v>24695126</v>
      </c>
      <c r="L71" s="45">
        <v>0</v>
      </c>
      <c r="M71" s="68">
        <f t="shared" si="8"/>
        <v>24695126</v>
      </c>
      <c r="N71" s="68">
        <f t="shared" si="9"/>
        <v>377936.91461917805</v>
      </c>
      <c r="O71" s="68">
        <f t="shared" si="10"/>
        <v>24317189.085380822</v>
      </c>
      <c r="P71" s="72">
        <v>0.05</v>
      </c>
      <c r="Q71" s="68">
        <f t="shared" si="11"/>
        <v>23101329.631111782</v>
      </c>
    </row>
    <row r="72" spans="3:17" x14ac:dyDescent="0.25">
      <c r="C72" s="46">
        <v>68</v>
      </c>
      <c r="D72" s="95" t="s">
        <v>2793</v>
      </c>
      <c r="E72" s="96">
        <v>44277</v>
      </c>
      <c r="F72" s="98">
        <v>44424</v>
      </c>
      <c r="G72" s="117">
        <f t="shared" si="6"/>
        <v>0.40273972602739727</v>
      </c>
      <c r="H72" s="46">
        <v>15</v>
      </c>
      <c r="I72" s="72">
        <v>0.05</v>
      </c>
      <c r="J72" s="136">
        <f t="shared" si="7"/>
        <v>6.3333333333333325E-2</v>
      </c>
      <c r="K72" s="94">
        <v>9634161</v>
      </c>
      <c r="L72" s="72">
        <v>0</v>
      </c>
      <c r="M72" s="68">
        <f t="shared" si="8"/>
        <v>9634161</v>
      </c>
      <c r="N72" s="68">
        <f t="shared" si="9"/>
        <v>245737.09290410957</v>
      </c>
      <c r="O72" s="68">
        <f t="shared" si="10"/>
        <v>9388423.9070958905</v>
      </c>
      <c r="P72" s="72">
        <v>0.05</v>
      </c>
      <c r="Q72" s="68">
        <f t="shared" si="11"/>
        <v>8919002.7117410954</v>
      </c>
    </row>
    <row r="73" spans="3:17" x14ac:dyDescent="0.25">
      <c r="C73" s="46">
        <v>69</v>
      </c>
      <c r="D73" s="95" t="s">
        <v>2794</v>
      </c>
      <c r="E73" s="96">
        <v>44277</v>
      </c>
      <c r="F73" s="98">
        <v>44424</v>
      </c>
      <c r="G73" s="117">
        <f t="shared" si="6"/>
        <v>0.40273972602739727</v>
      </c>
      <c r="H73" s="46">
        <v>25</v>
      </c>
      <c r="I73" s="72">
        <v>0.05</v>
      </c>
      <c r="J73" s="136">
        <f t="shared" si="7"/>
        <v>3.7999999999999999E-2</v>
      </c>
      <c r="K73" s="94">
        <v>224771060</v>
      </c>
      <c r="L73" s="142">
        <f>IF(YEAR(E73)=2021,0,VLOOKUP(YEAR(E73),'CPP-WHRS (P&amp;M)'!$E$47:$G$54,3,0))</f>
        <v>0</v>
      </c>
      <c r="M73" s="68">
        <f t="shared" si="8"/>
        <v>224771060</v>
      </c>
      <c r="N73" s="68">
        <f t="shared" si="9"/>
        <v>3439920.9346849313</v>
      </c>
      <c r="O73" s="68">
        <f t="shared" si="10"/>
        <v>221331139.06531507</v>
      </c>
      <c r="P73" s="72">
        <v>0.05</v>
      </c>
      <c r="Q73" s="68">
        <f t="shared" si="11"/>
        <v>210264582.11204931</v>
      </c>
    </row>
    <row r="74" spans="3:17" x14ac:dyDescent="0.25">
      <c r="C74" s="46">
        <v>70</v>
      </c>
      <c r="D74" s="95" t="s">
        <v>2795</v>
      </c>
      <c r="E74" s="96">
        <v>44277</v>
      </c>
      <c r="F74" s="98">
        <v>44424</v>
      </c>
      <c r="G74" s="117">
        <f t="shared" si="6"/>
        <v>0.40273972602739727</v>
      </c>
      <c r="H74" s="46">
        <v>25</v>
      </c>
      <c r="I74" s="72">
        <v>0.05</v>
      </c>
      <c r="J74" s="136">
        <f t="shared" si="7"/>
        <v>3.7999999999999999E-2</v>
      </c>
      <c r="K74" s="94">
        <v>13345305</v>
      </c>
      <c r="L74" s="45">
        <v>0</v>
      </c>
      <c r="M74" s="68">
        <f t="shared" si="8"/>
        <v>13345305</v>
      </c>
      <c r="N74" s="68">
        <f t="shared" si="9"/>
        <v>204238.01021917808</v>
      </c>
      <c r="O74" s="68">
        <f t="shared" si="10"/>
        <v>13141066.989780823</v>
      </c>
      <c r="P74" s="72">
        <v>0.05</v>
      </c>
      <c r="Q74" s="68">
        <f t="shared" si="11"/>
        <v>12484013.64029178</v>
      </c>
    </row>
    <row r="75" spans="3:17" x14ac:dyDescent="0.25">
      <c r="C75" s="46">
        <v>71</v>
      </c>
      <c r="D75" s="95" t="s">
        <v>2796</v>
      </c>
      <c r="E75" s="96">
        <v>44277</v>
      </c>
      <c r="F75" s="98">
        <v>44424</v>
      </c>
      <c r="G75" s="117">
        <f t="shared" si="6"/>
        <v>0.40273972602739727</v>
      </c>
      <c r="H75" s="46">
        <v>25</v>
      </c>
      <c r="I75" s="72">
        <v>0.05</v>
      </c>
      <c r="J75" s="136">
        <f t="shared" si="7"/>
        <v>3.7999999999999999E-2</v>
      </c>
      <c r="K75" s="94">
        <v>36192606</v>
      </c>
      <c r="L75" s="142">
        <f>IF(YEAR(E75)=2021,0,VLOOKUP(YEAR(E75),'CPP-WHRS (P&amp;M)'!$E$47:$G$54,3,0))</f>
        <v>0</v>
      </c>
      <c r="M75" s="68">
        <f t="shared" si="8"/>
        <v>36192606</v>
      </c>
      <c r="N75" s="68">
        <f t="shared" si="9"/>
        <v>553895.60853698628</v>
      </c>
      <c r="O75" s="68">
        <f t="shared" si="10"/>
        <v>35638710.391463012</v>
      </c>
      <c r="P75" s="72">
        <v>0.05</v>
      </c>
      <c r="Q75" s="68">
        <f t="shared" si="11"/>
        <v>33856774.871889859</v>
      </c>
    </row>
    <row r="76" spans="3:17" x14ac:dyDescent="0.25">
      <c r="C76" s="46">
        <v>72</v>
      </c>
      <c r="D76" s="95" t="s">
        <v>2797</v>
      </c>
      <c r="E76" s="96">
        <v>44277</v>
      </c>
      <c r="F76" s="98">
        <v>44424</v>
      </c>
      <c r="G76" s="117">
        <f t="shared" si="6"/>
        <v>0.40273972602739727</v>
      </c>
      <c r="H76" s="46">
        <v>8</v>
      </c>
      <c r="I76" s="72">
        <v>0.05</v>
      </c>
      <c r="J76" s="136">
        <f t="shared" si="7"/>
        <v>0.11874999999999999</v>
      </c>
      <c r="K76" s="94">
        <v>2558655</v>
      </c>
      <c r="L76" s="45">
        <v>0</v>
      </c>
      <c r="M76" s="68">
        <f t="shared" si="8"/>
        <v>2558655</v>
      </c>
      <c r="N76" s="68">
        <f t="shared" si="9"/>
        <v>122368.55162671233</v>
      </c>
      <c r="O76" s="68">
        <f t="shared" si="10"/>
        <v>2436286.4483732875</v>
      </c>
      <c r="P76" s="72">
        <v>0.05</v>
      </c>
      <c r="Q76" s="68">
        <f t="shared" si="11"/>
        <v>2314472.1259546229</v>
      </c>
    </row>
    <row r="77" spans="3:17" x14ac:dyDescent="0.25">
      <c r="C77" s="46">
        <v>73</v>
      </c>
      <c r="D77" s="95" t="s">
        <v>2798</v>
      </c>
      <c r="E77" s="96">
        <v>44277</v>
      </c>
      <c r="F77" s="98">
        <v>44424</v>
      </c>
      <c r="G77" s="117">
        <f t="shared" si="6"/>
        <v>0.40273972602739727</v>
      </c>
      <c r="H77" s="46">
        <v>15</v>
      </c>
      <c r="I77" s="72">
        <v>0.05</v>
      </c>
      <c r="J77" s="136">
        <f t="shared" si="7"/>
        <v>6.3333333333333325E-2</v>
      </c>
      <c r="K77" s="94">
        <v>58505</v>
      </c>
      <c r="L77" s="45">
        <v>0</v>
      </c>
      <c r="M77" s="68">
        <f t="shared" si="8"/>
        <v>58505</v>
      </c>
      <c r="N77" s="68">
        <f t="shared" si="9"/>
        <v>1492.2782191780821</v>
      </c>
      <c r="O77" s="68">
        <f t="shared" si="10"/>
        <v>57012.721780821921</v>
      </c>
      <c r="P77" s="72">
        <v>0.05</v>
      </c>
      <c r="Q77" s="68">
        <f t="shared" si="11"/>
        <v>54162.08569178082</v>
      </c>
    </row>
    <row r="78" spans="3:17" x14ac:dyDescent="0.25">
      <c r="C78" s="46">
        <v>74</v>
      </c>
      <c r="D78" s="95" t="s">
        <v>2799</v>
      </c>
      <c r="E78" s="96">
        <v>44277</v>
      </c>
      <c r="F78" s="98">
        <v>44424</v>
      </c>
      <c r="G78" s="117">
        <f t="shared" si="6"/>
        <v>0.40273972602739727</v>
      </c>
      <c r="H78" s="46">
        <v>15</v>
      </c>
      <c r="I78" s="72">
        <v>0.05</v>
      </c>
      <c r="J78" s="136">
        <f t="shared" si="7"/>
        <v>6.3333333333333325E-2</v>
      </c>
      <c r="K78" s="94">
        <v>12508332</v>
      </c>
      <c r="L78" s="45">
        <v>0</v>
      </c>
      <c r="M78" s="68">
        <f t="shared" si="8"/>
        <v>12508332</v>
      </c>
      <c r="N78" s="68">
        <f t="shared" si="9"/>
        <v>319048.13950684929</v>
      </c>
      <c r="O78" s="68">
        <f t="shared" si="10"/>
        <v>12189283.860493151</v>
      </c>
      <c r="P78" s="72">
        <v>0.05</v>
      </c>
      <c r="Q78" s="68">
        <f t="shared" si="11"/>
        <v>11579819.667468494</v>
      </c>
    </row>
    <row r="79" spans="3:17" x14ac:dyDescent="0.25">
      <c r="C79" s="46">
        <v>75</v>
      </c>
      <c r="D79" s="95" t="s">
        <v>2800</v>
      </c>
      <c r="E79" s="96">
        <v>44277</v>
      </c>
      <c r="F79" s="98">
        <v>44424</v>
      </c>
      <c r="G79" s="117">
        <f t="shared" si="6"/>
        <v>0.40273972602739727</v>
      </c>
      <c r="H79" s="46">
        <v>15</v>
      </c>
      <c r="I79" s="72">
        <v>0.05</v>
      </c>
      <c r="J79" s="136">
        <f t="shared" si="7"/>
        <v>6.3333333333333325E-2</v>
      </c>
      <c r="K79" s="94">
        <v>1366464</v>
      </c>
      <c r="L79" s="45">
        <v>0</v>
      </c>
      <c r="M79" s="68">
        <f t="shared" si="8"/>
        <v>1366464</v>
      </c>
      <c r="N79" s="68">
        <f t="shared" si="9"/>
        <v>34854.191342465747</v>
      </c>
      <c r="O79" s="68">
        <f t="shared" si="10"/>
        <v>1331609.8086575342</v>
      </c>
      <c r="P79" s="72">
        <v>0.05</v>
      </c>
      <c r="Q79" s="68">
        <f t="shared" si="11"/>
        <v>1265029.3182246573</v>
      </c>
    </row>
    <row r="80" spans="3:17" s="99" customFormat="1" x14ac:dyDescent="0.25">
      <c r="C80" s="202" t="s">
        <v>2872</v>
      </c>
      <c r="D80" s="203"/>
      <c r="E80" s="203"/>
      <c r="F80" s="203"/>
      <c r="G80" s="203"/>
      <c r="H80" s="203"/>
      <c r="I80" s="203"/>
      <c r="J80" s="204"/>
      <c r="K80" s="70">
        <f>SUM(K5:K79)</f>
        <v>3225516422.2480001</v>
      </c>
      <c r="L80" s="70"/>
      <c r="M80" s="70">
        <f>SUM(M5:M79)</f>
        <v>3539064939.4434676</v>
      </c>
      <c r="N80" s="202"/>
      <c r="O80" s="203"/>
      <c r="P80" s="204"/>
      <c r="Q80" s="70">
        <f>SUM(Q5:Q79)</f>
        <v>2673746620.6428452</v>
      </c>
    </row>
  </sheetData>
  <autoFilter ref="C4:Q80"/>
  <mergeCells count="3">
    <mergeCell ref="C3:Q3"/>
    <mergeCell ref="C80:J80"/>
    <mergeCell ref="N80:P8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Q33"/>
  <sheetViews>
    <sheetView workbookViewId="0">
      <selection activeCell="N33" sqref="N33"/>
    </sheetView>
  </sheetViews>
  <sheetFormatPr defaultRowHeight="15" x14ac:dyDescent="0.25"/>
  <sheetData>
    <row r="6" spans="6:17" x14ac:dyDescent="0.25">
      <c r="F6" t="s">
        <v>59</v>
      </c>
    </row>
    <row r="8" spans="6:17" x14ac:dyDescent="0.25">
      <c r="F8">
        <v>2010</v>
      </c>
      <c r="G8">
        <v>2011</v>
      </c>
      <c r="H8">
        <v>2012</v>
      </c>
      <c r="I8">
        <v>2013</v>
      </c>
      <c r="J8">
        <v>2014</v>
      </c>
      <c r="K8">
        <v>2015</v>
      </c>
      <c r="L8">
        <v>2016</v>
      </c>
      <c r="M8">
        <v>2017</v>
      </c>
      <c r="N8">
        <v>2018</v>
      </c>
      <c r="O8">
        <v>2019</v>
      </c>
    </row>
    <row r="9" spans="6:17" x14ac:dyDescent="0.25">
      <c r="F9">
        <v>100.2</v>
      </c>
      <c r="G9">
        <v>101.5</v>
      </c>
      <c r="H9">
        <v>100.4</v>
      </c>
      <c r="I9">
        <v>100.2</v>
      </c>
      <c r="J9">
        <v>99.8</v>
      </c>
      <c r="K9">
        <v>99.2</v>
      </c>
      <c r="L9">
        <v>98.8</v>
      </c>
      <c r="M9">
        <v>100.4</v>
      </c>
      <c r="N9">
        <v>101.1</v>
      </c>
      <c r="O9">
        <v>100.4</v>
      </c>
      <c r="Q9" s="55"/>
    </row>
    <row r="11" spans="6:17" x14ac:dyDescent="0.25">
      <c r="F11" s="55">
        <f>($O$9-F9)/F9</f>
        <v>1.9960079840319646E-3</v>
      </c>
      <c r="G11" s="55">
        <f t="shared" ref="G11:O11" si="0">($O$9-G9)/G9</f>
        <v>-1.0837438423645264E-2</v>
      </c>
      <c r="H11" s="55">
        <f t="shared" si="0"/>
        <v>0</v>
      </c>
      <c r="I11" s="55">
        <f t="shared" si="0"/>
        <v>1.9960079840319646E-3</v>
      </c>
      <c r="J11" s="55">
        <f t="shared" si="0"/>
        <v>6.0120240480962782E-3</v>
      </c>
      <c r="K11" s="55">
        <f t="shared" si="0"/>
        <v>1.2096774193548416E-2</v>
      </c>
      <c r="L11" s="55">
        <f t="shared" si="0"/>
        <v>1.6194331983805755E-2</v>
      </c>
      <c r="M11" s="55">
        <f t="shared" si="0"/>
        <v>0</v>
      </c>
      <c r="N11" s="55">
        <f t="shared" si="0"/>
        <v>-6.9238377843717971E-3</v>
      </c>
      <c r="O11" s="55">
        <f t="shared" si="0"/>
        <v>0</v>
      </c>
    </row>
    <row r="13" spans="6:17" ht="15.75" thickBot="1" x14ac:dyDescent="0.3">
      <c r="F13" t="s">
        <v>73</v>
      </c>
      <c r="J13" s="80" t="s">
        <v>74</v>
      </c>
      <c r="K13" s="80"/>
      <c r="N13" t="s">
        <v>75</v>
      </c>
    </row>
    <row r="14" spans="6:17" ht="15.75" thickBot="1" x14ac:dyDescent="0.3">
      <c r="F14" s="78">
        <v>2020</v>
      </c>
      <c r="G14" s="79">
        <v>127.4</v>
      </c>
      <c r="H14" s="55">
        <f>($G$14-G14)/G14</f>
        <v>0</v>
      </c>
      <c r="J14" s="78">
        <v>2020</v>
      </c>
      <c r="K14" s="79">
        <v>119.7</v>
      </c>
      <c r="L14" s="55">
        <f>($K$14-K14)/K14</f>
        <v>0</v>
      </c>
      <c r="N14" s="78">
        <v>2020</v>
      </c>
      <c r="O14" s="79">
        <v>128.30000000000001</v>
      </c>
      <c r="P14" s="55">
        <f>($O$14-O14)/O14</f>
        <v>0</v>
      </c>
    </row>
    <row r="15" spans="6:17" ht="15.75" thickBot="1" x14ac:dyDescent="0.3">
      <c r="F15" s="78">
        <v>2019</v>
      </c>
      <c r="G15" s="79">
        <v>126</v>
      </c>
      <c r="H15" s="55">
        <f t="shared" ref="H15:H22" si="1">($G$14-G15)/G15</f>
        <v>1.1111111111111157E-2</v>
      </c>
      <c r="J15" s="78">
        <v>2019</v>
      </c>
      <c r="K15" s="79">
        <v>121.8</v>
      </c>
      <c r="L15" s="55">
        <f t="shared" ref="L15:L21" si="2">($K$14-K15)/K15</f>
        <v>-1.7241379310344782E-2</v>
      </c>
      <c r="N15" s="78">
        <v>2019</v>
      </c>
      <c r="O15" s="79">
        <v>131</v>
      </c>
      <c r="P15" s="55">
        <f t="shared" ref="P15:P21" si="3">($O$14-O15)/O15</f>
        <v>-2.0610687022900677E-2</v>
      </c>
    </row>
    <row r="16" spans="6:17" ht="15.75" thickBot="1" x14ac:dyDescent="0.3">
      <c r="F16" s="78">
        <v>2018</v>
      </c>
      <c r="G16" s="79">
        <v>122.9</v>
      </c>
      <c r="H16" s="55">
        <f t="shared" si="1"/>
        <v>3.6615134255492267E-2</v>
      </c>
      <c r="J16" s="78">
        <v>2018</v>
      </c>
      <c r="K16" s="79">
        <v>119.5</v>
      </c>
      <c r="L16" s="55">
        <f t="shared" si="2"/>
        <v>1.6736401673640405E-3</v>
      </c>
      <c r="N16" s="78">
        <v>2018</v>
      </c>
      <c r="O16" s="79">
        <v>129.6</v>
      </c>
      <c r="P16" s="55">
        <f t="shared" si="3"/>
        <v>-1.0030864197530734E-2</v>
      </c>
    </row>
    <row r="17" spans="6:16" ht="15.75" thickBot="1" x14ac:dyDescent="0.3">
      <c r="F17" s="78">
        <v>2017</v>
      </c>
      <c r="G17" s="79">
        <v>118.3</v>
      </c>
      <c r="H17" s="55">
        <f t="shared" si="1"/>
        <v>7.6923076923076997E-2</v>
      </c>
      <c r="J17" s="78">
        <v>2017</v>
      </c>
      <c r="K17" s="79">
        <v>117.1</v>
      </c>
      <c r="L17" s="55">
        <f t="shared" si="2"/>
        <v>2.2203245089667024E-2</v>
      </c>
      <c r="N17" s="78">
        <v>2017</v>
      </c>
      <c r="O17" s="79">
        <v>126.6</v>
      </c>
      <c r="P17" s="55">
        <f t="shared" si="3"/>
        <v>1.3428120063191289E-2</v>
      </c>
    </row>
    <row r="18" spans="6:16" ht="15.75" thickBot="1" x14ac:dyDescent="0.3">
      <c r="F18" s="78">
        <v>2016</v>
      </c>
      <c r="G18" s="79">
        <v>115.2</v>
      </c>
      <c r="H18" s="55">
        <f t="shared" si="1"/>
        <v>0.1059027777777778</v>
      </c>
      <c r="J18" s="78">
        <v>2016</v>
      </c>
      <c r="K18" s="79">
        <v>115.9</v>
      </c>
      <c r="L18" s="55">
        <f t="shared" si="2"/>
        <v>3.2786885245901613E-2</v>
      </c>
      <c r="N18" s="78">
        <v>2016</v>
      </c>
      <c r="O18" s="79">
        <v>124.4</v>
      </c>
      <c r="P18" s="55">
        <f t="shared" si="3"/>
        <v>3.1350482315112588E-2</v>
      </c>
    </row>
    <row r="19" spans="6:16" ht="15.75" thickBot="1" x14ac:dyDescent="0.3">
      <c r="F19" s="78">
        <v>2015</v>
      </c>
      <c r="G19" s="79">
        <v>111.7</v>
      </c>
      <c r="H19" s="55">
        <f t="shared" si="1"/>
        <v>0.14055505819158462</v>
      </c>
      <c r="J19" s="78">
        <v>2015</v>
      </c>
      <c r="K19" s="79">
        <v>118.1</v>
      </c>
      <c r="L19" s="55">
        <f t="shared" si="2"/>
        <v>1.3547840812870521E-2</v>
      </c>
      <c r="N19" s="78">
        <v>2015</v>
      </c>
      <c r="O19" s="79">
        <v>129</v>
      </c>
      <c r="P19" s="55">
        <f t="shared" si="3"/>
        <v>-5.4263565891471983E-3</v>
      </c>
    </row>
    <row r="20" spans="6:16" ht="15.75" thickBot="1" x14ac:dyDescent="0.3">
      <c r="F20" s="78">
        <v>2014</v>
      </c>
      <c r="G20" s="79">
        <v>107.5</v>
      </c>
      <c r="H20" s="55">
        <f t="shared" si="1"/>
        <v>0.18511627906976749</v>
      </c>
      <c r="J20" s="78">
        <v>2014</v>
      </c>
      <c r="K20" s="79">
        <v>114</v>
      </c>
      <c r="L20" s="55">
        <f t="shared" si="2"/>
        <v>5.0000000000000024E-2</v>
      </c>
      <c r="N20" s="78">
        <v>2014</v>
      </c>
      <c r="O20" s="79">
        <v>128.6</v>
      </c>
      <c r="P20" s="55">
        <f t="shared" si="3"/>
        <v>-2.3328149300154196E-3</v>
      </c>
    </row>
    <row r="21" spans="6:16" ht="15.75" thickBot="1" x14ac:dyDescent="0.3">
      <c r="F21" s="78">
        <v>2013</v>
      </c>
      <c r="G21" s="79">
        <v>106.6</v>
      </c>
      <c r="H21" s="55">
        <f t="shared" si="1"/>
        <v>0.19512195121951231</v>
      </c>
      <c r="J21" s="78">
        <v>2013</v>
      </c>
      <c r="K21" s="79">
        <v>109.4</v>
      </c>
      <c r="L21" s="55">
        <f t="shared" si="2"/>
        <v>9.4149908592321724E-2</v>
      </c>
      <c r="N21" s="78">
        <v>2013</v>
      </c>
      <c r="O21" s="79">
        <v>117.9</v>
      </c>
      <c r="P21" s="55">
        <f t="shared" si="3"/>
        <v>8.8210347752332524E-2</v>
      </c>
    </row>
    <row r="22" spans="6:16" ht="15.75" thickBot="1" x14ac:dyDescent="0.3">
      <c r="F22" s="145">
        <v>2012</v>
      </c>
      <c r="G22" s="146">
        <v>102.4</v>
      </c>
      <c r="H22" s="55">
        <f t="shared" si="1"/>
        <v>0.244140625</v>
      </c>
    </row>
    <row r="23" spans="6:16" ht="15.75" thickBot="1" x14ac:dyDescent="0.3">
      <c r="J23" s="78"/>
      <c r="K23" s="80"/>
    </row>
    <row r="24" spans="6:16" ht="15.75" thickBot="1" x14ac:dyDescent="0.3">
      <c r="F24" t="s">
        <v>2867</v>
      </c>
      <c r="I24" s="55"/>
      <c r="J24" t="s">
        <v>2870</v>
      </c>
      <c r="N24" t="s">
        <v>2868</v>
      </c>
    </row>
    <row r="25" spans="6:16" ht="15.75" thickBot="1" x14ac:dyDescent="0.3">
      <c r="F25" s="78">
        <v>2020</v>
      </c>
      <c r="G25" s="79">
        <v>117.7</v>
      </c>
      <c r="H25" s="138">
        <f>($G$25-G25)/G25</f>
        <v>0</v>
      </c>
      <c r="J25" s="78">
        <v>2020</v>
      </c>
      <c r="K25" s="79">
        <v>128.30000000000001</v>
      </c>
      <c r="L25" s="138">
        <f>($K$25-K25)/K25</f>
        <v>0</v>
      </c>
      <c r="N25" s="78">
        <v>2020</v>
      </c>
      <c r="O25" s="79">
        <v>125</v>
      </c>
      <c r="P25" s="138">
        <f>($O$25-O25)/O25</f>
        <v>0</v>
      </c>
    </row>
    <row r="26" spans="6:16" ht="15.75" thickBot="1" x14ac:dyDescent="0.3">
      <c r="F26" s="78">
        <v>2019</v>
      </c>
      <c r="G26" s="79">
        <v>111.9</v>
      </c>
      <c r="H26" s="138">
        <f t="shared" ref="H26:H33" si="4">($G$25-G26)/G26</f>
        <v>5.1831992850759581E-2</v>
      </c>
      <c r="J26" s="78">
        <v>2019</v>
      </c>
      <c r="K26" s="79">
        <v>131</v>
      </c>
      <c r="L26" s="138">
        <f>IF(($K$25-K26)/K26&lt;0,0,($K$25-K26)/K26)</f>
        <v>0</v>
      </c>
      <c r="N26" s="78">
        <v>2019</v>
      </c>
      <c r="O26" s="79">
        <v>126.6</v>
      </c>
      <c r="P26" s="138">
        <v>0</v>
      </c>
    </row>
    <row r="27" spans="6:16" ht="15.75" thickBot="1" x14ac:dyDescent="0.3">
      <c r="F27" s="78">
        <v>2018</v>
      </c>
      <c r="G27" s="79">
        <v>112.9</v>
      </c>
      <c r="H27" s="138">
        <f t="shared" si="4"/>
        <v>4.2515500442869766E-2</v>
      </c>
      <c r="J27" s="78">
        <v>2018</v>
      </c>
      <c r="K27" s="79">
        <v>129.6</v>
      </c>
      <c r="L27" s="138">
        <f t="shared" ref="L27:L33" si="5">IF(($K$25-K27)/K27&lt;0,0,($K$25-K27)/K27)</f>
        <v>0</v>
      </c>
      <c r="N27" s="78">
        <v>2018</v>
      </c>
      <c r="O27" s="79">
        <v>125.4</v>
      </c>
      <c r="P27" s="138">
        <v>0</v>
      </c>
    </row>
    <row r="28" spans="6:16" ht="15.75" thickBot="1" x14ac:dyDescent="0.3">
      <c r="F28" s="78">
        <v>2017</v>
      </c>
      <c r="G28" s="79">
        <v>107</v>
      </c>
      <c r="H28" s="138">
        <f t="shared" si="4"/>
        <v>0.10000000000000003</v>
      </c>
      <c r="J28" s="78">
        <v>2017</v>
      </c>
      <c r="K28" s="79">
        <v>126.6</v>
      </c>
      <c r="L28" s="138">
        <f t="shared" si="5"/>
        <v>1.3428120063191289E-2</v>
      </c>
      <c r="N28" s="78">
        <v>2017</v>
      </c>
      <c r="O28" s="79">
        <v>113</v>
      </c>
      <c r="P28" s="138">
        <f t="shared" ref="P28:P33" si="6">($O$25-O28)/O28</f>
        <v>0.10619469026548672</v>
      </c>
    </row>
    <row r="29" spans="6:16" ht="15.75" thickBot="1" x14ac:dyDescent="0.3">
      <c r="F29" s="78">
        <v>2016</v>
      </c>
      <c r="G29" s="79">
        <v>99.6</v>
      </c>
      <c r="H29" s="138">
        <f t="shared" si="4"/>
        <v>0.18172690763052218</v>
      </c>
      <c r="J29" s="78">
        <v>2016</v>
      </c>
      <c r="K29" s="79">
        <v>124.4</v>
      </c>
      <c r="L29" s="138">
        <f t="shared" si="5"/>
        <v>3.1350482315112588E-2</v>
      </c>
      <c r="N29" s="78">
        <v>2016</v>
      </c>
      <c r="O29" s="79">
        <v>106</v>
      </c>
      <c r="P29" s="138">
        <f t="shared" si="6"/>
        <v>0.17924528301886791</v>
      </c>
    </row>
    <row r="30" spans="6:16" ht="15.75" thickBot="1" x14ac:dyDescent="0.3">
      <c r="F30" s="78">
        <v>2015</v>
      </c>
      <c r="G30" s="79">
        <v>106.8</v>
      </c>
      <c r="H30" s="138">
        <f t="shared" si="4"/>
        <v>0.10205992509363301</v>
      </c>
      <c r="J30" s="78">
        <v>2015</v>
      </c>
      <c r="K30" s="79">
        <v>129</v>
      </c>
      <c r="L30" s="138">
        <f t="shared" si="5"/>
        <v>0</v>
      </c>
      <c r="N30" s="78">
        <v>2015</v>
      </c>
      <c r="O30" s="79">
        <v>105.4</v>
      </c>
      <c r="P30" s="138">
        <f t="shared" si="6"/>
        <v>0.18595825426944965</v>
      </c>
    </row>
    <row r="31" spans="6:16" ht="15.75" thickBot="1" x14ac:dyDescent="0.3">
      <c r="F31" s="78">
        <v>2014</v>
      </c>
      <c r="G31" s="79">
        <v>112.8</v>
      </c>
      <c r="H31" s="138">
        <f t="shared" si="4"/>
        <v>4.3439716312056786E-2</v>
      </c>
      <c r="J31" s="78">
        <v>2014</v>
      </c>
      <c r="K31" s="79">
        <v>128.6</v>
      </c>
      <c r="L31" s="138">
        <f t="shared" si="5"/>
        <v>0</v>
      </c>
      <c r="N31" s="78">
        <v>2014</v>
      </c>
      <c r="O31" s="79">
        <v>108.2</v>
      </c>
      <c r="P31" s="138">
        <f t="shared" si="6"/>
        <v>0.15526802218114599</v>
      </c>
    </row>
    <row r="32" spans="6:16" ht="15.75" thickBot="1" x14ac:dyDescent="0.3">
      <c r="F32" s="78">
        <v>2013</v>
      </c>
      <c r="G32" s="79">
        <v>113.7</v>
      </c>
      <c r="H32" s="138">
        <f t="shared" si="4"/>
        <v>3.5180299032541773E-2</v>
      </c>
      <c r="J32" s="78">
        <v>2013</v>
      </c>
      <c r="K32" s="79">
        <v>117.9</v>
      </c>
      <c r="L32" s="138">
        <f t="shared" si="5"/>
        <v>8.8210347752332524E-2</v>
      </c>
      <c r="N32" s="78">
        <v>2013</v>
      </c>
      <c r="O32" s="79">
        <v>104.1</v>
      </c>
      <c r="P32" s="138">
        <f t="shared" si="6"/>
        <v>0.20076849183477433</v>
      </c>
    </row>
    <row r="33" spans="6:16" x14ac:dyDescent="0.25">
      <c r="F33" s="145">
        <v>2012</v>
      </c>
      <c r="G33" s="146">
        <v>111.3</v>
      </c>
      <c r="H33" s="138">
        <f t="shared" si="4"/>
        <v>5.7502246181491516E-2</v>
      </c>
      <c r="J33" s="145">
        <v>2012</v>
      </c>
      <c r="K33" s="146">
        <v>109.5</v>
      </c>
      <c r="L33" s="138">
        <f t="shared" si="5"/>
        <v>0.17168949771689507</v>
      </c>
      <c r="N33" s="145">
        <v>2012</v>
      </c>
      <c r="O33" s="146">
        <v>100</v>
      </c>
      <c r="P33" s="138">
        <f t="shared" si="6"/>
        <v>0.25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6"/>
  <sheetViews>
    <sheetView topLeftCell="B1" workbookViewId="0">
      <selection activeCell="C4" sqref="C4"/>
    </sheetView>
  </sheetViews>
  <sheetFormatPr defaultRowHeight="15" x14ac:dyDescent="0.25"/>
  <cols>
    <col min="4" max="4" width="26.7109375" bestFit="1" customWidth="1"/>
    <col min="5" max="5" width="14.42578125" customWidth="1"/>
    <col min="6" max="6" width="10.140625" customWidth="1"/>
    <col min="7" max="7" width="11.28515625" customWidth="1"/>
    <col min="8" max="8" width="17.28515625" customWidth="1"/>
    <col min="10" max="10" width="12.7109375" customWidth="1"/>
    <col min="11" max="11" width="16.85546875" bestFit="1" customWidth="1"/>
    <col min="13" max="13" width="19.7109375" customWidth="1"/>
    <col min="14" max="14" width="13.5703125" customWidth="1"/>
    <col min="15" max="15" width="14.28515625" customWidth="1"/>
    <col min="16" max="16" width="11" customWidth="1"/>
    <col min="17" max="17" width="15.28515625" customWidth="1"/>
  </cols>
  <sheetData>
    <row r="3" spans="3:17" ht="15.75" x14ac:dyDescent="0.25">
      <c r="C3" s="198" t="s">
        <v>2890</v>
      </c>
      <c r="D3" s="198"/>
      <c r="E3" s="198"/>
      <c r="F3" s="198"/>
      <c r="G3" s="198"/>
      <c r="H3" s="198"/>
      <c r="I3" s="198"/>
      <c r="J3" s="198"/>
      <c r="K3" s="198"/>
      <c r="L3" s="198"/>
      <c r="M3" s="198"/>
      <c r="N3" s="198"/>
      <c r="O3" s="198"/>
      <c r="P3" s="198"/>
      <c r="Q3" s="198"/>
    </row>
    <row r="4" spans="3:17" ht="60" x14ac:dyDescent="0.25">
      <c r="C4" s="4" t="s">
        <v>1</v>
      </c>
      <c r="D4" s="4" t="s">
        <v>2</v>
      </c>
      <c r="E4" s="4" t="s">
        <v>3</v>
      </c>
      <c r="F4" s="4" t="s">
        <v>4</v>
      </c>
      <c r="G4" s="4" t="s">
        <v>5</v>
      </c>
      <c r="H4" s="4" t="s">
        <v>12</v>
      </c>
      <c r="I4" s="4" t="s">
        <v>26</v>
      </c>
      <c r="J4" s="4" t="s">
        <v>6</v>
      </c>
      <c r="K4" s="5" t="s">
        <v>7</v>
      </c>
      <c r="L4" s="5" t="s">
        <v>8</v>
      </c>
      <c r="M4" s="6" t="s">
        <v>71</v>
      </c>
      <c r="N4" s="5" t="s">
        <v>9</v>
      </c>
      <c r="O4" s="5" t="s">
        <v>27</v>
      </c>
      <c r="P4" s="5" t="s">
        <v>49</v>
      </c>
      <c r="Q4" s="5" t="s">
        <v>10</v>
      </c>
    </row>
    <row r="5" spans="3:17" x14ac:dyDescent="0.25">
      <c r="C5" s="87">
        <v>1</v>
      </c>
      <c r="D5" s="22" t="s">
        <v>2801</v>
      </c>
      <c r="E5" s="76">
        <v>42821</v>
      </c>
      <c r="F5" s="76">
        <v>44424</v>
      </c>
      <c r="G5" s="90">
        <f>(F5-E5)/365</f>
        <v>4.3917808219178083</v>
      </c>
      <c r="H5" s="87">
        <v>25</v>
      </c>
      <c r="I5" s="11">
        <v>0.05</v>
      </c>
      <c r="J5" s="176">
        <f>(1-I5)/H5</f>
        <v>3.7999999999999999E-2</v>
      </c>
      <c r="K5" s="92">
        <v>129430868.02</v>
      </c>
      <c r="L5" s="45">
        <v>0</v>
      </c>
      <c r="M5" s="48">
        <f>K5*(1+L5)</f>
        <v>129430868.02</v>
      </c>
      <c r="N5" s="48">
        <f>J5*M5*G5</f>
        <v>21600416.149507616</v>
      </c>
      <c r="O5" s="48">
        <f>MAX(M5-N5,0)</f>
        <v>107830451.87049238</v>
      </c>
      <c r="P5" s="11">
        <v>0.05</v>
      </c>
      <c r="Q5" s="48">
        <f>IF(K5&lt;=0,0,IF(O5&lt;=I5*M5,M5*I5,O5*(1-P5)))</f>
        <v>102438929.27696776</v>
      </c>
    </row>
    <row r="6" spans="3:17" s="93" customFormat="1" x14ac:dyDescent="0.25">
      <c r="C6" s="190" t="s">
        <v>11</v>
      </c>
      <c r="D6" s="191"/>
      <c r="E6" s="191"/>
      <c r="F6" s="191"/>
      <c r="G6" s="191"/>
      <c r="H6" s="191"/>
      <c r="I6" s="191"/>
      <c r="J6" s="192"/>
      <c r="K6" s="70">
        <f>SUM(K5)</f>
        <v>129430868.02</v>
      </c>
      <c r="L6" s="42"/>
      <c r="M6" s="70">
        <f>SUM(M5)</f>
        <v>129430868.02</v>
      </c>
      <c r="N6" s="70"/>
      <c r="O6" s="70"/>
      <c r="P6" s="42"/>
      <c r="Q6" s="70">
        <f>SUM(Q5)</f>
        <v>102438929.27696776</v>
      </c>
    </row>
  </sheetData>
  <mergeCells count="2">
    <mergeCell ref="C3:Q3"/>
    <mergeCell ref="C6:J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64"/>
  <sheetViews>
    <sheetView topLeftCell="C1" workbookViewId="0">
      <selection activeCell="C4" sqref="C4"/>
    </sheetView>
  </sheetViews>
  <sheetFormatPr defaultRowHeight="15" x14ac:dyDescent="0.25"/>
  <cols>
    <col min="4" max="4" width="48" bestFit="1" customWidth="1"/>
    <col min="5" max="5" width="13.42578125" customWidth="1"/>
    <col min="6" max="6" width="12.5703125" customWidth="1"/>
    <col min="7" max="7" width="11.85546875" customWidth="1"/>
    <col min="8" max="8" width="16.140625" customWidth="1"/>
    <col min="10" max="10" width="12.5703125" customWidth="1"/>
    <col min="11" max="11" width="15.85546875" customWidth="1"/>
    <col min="13" max="13" width="15.42578125" customWidth="1"/>
    <col min="14" max="14" width="14.7109375" customWidth="1"/>
    <col min="15" max="15" width="16.28515625" customWidth="1"/>
    <col min="16" max="16" width="11.42578125" customWidth="1"/>
    <col min="17" max="17" width="15.5703125" customWidth="1"/>
  </cols>
  <sheetData>
    <row r="3" spans="3:17" ht="15.75" x14ac:dyDescent="0.25">
      <c r="C3" s="198" t="s">
        <v>2891</v>
      </c>
      <c r="D3" s="198"/>
      <c r="E3" s="198"/>
      <c r="F3" s="198"/>
      <c r="G3" s="198"/>
      <c r="H3" s="198"/>
      <c r="I3" s="198"/>
      <c r="J3" s="198"/>
      <c r="K3" s="198"/>
      <c r="L3" s="198"/>
      <c r="M3" s="198"/>
      <c r="N3" s="198"/>
      <c r="O3" s="198"/>
      <c r="P3" s="198"/>
      <c r="Q3" s="198"/>
    </row>
    <row r="4" spans="3:17" ht="90" x14ac:dyDescent="0.25">
      <c r="C4" s="4" t="s">
        <v>1</v>
      </c>
      <c r="D4" s="4" t="s">
        <v>2</v>
      </c>
      <c r="E4" s="4" t="s">
        <v>3</v>
      </c>
      <c r="F4" s="4" t="s">
        <v>4</v>
      </c>
      <c r="G4" s="4" t="s">
        <v>5</v>
      </c>
      <c r="H4" s="4" t="s">
        <v>12</v>
      </c>
      <c r="I4" s="4" t="s">
        <v>26</v>
      </c>
      <c r="J4" s="4" t="s">
        <v>6</v>
      </c>
      <c r="K4" s="5" t="s">
        <v>7</v>
      </c>
      <c r="L4" s="5" t="s">
        <v>2869</v>
      </c>
      <c r="M4" s="6" t="s">
        <v>71</v>
      </c>
      <c r="N4" s="5" t="s">
        <v>9</v>
      </c>
      <c r="O4" s="5" t="s">
        <v>27</v>
      </c>
      <c r="P4" s="5" t="s">
        <v>60</v>
      </c>
      <c r="Q4" s="5" t="s">
        <v>10</v>
      </c>
    </row>
    <row r="5" spans="3:17" x14ac:dyDescent="0.25">
      <c r="C5" s="87">
        <v>1</v>
      </c>
      <c r="D5" s="95" t="s">
        <v>2802</v>
      </c>
      <c r="E5" s="96">
        <v>42657</v>
      </c>
      <c r="F5" s="76">
        <v>44424</v>
      </c>
      <c r="G5" s="117">
        <f>(F5-E5)/365</f>
        <v>4.8410958904109593</v>
      </c>
      <c r="H5" s="87">
        <v>25</v>
      </c>
      <c r="I5" s="11">
        <v>0.05</v>
      </c>
      <c r="J5" s="117">
        <f>(1-I5)/H5</f>
        <v>3.7999999999999999E-2</v>
      </c>
      <c r="K5" s="94">
        <v>11684413.926731143</v>
      </c>
      <c r="L5" s="45">
        <v>0.1059027777777778</v>
      </c>
      <c r="M5" s="48">
        <f>K5*(1+L5)</f>
        <v>12921825.818277325</v>
      </c>
      <c r="N5" s="48">
        <f>J5*M5*G5</f>
        <v>2377120.3188878065</v>
      </c>
      <c r="O5" s="48">
        <f>MAX(M5-N5,0)</f>
        <v>10544705.499389518</v>
      </c>
      <c r="P5" s="11">
        <v>0.05</v>
      </c>
      <c r="Q5" s="48">
        <f>IF(K5&lt;=0,0,IF(O5&lt;=I5*M5,M5*I5,O5*(1-P5)))</f>
        <v>10017470.224420041</v>
      </c>
    </row>
    <row r="6" spans="3:17" x14ac:dyDescent="0.25">
      <c r="C6" s="87">
        <v>2</v>
      </c>
      <c r="D6" s="95" t="s">
        <v>2803</v>
      </c>
      <c r="E6" s="96">
        <v>42657</v>
      </c>
      <c r="F6" s="76">
        <v>44424</v>
      </c>
      <c r="G6" s="117">
        <f t="shared" ref="G6:G41" si="0">(F6-E6)/365</f>
        <v>4.8410958904109593</v>
      </c>
      <c r="H6" s="100">
        <v>25</v>
      </c>
      <c r="I6" s="11">
        <v>0.05</v>
      </c>
      <c r="J6" s="117">
        <f t="shared" ref="J6:J41" si="1">(1-I6)/H6</f>
        <v>3.7999999999999999E-2</v>
      </c>
      <c r="K6" s="94">
        <v>3263490.5398604274</v>
      </c>
      <c r="L6" s="45">
        <v>0.1059027777777778</v>
      </c>
      <c r="M6" s="48">
        <f t="shared" ref="M6:M41" si="2">K6*(1+L6)</f>
        <v>3609103.2532831468</v>
      </c>
      <c r="N6" s="48">
        <f t="shared" ref="N6:N41" si="3">J6*M6*G6</f>
        <v>663936.56724643882</v>
      </c>
      <c r="O6" s="48">
        <f t="shared" ref="O6:O41" si="4">MAX(M6-N6,0)</f>
        <v>2945166.6860367078</v>
      </c>
      <c r="P6" s="11">
        <v>0.05</v>
      </c>
      <c r="Q6" s="48">
        <f t="shared" ref="Q6:Q41" si="5">IF(K6&lt;=0,0,IF(O6&lt;=I6*M6,M6*I6,O6*(1-P6)))</f>
        <v>2797908.3517348724</v>
      </c>
    </row>
    <row r="7" spans="3:17" x14ac:dyDescent="0.25">
      <c r="C7" s="87">
        <v>3</v>
      </c>
      <c r="D7" s="95" t="s">
        <v>2804</v>
      </c>
      <c r="E7" s="96">
        <v>42657</v>
      </c>
      <c r="F7" s="76">
        <v>44424</v>
      </c>
      <c r="G7" s="117">
        <f t="shared" si="0"/>
        <v>4.8410958904109593</v>
      </c>
      <c r="H7" s="100">
        <v>25</v>
      </c>
      <c r="I7" s="11">
        <v>0.05</v>
      </c>
      <c r="J7" s="117">
        <f t="shared" si="1"/>
        <v>3.7999999999999999E-2</v>
      </c>
      <c r="K7" s="94">
        <v>1385379.1318111408</v>
      </c>
      <c r="L7" s="45">
        <v>0.1059027777777778</v>
      </c>
      <c r="M7" s="48">
        <f t="shared" si="2"/>
        <v>1532094.6301453069</v>
      </c>
      <c r="N7" s="48">
        <f t="shared" si="3"/>
        <v>281846.64667325147</v>
      </c>
      <c r="O7" s="48">
        <f t="shared" si="4"/>
        <v>1250247.9834720555</v>
      </c>
      <c r="P7" s="11">
        <v>0.05</v>
      </c>
      <c r="Q7" s="48">
        <f t="shared" si="5"/>
        <v>1187735.5842984526</v>
      </c>
    </row>
    <row r="8" spans="3:17" x14ac:dyDescent="0.25">
      <c r="C8" s="87">
        <v>4</v>
      </c>
      <c r="D8" s="95" t="s">
        <v>2805</v>
      </c>
      <c r="E8" s="96">
        <v>42657</v>
      </c>
      <c r="F8" s="76">
        <v>44424</v>
      </c>
      <c r="G8" s="117">
        <f t="shared" si="0"/>
        <v>4.8410958904109593</v>
      </c>
      <c r="H8" s="100">
        <v>25</v>
      </c>
      <c r="I8" s="11">
        <v>0.05</v>
      </c>
      <c r="J8" s="117">
        <f t="shared" si="1"/>
        <v>3.7999999999999999E-2</v>
      </c>
      <c r="K8" s="94">
        <v>192285809.5599488</v>
      </c>
      <c r="L8" s="45">
        <v>0.1059027777777778</v>
      </c>
      <c r="M8" s="48">
        <f t="shared" si="2"/>
        <v>212649410.9195962</v>
      </c>
      <c r="N8" s="48">
        <f t="shared" si="3"/>
        <v>39119335.193444401</v>
      </c>
      <c r="O8" s="48">
        <f t="shared" si="4"/>
        <v>173530075.72615179</v>
      </c>
      <c r="P8" s="11">
        <v>0.05</v>
      </c>
      <c r="Q8" s="48">
        <f t="shared" si="5"/>
        <v>164853571.93984419</v>
      </c>
    </row>
    <row r="9" spans="3:17" x14ac:dyDescent="0.25">
      <c r="C9" s="87">
        <v>5</v>
      </c>
      <c r="D9" s="95" t="s">
        <v>2806</v>
      </c>
      <c r="E9" s="96">
        <v>42657</v>
      </c>
      <c r="F9" s="76">
        <v>44424</v>
      </c>
      <c r="G9" s="117">
        <f t="shared" si="0"/>
        <v>4.8410958904109593</v>
      </c>
      <c r="H9" s="100">
        <v>25</v>
      </c>
      <c r="I9" s="11">
        <v>0.05</v>
      </c>
      <c r="J9" s="117">
        <f t="shared" si="1"/>
        <v>3.7999999999999999E-2</v>
      </c>
      <c r="K9" s="94">
        <v>1221507780.188251</v>
      </c>
      <c r="L9" s="45">
        <v>0.1059027777777778</v>
      </c>
      <c r="M9" s="48">
        <f t="shared" si="2"/>
        <v>1350868847.1873541</v>
      </c>
      <c r="N9" s="48">
        <f t="shared" si="3"/>
        <v>248508053.7349098</v>
      </c>
      <c r="O9" s="48">
        <f t="shared" si="4"/>
        <v>1102360793.4524443</v>
      </c>
      <c r="P9" s="11">
        <v>0.05</v>
      </c>
      <c r="Q9" s="48">
        <f t="shared" si="5"/>
        <v>1047242753.779822</v>
      </c>
    </row>
    <row r="10" spans="3:17" x14ac:dyDescent="0.25">
      <c r="C10" s="87">
        <v>6</v>
      </c>
      <c r="D10" s="95" t="s">
        <v>2807</v>
      </c>
      <c r="E10" s="96">
        <v>42657</v>
      </c>
      <c r="F10" s="76">
        <v>44424</v>
      </c>
      <c r="G10" s="117">
        <f t="shared" si="0"/>
        <v>4.8410958904109593</v>
      </c>
      <c r="H10" s="100">
        <v>25</v>
      </c>
      <c r="I10" s="11">
        <v>0.05</v>
      </c>
      <c r="J10" s="117">
        <f t="shared" si="1"/>
        <v>3.7999999999999999E-2</v>
      </c>
      <c r="K10" s="94">
        <v>204427531.76300275</v>
      </c>
      <c r="L10" s="45">
        <v>0.1059027777777778</v>
      </c>
      <c r="M10" s="48">
        <f t="shared" si="2"/>
        <v>226076975.23095965</v>
      </c>
      <c r="N10" s="48">
        <f t="shared" si="3"/>
        <v>41589491.996871278</v>
      </c>
      <c r="O10" s="48">
        <f t="shared" si="4"/>
        <v>184487483.23408836</v>
      </c>
      <c r="P10" s="11">
        <v>0.05</v>
      </c>
      <c r="Q10" s="48">
        <f t="shared" si="5"/>
        <v>175263109.07238394</v>
      </c>
    </row>
    <row r="11" spans="3:17" x14ac:dyDescent="0.25">
      <c r="C11" s="87">
        <v>7</v>
      </c>
      <c r="D11" s="95" t="s">
        <v>2808</v>
      </c>
      <c r="E11" s="96">
        <v>42657</v>
      </c>
      <c r="F11" s="76">
        <v>44424</v>
      </c>
      <c r="G11" s="117">
        <f t="shared" si="0"/>
        <v>4.8410958904109593</v>
      </c>
      <c r="H11" s="100">
        <v>25</v>
      </c>
      <c r="I11" s="11">
        <v>0.05</v>
      </c>
      <c r="J11" s="117">
        <f t="shared" si="1"/>
        <v>3.7999999999999999E-2</v>
      </c>
      <c r="K11" s="94">
        <v>59270697.398774996</v>
      </c>
      <c r="L11" s="139">
        <v>0.17924528301886791</v>
      </c>
      <c r="M11" s="48">
        <f t="shared" si="2"/>
        <v>69894690.328744099</v>
      </c>
      <c r="N11" s="48">
        <f t="shared" si="3"/>
        <v>12857942.128257127</v>
      </c>
      <c r="O11" s="48">
        <f t="shared" si="4"/>
        <v>57036748.200486973</v>
      </c>
      <c r="P11" s="11">
        <v>0.05</v>
      </c>
      <c r="Q11" s="48">
        <f t="shared" si="5"/>
        <v>54184910.790462621</v>
      </c>
    </row>
    <row r="12" spans="3:17" x14ac:dyDescent="0.25">
      <c r="C12" s="87">
        <v>8</v>
      </c>
      <c r="D12" s="95" t="s">
        <v>2809</v>
      </c>
      <c r="E12" s="96">
        <v>42657</v>
      </c>
      <c r="F12" s="76">
        <v>44424</v>
      </c>
      <c r="G12" s="117">
        <f t="shared" si="0"/>
        <v>4.8410958904109593</v>
      </c>
      <c r="H12" s="100">
        <v>25</v>
      </c>
      <c r="I12" s="11">
        <v>0.05</v>
      </c>
      <c r="J12" s="117">
        <f t="shared" si="1"/>
        <v>3.7999999999999999E-2</v>
      </c>
      <c r="K12" s="94">
        <v>18609443.690192048</v>
      </c>
      <c r="L12" s="139">
        <v>5.9047619047619078E-2</v>
      </c>
      <c r="M12" s="48">
        <f t="shared" si="2"/>
        <v>19708287.031898625</v>
      </c>
      <c r="N12" s="48">
        <f t="shared" si="3"/>
        <v>3625568.8795722332</v>
      </c>
      <c r="O12" s="48">
        <f t="shared" si="4"/>
        <v>16082718.152326392</v>
      </c>
      <c r="P12" s="11">
        <v>0.05</v>
      </c>
      <c r="Q12" s="48">
        <f t="shared" si="5"/>
        <v>15278582.244710071</v>
      </c>
    </row>
    <row r="13" spans="3:17" x14ac:dyDescent="0.25">
      <c r="C13" s="87">
        <v>9</v>
      </c>
      <c r="D13" s="95" t="s">
        <v>2810</v>
      </c>
      <c r="E13" s="96">
        <v>42657</v>
      </c>
      <c r="F13" s="76">
        <v>44424</v>
      </c>
      <c r="G13" s="117">
        <f t="shared" si="0"/>
        <v>4.8410958904109593</v>
      </c>
      <c r="H13" s="87">
        <v>15</v>
      </c>
      <c r="I13" s="11">
        <v>0.05</v>
      </c>
      <c r="J13" s="117">
        <f t="shared" si="1"/>
        <v>6.3333333333333325E-2</v>
      </c>
      <c r="K13" s="94">
        <v>7803936.2879640311</v>
      </c>
      <c r="L13" s="45">
        <v>0.22497308934337987</v>
      </c>
      <c r="M13" s="48">
        <f t="shared" si="2"/>
        <v>9559611.943706207</v>
      </c>
      <c r="N13" s="48">
        <f t="shared" si="3"/>
        <v>2931003.2126579769</v>
      </c>
      <c r="O13" s="48">
        <f t="shared" si="4"/>
        <v>6628608.7310482301</v>
      </c>
      <c r="P13" s="11">
        <v>0.05</v>
      </c>
      <c r="Q13" s="48">
        <f t="shared" si="5"/>
        <v>6297178.2944958182</v>
      </c>
    </row>
    <row r="14" spans="3:17" x14ac:dyDescent="0.25">
      <c r="C14" s="87">
        <v>10</v>
      </c>
      <c r="D14" s="95" t="s">
        <v>2811</v>
      </c>
      <c r="E14" s="96">
        <v>42657</v>
      </c>
      <c r="F14" s="76">
        <v>44424</v>
      </c>
      <c r="G14" s="117">
        <f t="shared" si="0"/>
        <v>4.8410958904109593</v>
      </c>
      <c r="H14" s="100">
        <v>25</v>
      </c>
      <c r="I14" s="11">
        <v>0.05</v>
      </c>
      <c r="J14" s="117">
        <f t="shared" si="1"/>
        <v>3.7999999999999999E-2</v>
      </c>
      <c r="K14" s="94">
        <v>40776220.611086287</v>
      </c>
      <c r="L14" s="45">
        <v>0.1059027777777778</v>
      </c>
      <c r="M14" s="48">
        <f t="shared" si="2"/>
        <v>45094535.641079806</v>
      </c>
      <c r="N14" s="48">
        <f t="shared" si="3"/>
        <v>8295664.9045368349</v>
      </c>
      <c r="O14" s="48">
        <f t="shared" si="4"/>
        <v>36798870.73654297</v>
      </c>
      <c r="P14" s="11">
        <v>0.05</v>
      </c>
      <c r="Q14" s="48">
        <f t="shared" si="5"/>
        <v>34958927.199715823</v>
      </c>
    </row>
    <row r="15" spans="3:17" x14ac:dyDescent="0.25">
      <c r="C15" s="87">
        <v>11</v>
      </c>
      <c r="D15" s="95" t="s">
        <v>2812</v>
      </c>
      <c r="E15" s="96">
        <v>42657</v>
      </c>
      <c r="F15" s="76">
        <v>44424</v>
      </c>
      <c r="G15" s="117">
        <f t="shared" si="0"/>
        <v>4.8410958904109593</v>
      </c>
      <c r="H15" s="100">
        <v>25</v>
      </c>
      <c r="I15" s="11">
        <v>0.05</v>
      </c>
      <c r="J15" s="117">
        <f t="shared" si="1"/>
        <v>3.7999999999999999E-2</v>
      </c>
      <c r="K15" s="94">
        <v>53105715.052197747</v>
      </c>
      <c r="L15" s="45">
        <v>0.18172690763052218</v>
      </c>
      <c r="M15" s="48">
        <f t="shared" si="2"/>
        <v>62756452.426141314</v>
      </c>
      <c r="N15" s="48">
        <f t="shared" si="3"/>
        <v>11544780.149604617</v>
      </c>
      <c r="O15" s="48">
        <f t="shared" si="4"/>
        <v>51211672.276536696</v>
      </c>
      <c r="P15" s="11">
        <v>0.05</v>
      </c>
      <c r="Q15" s="48">
        <f t="shared" si="5"/>
        <v>48651088.662709862</v>
      </c>
    </row>
    <row r="16" spans="3:17" x14ac:dyDescent="0.25">
      <c r="C16" s="87">
        <v>12</v>
      </c>
      <c r="D16" s="95" t="s">
        <v>2813</v>
      </c>
      <c r="E16" s="96">
        <v>42657</v>
      </c>
      <c r="F16" s="76">
        <v>44424</v>
      </c>
      <c r="G16" s="117">
        <f t="shared" si="0"/>
        <v>4.8410958904109593</v>
      </c>
      <c r="H16" s="100">
        <v>25</v>
      </c>
      <c r="I16" s="11">
        <v>0.05</v>
      </c>
      <c r="J16" s="117">
        <f t="shared" si="1"/>
        <v>3.7999999999999999E-2</v>
      </c>
      <c r="K16" s="94">
        <v>7783449.403885697</v>
      </c>
      <c r="L16" s="45">
        <v>0.18172690763052218</v>
      </c>
      <c r="M16" s="48">
        <f t="shared" si="2"/>
        <v>9197911.5947524756</v>
      </c>
      <c r="N16" s="48">
        <f t="shared" si="3"/>
        <v>1692062.9368253418</v>
      </c>
      <c r="O16" s="48">
        <f t="shared" si="4"/>
        <v>7505848.6579271341</v>
      </c>
      <c r="P16" s="11">
        <v>0.05</v>
      </c>
      <c r="Q16" s="48">
        <f t="shared" si="5"/>
        <v>7130556.225030777</v>
      </c>
    </row>
    <row r="17" spans="3:17" x14ac:dyDescent="0.25">
      <c r="C17" s="87">
        <v>13</v>
      </c>
      <c r="D17" s="95" t="s">
        <v>2814</v>
      </c>
      <c r="E17" s="96">
        <v>42657</v>
      </c>
      <c r="F17" s="76">
        <v>44424</v>
      </c>
      <c r="G17" s="117">
        <f t="shared" si="0"/>
        <v>4.8410958904109593</v>
      </c>
      <c r="H17" s="100">
        <v>25</v>
      </c>
      <c r="I17" s="11">
        <v>0.05</v>
      </c>
      <c r="J17" s="117">
        <f t="shared" si="1"/>
        <v>3.7999999999999999E-2</v>
      </c>
      <c r="K17" s="94">
        <v>15066536.908266265</v>
      </c>
      <c r="L17" s="45">
        <v>0.18172690763052218</v>
      </c>
      <c r="M17" s="48">
        <f t="shared" si="2"/>
        <v>17804532.069306619</v>
      </c>
      <c r="N17" s="48">
        <f t="shared" si="3"/>
        <v>3275350.9871935952</v>
      </c>
      <c r="O17" s="48">
        <f t="shared" si="4"/>
        <v>14529181.082113024</v>
      </c>
      <c r="P17" s="11">
        <v>0.05</v>
      </c>
      <c r="Q17" s="48">
        <f t="shared" si="5"/>
        <v>13802722.028007371</v>
      </c>
    </row>
    <row r="18" spans="3:17" x14ac:dyDescent="0.25">
      <c r="C18" s="87">
        <v>14</v>
      </c>
      <c r="D18" s="95" t="s">
        <v>2806</v>
      </c>
      <c r="E18" s="96">
        <v>42915</v>
      </c>
      <c r="F18" s="76">
        <v>44424</v>
      </c>
      <c r="G18" s="117">
        <f t="shared" si="0"/>
        <v>4.1342465753424653</v>
      </c>
      <c r="H18" s="100">
        <v>25</v>
      </c>
      <c r="I18" s="11">
        <v>0.05</v>
      </c>
      <c r="J18" s="117">
        <f t="shared" si="1"/>
        <v>3.7999999999999999E-2</v>
      </c>
      <c r="K18" s="94">
        <v>808000</v>
      </c>
      <c r="L18" s="45">
        <v>7.6923076923076997E-2</v>
      </c>
      <c r="M18" s="48">
        <f t="shared" si="2"/>
        <v>870153.84615384624</v>
      </c>
      <c r="N18" s="48">
        <f t="shared" si="3"/>
        <v>136702.3612223393</v>
      </c>
      <c r="O18" s="48">
        <f t="shared" si="4"/>
        <v>733451.48493150692</v>
      </c>
      <c r="P18" s="11">
        <v>0.05</v>
      </c>
      <c r="Q18" s="48">
        <f t="shared" si="5"/>
        <v>696778.91068493156</v>
      </c>
    </row>
    <row r="19" spans="3:17" x14ac:dyDescent="0.25">
      <c r="C19" s="87">
        <v>15</v>
      </c>
      <c r="D19" s="95" t="s">
        <v>2806</v>
      </c>
      <c r="E19" s="96">
        <v>42884</v>
      </c>
      <c r="F19" s="76">
        <v>44424</v>
      </c>
      <c r="G19" s="117">
        <f t="shared" si="0"/>
        <v>4.2191780821917808</v>
      </c>
      <c r="H19" s="100">
        <v>25</v>
      </c>
      <c r="I19" s="11">
        <v>0.05</v>
      </c>
      <c r="J19" s="117">
        <f t="shared" si="1"/>
        <v>3.7999999999999999E-2</v>
      </c>
      <c r="K19" s="94">
        <v>281115</v>
      </c>
      <c r="L19" s="45">
        <v>7.6923076923076997E-2</v>
      </c>
      <c r="M19" s="48">
        <f t="shared" si="2"/>
        <v>302739.23076923081</v>
      </c>
      <c r="N19" s="48">
        <f t="shared" si="3"/>
        <v>48537.807629083247</v>
      </c>
      <c r="O19" s="48">
        <f t="shared" si="4"/>
        <v>254201.42314014756</v>
      </c>
      <c r="P19" s="11">
        <v>0.05</v>
      </c>
      <c r="Q19" s="48">
        <f t="shared" si="5"/>
        <v>241491.35198314016</v>
      </c>
    </row>
    <row r="20" spans="3:17" x14ac:dyDescent="0.25">
      <c r="C20" s="87">
        <v>16</v>
      </c>
      <c r="D20" s="95" t="s">
        <v>2805</v>
      </c>
      <c r="E20" s="96">
        <v>43190</v>
      </c>
      <c r="F20" s="76">
        <v>44424</v>
      </c>
      <c r="G20" s="117">
        <f t="shared" si="0"/>
        <v>3.3808219178082193</v>
      </c>
      <c r="H20" s="100">
        <v>25</v>
      </c>
      <c r="I20" s="11">
        <v>0.05</v>
      </c>
      <c r="J20" s="117">
        <f t="shared" si="1"/>
        <v>3.7999999999999999E-2</v>
      </c>
      <c r="K20" s="94">
        <v>4803</v>
      </c>
      <c r="L20" s="45">
        <v>3.6615134255492267E-2</v>
      </c>
      <c r="M20" s="48">
        <f t="shared" si="2"/>
        <v>4978.86248982913</v>
      </c>
      <c r="N20" s="48">
        <f t="shared" si="3"/>
        <v>639.6406023919659</v>
      </c>
      <c r="O20" s="48">
        <f t="shared" si="4"/>
        <v>4339.2218874371638</v>
      </c>
      <c r="P20" s="11">
        <v>0.05</v>
      </c>
      <c r="Q20" s="48">
        <f t="shared" si="5"/>
        <v>4122.2607930653057</v>
      </c>
    </row>
    <row r="21" spans="3:17" x14ac:dyDescent="0.25">
      <c r="C21" s="87">
        <v>17</v>
      </c>
      <c r="D21" s="95" t="s">
        <v>2808</v>
      </c>
      <c r="E21" s="96">
        <v>43190</v>
      </c>
      <c r="F21" s="76">
        <v>44424</v>
      </c>
      <c r="G21" s="117">
        <f t="shared" si="0"/>
        <v>3.3808219178082193</v>
      </c>
      <c r="H21" s="100">
        <v>25</v>
      </c>
      <c r="I21" s="11">
        <v>0.05</v>
      </c>
      <c r="J21" s="117">
        <f t="shared" si="1"/>
        <v>3.7999999999999999E-2</v>
      </c>
      <c r="K21" s="94">
        <v>665940</v>
      </c>
      <c r="L21" s="139">
        <v>0</v>
      </c>
      <c r="M21" s="48">
        <f t="shared" si="2"/>
        <v>665940</v>
      </c>
      <c r="N21" s="48">
        <f t="shared" si="3"/>
        <v>85554.13282191781</v>
      </c>
      <c r="O21" s="48">
        <f t="shared" si="4"/>
        <v>580385.86717808223</v>
      </c>
      <c r="P21" s="11">
        <v>0.05</v>
      </c>
      <c r="Q21" s="48">
        <f t="shared" si="5"/>
        <v>551366.57381917804</v>
      </c>
    </row>
    <row r="22" spans="3:17" x14ac:dyDescent="0.25">
      <c r="C22" s="87">
        <v>18</v>
      </c>
      <c r="D22" s="95" t="s">
        <v>2811</v>
      </c>
      <c r="E22" s="96">
        <v>43190</v>
      </c>
      <c r="F22" s="76">
        <v>44424</v>
      </c>
      <c r="G22" s="117">
        <f t="shared" si="0"/>
        <v>3.3808219178082193</v>
      </c>
      <c r="H22" s="100">
        <v>25</v>
      </c>
      <c r="I22" s="11">
        <v>0.05</v>
      </c>
      <c r="J22" s="117">
        <f t="shared" si="1"/>
        <v>3.7999999999999999E-2</v>
      </c>
      <c r="K22" s="94">
        <v>5179402.75</v>
      </c>
      <c r="L22" s="45">
        <v>3.6615134255492267E-2</v>
      </c>
      <c r="M22" s="48">
        <f t="shared" si="2"/>
        <v>5369047.2770545166</v>
      </c>
      <c r="N22" s="48">
        <f t="shared" si="3"/>
        <v>689768.123056549</v>
      </c>
      <c r="O22" s="48">
        <f t="shared" si="4"/>
        <v>4679279.153997968</v>
      </c>
      <c r="P22" s="11">
        <v>0.05</v>
      </c>
      <c r="Q22" s="48">
        <f t="shared" si="5"/>
        <v>4445315.1962980693</v>
      </c>
    </row>
    <row r="23" spans="3:17" x14ac:dyDescent="0.25">
      <c r="C23" s="87">
        <v>19</v>
      </c>
      <c r="D23" s="95" t="s">
        <v>2812</v>
      </c>
      <c r="E23" s="96">
        <v>43190</v>
      </c>
      <c r="F23" s="76">
        <v>44424</v>
      </c>
      <c r="G23" s="117">
        <f t="shared" si="0"/>
        <v>3.3808219178082193</v>
      </c>
      <c r="H23" s="100">
        <v>25</v>
      </c>
      <c r="I23" s="11">
        <v>0.05</v>
      </c>
      <c r="J23" s="117">
        <f t="shared" si="1"/>
        <v>3.7999999999999999E-2</v>
      </c>
      <c r="K23" s="94">
        <v>4896340.4000000004</v>
      </c>
      <c r="L23" s="45">
        <v>4.2515500442869766E-2</v>
      </c>
      <c r="M23" s="48">
        <f t="shared" si="2"/>
        <v>5104510.7624446414</v>
      </c>
      <c r="N23" s="48">
        <f t="shared" si="3"/>
        <v>655782.79088370991</v>
      </c>
      <c r="O23" s="48">
        <f t="shared" si="4"/>
        <v>4448727.9715609318</v>
      </c>
      <c r="P23" s="11">
        <v>0.05</v>
      </c>
      <c r="Q23" s="48">
        <f t="shared" si="5"/>
        <v>4226291.5729828849</v>
      </c>
    </row>
    <row r="24" spans="3:17" x14ac:dyDescent="0.25">
      <c r="C24" s="87">
        <v>20</v>
      </c>
      <c r="D24" s="95" t="s">
        <v>2806</v>
      </c>
      <c r="E24" s="96">
        <v>43887</v>
      </c>
      <c r="F24" s="76">
        <v>44424</v>
      </c>
      <c r="G24" s="117">
        <f t="shared" si="0"/>
        <v>1.4712328767123288</v>
      </c>
      <c r="H24" s="100">
        <v>25</v>
      </c>
      <c r="I24" s="11">
        <v>0.05</v>
      </c>
      <c r="J24" s="117">
        <f t="shared" si="1"/>
        <v>3.7999999999999999E-2</v>
      </c>
      <c r="K24" s="94">
        <v>4899750</v>
      </c>
      <c r="L24" s="45">
        <v>0</v>
      </c>
      <c r="M24" s="48">
        <f t="shared" si="2"/>
        <v>4899750</v>
      </c>
      <c r="N24" s="48">
        <f t="shared" si="3"/>
        <v>273929.58493150683</v>
      </c>
      <c r="O24" s="48">
        <f t="shared" si="4"/>
        <v>4625820.4150684932</v>
      </c>
      <c r="P24" s="11">
        <v>0.05</v>
      </c>
      <c r="Q24" s="48">
        <f t="shared" si="5"/>
        <v>4394529.3943150686</v>
      </c>
    </row>
    <row r="25" spans="3:17" x14ac:dyDescent="0.25">
      <c r="C25" s="87">
        <v>21</v>
      </c>
      <c r="D25" s="95" t="s">
        <v>2806</v>
      </c>
      <c r="E25" s="96">
        <v>44116</v>
      </c>
      <c r="F25" s="76">
        <v>44424</v>
      </c>
      <c r="G25" s="117">
        <f t="shared" si="0"/>
        <v>0.84383561643835614</v>
      </c>
      <c r="H25" s="100">
        <v>25</v>
      </c>
      <c r="I25" s="11">
        <v>0.05</v>
      </c>
      <c r="J25" s="117">
        <f t="shared" si="1"/>
        <v>3.7999999999999999E-2</v>
      </c>
      <c r="K25" s="94">
        <v>4899750</v>
      </c>
      <c r="L25" s="45">
        <v>0</v>
      </c>
      <c r="M25" s="48">
        <f t="shared" si="2"/>
        <v>4899750</v>
      </c>
      <c r="N25" s="48">
        <f t="shared" si="3"/>
        <v>157114.17534246575</v>
      </c>
      <c r="O25" s="48">
        <f t="shared" si="4"/>
        <v>4742635.8246575342</v>
      </c>
      <c r="P25" s="11">
        <v>0.05</v>
      </c>
      <c r="Q25" s="48">
        <f t="shared" si="5"/>
        <v>4505504.0334246578</v>
      </c>
    </row>
    <row r="26" spans="3:17" x14ac:dyDescent="0.25">
      <c r="C26" s="87">
        <v>22</v>
      </c>
      <c r="D26" s="95" t="s">
        <v>2815</v>
      </c>
      <c r="E26" s="96">
        <v>44122</v>
      </c>
      <c r="F26" s="76">
        <v>44424</v>
      </c>
      <c r="G26" s="117">
        <f t="shared" si="0"/>
        <v>0.82739726027397265</v>
      </c>
      <c r="H26" s="100">
        <v>25</v>
      </c>
      <c r="I26" s="11">
        <v>0.05</v>
      </c>
      <c r="J26" s="117">
        <f t="shared" si="1"/>
        <v>3.7999999999999999E-2</v>
      </c>
      <c r="K26" s="94">
        <v>10091236.004128991</v>
      </c>
      <c r="L26" s="45">
        <v>0</v>
      </c>
      <c r="M26" s="48">
        <f t="shared" si="2"/>
        <v>10091236.004128991</v>
      </c>
      <c r="N26" s="48">
        <f t="shared" si="3"/>
        <v>317279.51885858714</v>
      </c>
      <c r="O26" s="48">
        <f t="shared" si="4"/>
        <v>9773956.4852704033</v>
      </c>
      <c r="P26" s="11">
        <v>0.05</v>
      </c>
      <c r="Q26" s="48">
        <f t="shared" si="5"/>
        <v>9285258.6610068828</v>
      </c>
    </row>
    <row r="27" spans="3:17" x14ac:dyDescent="0.25">
      <c r="C27" s="87">
        <v>23</v>
      </c>
      <c r="D27" s="95" t="s">
        <v>2816</v>
      </c>
      <c r="E27" s="96">
        <v>44122</v>
      </c>
      <c r="F27" s="76">
        <v>44424</v>
      </c>
      <c r="G27" s="117">
        <f t="shared" si="0"/>
        <v>0.82739726027397265</v>
      </c>
      <c r="H27" s="100">
        <v>25</v>
      </c>
      <c r="I27" s="11">
        <v>0.05</v>
      </c>
      <c r="J27" s="117">
        <f t="shared" si="1"/>
        <v>3.7999999999999999E-2</v>
      </c>
      <c r="K27" s="94">
        <v>137906650.61530575</v>
      </c>
      <c r="L27" s="45">
        <v>0</v>
      </c>
      <c r="M27" s="48">
        <f t="shared" si="2"/>
        <v>137906650.61530575</v>
      </c>
      <c r="N27" s="48">
        <f t="shared" si="3"/>
        <v>4335936.2259212295</v>
      </c>
      <c r="O27" s="48">
        <f t="shared" si="4"/>
        <v>133570714.38938452</v>
      </c>
      <c r="P27" s="11">
        <v>0.05</v>
      </c>
      <c r="Q27" s="48">
        <f t="shared" si="5"/>
        <v>126892178.66991529</v>
      </c>
    </row>
    <row r="28" spans="3:17" x14ac:dyDescent="0.25">
      <c r="C28" s="87">
        <v>24</v>
      </c>
      <c r="D28" s="95" t="s">
        <v>2817</v>
      </c>
      <c r="E28" s="96">
        <v>44122</v>
      </c>
      <c r="F28" s="76">
        <v>44424</v>
      </c>
      <c r="G28" s="117">
        <f t="shared" si="0"/>
        <v>0.82739726027397265</v>
      </c>
      <c r="H28" s="100">
        <v>25</v>
      </c>
      <c r="I28" s="11">
        <v>0.05</v>
      </c>
      <c r="J28" s="117">
        <f t="shared" si="1"/>
        <v>3.7999999999999999E-2</v>
      </c>
      <c r="K28" s="94">
        <v>714325879.51307368</v>
      </c>
      <c r="L28" s="45">
        <v>0</v>
      </c>
      <c r="M28" s="48">
        <f t="shared" si="2"/>
        <v>714325879.51307368</v>
      </c>
      <c r="N28" s="48">
        <f t="shared" si="3"/>
        <v>22459188.474772695</v>
      </c>
      <c r="O28" s="48">
        <f t="shared" si="4"/>
        <v>691866691.03830099</v>
      </c>
      <c r="P28" s="11">
        <v>0.05</v>
      </c>
      <c r="Q28" s="48">
        <f t="shared" si="5"/>
        <v>657273356.48638594</v>
      </c>
    </row>
    <row r="29" spans="3:17" x14ac:dyDescent="0.25">
      <c r="C29" s="87">
        <v>25</v>
      </c>
      <c r="D29" s="95" t="s">
        <v>2818</v>
      </c>
      <c r="E29" s="96">
        <v>44122</v>
      </c>
      <c r="F29" s="76">
        <v>44424</v>
      </c>
      <c r="G29" s="117">
        <f t="shared" si="0"/>
        <v>0.82739726027397265</v>
      </c>
      <c r="H29" s="100">
        <v>25</v>
      </c>
      <c r="I29" s="11">
        <v>0.05</v>
      </c>
      <c r="J29" s="117">
        <f t="shared" si="1"/>
        <v>3.7999999999999999E-2</v>
      </c>
      <c r="K29" s="94">
        <v>140262678.63693413</v>
      </c>
      <c r="L29" s="45">
        <v>0</v>
      </c>
      <c r="M29" s="48">
        <f t="shared" si="2"/>
        <v>140262678.63693413</v>
      </c>
      <c r="N29" s="48">
        <f t="shared" si="3"/>
        <v>4410012.3288697423</v>
      </c>
      <c r="O29" s="48">
        <f t="shared" si="4"/>
        <v>135852666.3080644</v>
      </c>
      <c r="P29" s="11">
        <v>0.05</v>
      </c>
      <c r="Q29" s="48">
        <f t="shared" si="5"/>
        <v>129060032.99266118</v>
      </c>
    </row>
    <row r="30" spans="3:17" x14ac:dyDescent="0.25">
      <c r="C30" s="87">
        <v>26</v>
      </c>
      <c r="D30" s="95" t="s">
        <v>2819</v>
      </c>
      <c r="E30" s="96">
        <v>44122</v>
      </c>
      <c r="F30" s="76">
        <v>44424</v>
      </c>
      <c r="G30" s="117">
        <f t="shared" si="0"/>
        <v>0.82739726027397265</v>
      </c>
      <c r="H30" s="100">
        <v>25</v>
      </c>
      <c r="I30" s="11">
        <v>0.05</v>
      </c>
      <c r="J30" s="117">
        <f t="shared" si="1"/>
        <v>3.7999999999999999E-2</v>
      </c>
      <c r="K30" s="94">
        <v>29856764.377728172</v>
      </c>
      <c r="L30" s="139">
        <v>0</v>
      </c>
      <c r="M30" s="48">
        <f t="shared" si="2"/>
        <v>29856764.377728172</v>
      </c>
      <c r="N30" s="48">
        <f t="shared" si="3"/>
        <v>938729.39177755755</v>
      </c>
      <c r="O30" s="48">
        <f t="shared" si="4"/>
        <v>28918034.985950615</v>
      </c>
      <c r="P30" s="11">
        <v>0.05</v>
      </c>
      <c r="Q30" s="48">
        <f t="shared" si="5"/>
        <v>27472133.236653082</v>
      </c>
    </row>
    <row r="31" spans="3:17" x14ac:dyDescent="0.25">
      <c r="C31" s="87">
        <v>27</v>
      </c>
      <c r="D31" s="95" t="s">
        <v>2820</v>
      </c>
      <c r="E31" s="96">
        <v>44122</v>
      </c>
      <c r="F31" s="76">
        <v>44424</v>
      </c>
      <c r="G31" s="117">
        <f t="shared" si="0"/>
        <v>0.82739726027397265</v>
      </c>
      <c r="H31" s="100">
        <v>25</v>
      </c>
      <c r="I31" s="11">
        <v>0.05</v>
      </c>
      <c r="J31" s="117">
        <f t="shared" si="1"/>
        <v>3.7999999999999999E-2</v>
      </c>
      <c r="K31" s="94">
        <v>15374641.971257292</v>
      </c>
      <c r="L31" s="139">
        <v>0</v>
      </c>
      <c r="M31" s="48">
        <f t="shared" si="2"/>
        <v>15374641.971257292</v>
      </c>
      <c r="N31" s="48">
        <f t="shared" si="3"/>
        <v>483395.59249903751</v>
      </c>
      <c r="O31" s="48">
        <f t="shared" si="4"/>
        <v>14891246.378758254</v>
      </c>
      <c r="P31" s="11">
        <v>0.05</v>
      </c>
      <c r="Q31" s="48">
        <f t="shared" si="5"/>
        <v>14146684.059820341</v>
      </c>
    </row>
    <row r="32" spans="3:17" x14ac:dyDescent="0.25">
      <c r="C32" s="87">
        <v>28</v>
      </c>
      <c r="D32" s="95" t="s">
        <v>2821</v>
      </c>
      <c r="E32" s="96">
        <v>44122</v>
      </c>
      <c r="F32" s="76">
        <v>44424</v>
      </c>
      <c r="G32" s="117">
        <f t="shared" si="0"/>
        <v>0.82739726027397265</v>
      </c>
      <c r="H32" s="87">
        <v>15</v>
      </c>
      <c r="I32" s="11">
        <v>0.05</v>
      </c>
      <c r="J32" s="117">
        <f t="shared" si="1"/>
        <v>6.3333333333333325E-2</v>
      </c>
      <c r="K32" s="94">
        <v>4749512.199788427</v>
      </c>
      <c r="L32" s="45">
        <v>0</v>
      </c>
      <c r="M32" s="48">
        <f t="shared" si="2"/>
        <v>4749512.199788427</v>
      </c>
      <c r="N32" s="48">
        <f t="shared" si="3"/>
        <v>248883.11417704102</v>
      </c>
      <c r="O32" s="48">
        <f t="shared" si="4"/>
        <v>4500629.0856113862</v>
      </c>
      <c r="P32" s="11">
        <v>0.05</v>
      </c>
      <c r="Q32" s="48">
        <f t="shared" si="5"/>
        <v>4275597.631330817</v>
      </c>
    </row>
    <row r="33" spans="3:17" x14ac:dyDescent="0.25">
      <c r="C33" s="87">
        <v>29</v>
      </c>
      <c r="D33" s="95" t="s">
        <v>2822</v>
      </c>
      <c r="E33" s="96">
        <v>44122</v>
      </c>
      <c r="F33" s="76">
        <v>44424</v>
      </c>
      <c r="G33" s="117">
        <f t="shared" si="0"/>
        <v>0.82739726027397265</v>
      </c>
      <c r="H33" s="100">
        <v>25</v>
      </c>
      <c r="I33" s="11">
        <v>0.05</v>
      </c>
      <c r="J33" s="117">
        <f t="shared" si="1"/>
        <v>3.7999999999999999E-2</v>
      </c>
      <c r="K33" s="94">
        <v>39413247.757315338</v>
      </c>
      <c r="L33" s="45">
        <v>0</v>
      </c>
      <c r="M33" s="48">
        <f t="shared" si="2"/>
        <v>39413247.757315338</v>
      </c>
      <c r="N33" s="48">
        <f t="shared" si="3"/>
        <v>1239195.7020902762</v>
      </c>
      <c r="O33" s="48">
        <f t="shared" si="4"/>
        <v>38174052.055225059</v>
      </c>
      <c r="P33" s="11">
        <v>0.05</v>
      </c>
      <c r="Q33" s="48">
        <f t="shared" si="5"/>
        <v>36265349.452463806</v>
      </c>
    </row>
    <row r="34" spans="3:17" x14ac:dyDescent="0.25">
      <c r="C34" s="87">
        <v>30</v>
      </c>
      <c r="D34" s="95" t="s">
        <v>2823</v>
      </c>
      <c r="E34" s="96">
        <v>44122</v>
      </c>
      <c r="F34" s="76">
        <v>44424</v>
      </c>
      <c r="G34" s="117">
        <f t="shared" si="0"/>
        <v>0.82739726027397265</v>
      </c>
      <c r="H34" s="100">
        <v>25</v>
      </c>
      <c r="I34" s="11">
        <v>0.05</v>
      </c>
      <c r="J34" s="117">
        <f t="shared" si="1"/>
        <v>3.7999999999999999E-2</v>
      </c>
      <c r="K34" s="94">
        <v>63842287.705209687</v>
      </c>
      <c r="L34" s="45">
        <v>0</v>
      </c>
      <c r="M34" s="48">
        <f t="shared" si="2"/>
        <v>63842287.705209687</v>
      </c>
      <c r="N34" s="48">
        <f t="shared" si="3"/>
        <v>2007271.4896027024</v>
      </c>
      <c r="O34" s="48">
        <f t="shared" si="4"/>
        <v>61835016.215606987</v>
      </c>
      <c r="P34" s="11">
        <v>0.05</v>
      </c>
      <c r="Q34" s="48">
        <f t="shared" si="5"/>
        <v>58743265.404826634</v>
      </c>
    </row>
    <row r="35" spans="3:17" x14ac:dyDescent="0.25">
      <c r="C35" s="87">
        <v>31</v>
      </c>
      <c r="D35" s="95" t="s">
        <v>2824</v>
      </c>
      <c r="E35" s="96">
        <v>44122</v>
      </c>
      <c r="F35" s="76">
        <v>44424</v>
      </c>
      <c r="G35" s="117">
        <f t="shared" si="0"/>
        <v>0.82739726027397265</v>
      </c>
      <c r="H35" s="100">
        <v>25</v>
      </c>
      <c r="I35" s="11">
        <v>0.05</v>
      </c>
      <c r="J35" s="117">
        <f t="shared" si="1"/>
        <v>3.7999999999999999E-2</v>
      </c>
      <c r="K35" s="94">
        <v>34028724.152628466</v>
      </c>
      <c r="L35" s="45">
        <v>0</v>
      </c>
      <c r="M35" s="48">
        <f t="shared" si="2"/>
        <v>34028724.152628466</v>
      </c>
      <c r="N35" s="48">
        <f t="shared" si="3"/>
        <v>1069900.3791111351</v>
      </c>
      <c r="O35" s="48">
        <f t="shared" si="4"/>
        <v>32958823.773517333</v>
      </c>
      <c r="P35" s="11">
        <v>0.05</v>
      </c>
      <c r="Q35" s="48">
        <f t="shared" si="5"/>
        <v>31310882.584841464</v>
      </c>
    </row>
    <row r="36" spans="3:17" x14ac:dyDescent="0.25">
      <c r="C36" s="87">
        <v>32</v>
      </c>
      <c r="D36" s="95" t="s">
        <v>2825</v>
      </c>
      <c r="E36" s="96">
        <v>44122</v>
      </c>
      <c r="F36" s="76">
        <v>44424</v>
      </c>
      <c r="G36" s="117">
        <f t="shared" si="0"/>
        <v>0.82739726027397265</v>
      </c>
      <c r="H36" s="100">
        <v>25</v>
      </c>
      <c r="I36" s="11">
        <v>0.05</v>
      </c>
      <c r="J36" s="117">
        <f t="shared" si="1"/>
        <v>3.7999999999999999E-2</v>
      </c>
      <c r="K36" s="94">
        <v>1239442.920612175</v>
      </c>
      <c r="L36" s="45">
        <v>0</v>
      </c>
      <c r="M36" s="48">
        <f t="shared" si="2"/>
        <v>1239442.920612175</v>
      </c>
      <c r="N36" s="48">
        <f t="shared" si="3"/>
        <v>38969.443717658411</v>
      </c>
      <c r="O36" s="48">
        <f t="shared" si="4"/>
        <v>1200473.4768945165</v>
      </c>
      <c r="P36" s="11">
        <v>0.05</v>
      </c>
      <c r="Q36" s="48">
        <f t="shared" si="5"/>
        <v>1140449.8030497907</v>
      </c>
    </row>
    <row r="37" spans="3:17" x14ac:dyDescent="0.25">
      <c r="C37" s="87">
        <v>33</v>
      </c>
      <c r="D37" s="95" t="s">
        <v>2826</v>
      </c>
      <c r="E37" s="96">
        <v>44122</v>
      </c>
      <c r="F37" s="76">
        <v>44424</v>
      </c>
      <c r="G37" s="117">
        <f t="shared" si="0"/>
        <v>0.82739726027397265</v>
      </c>
      <c r="H37" s="100">
        <v>25</v>
      </c>
      <c r="I37" s="11">
        <v>0.05</v>
      </c>
      <c r="J37" s="117">
        <f t="shared" si="1"/>
        <v>3.7999999999999999E-2</v>
      </c>
      <c r="K37" s="94">
        <v>10992877.633688349</v>
      </c>
      <c r="L37" s="139">
        <v>0</v>
      </c>
      <c r="M37" s="48">
        <f t="shared" si="2"/>
        <v>10992877.633688349</v>
      </c>
      <c r="N37" s="48">
        <f t="shared" si="3"/>
        <v>345628.11979234935</v>
      </c>
      <c r="O37" s="48">
        <f t="shared" si="4"/>
        <v>10647249.513896</v>
      </c>
      <c r="P37" s="11">
        <v>0.05</v>
      </c>
      <c r="Q37" s="48">
        <f t="shared" si="5"/>
        <v>10114887.0382012</v>
      </c>
    </row>
    <row r="38" spans="3:17" x14ac:dyDescent="0.25">
      <c r="C38" s="87">
        <v>34</v>
      </c>
      <c r="D38" s="95" t="s">
        <v>2827</v>
      </c>
      <c r="E38" s="96">
        <v>44122</v>
      </c>
      <c r="F38" s="76">
        <v>44424</v>
      </c>
      <c r="G38" s="117">
        <f t="shared" si="0"/>
        <v>0.82739726027397265</v>
      </c>
      <c r="H38" s="100">
        <v>25</v>
      </c>
      <c r="I38" s="11">
        <v>0.05</v>
      </c>
      <c r="J38" s="117">
        <f t="shared" si="1"/>
        <v>3.7999999999999999E-2</v>
      </c>
      <c r="K38" s="94">
        <v>12135454.618733551</v>
      </c>
      <c r="L38" s="45">
        <v>0</v>
      </c>
      <c r="M38" s="48">
        <f t="shared" si="2"/>
        <v>12135454.618733551</v>
      </c>
      <c r="N38" s="48">
        <f t="shared" si="3"/>
        <v>381551.99234133214</v>
      </c>
      <c r="O38" s="48">
        <f t="shared" si="4"/>
        <v>11753902.626392219</v>
      </c>
      <c r="P38" s="11">
        <v>0.05</v>
      </c>
      <c r="Q38" s="48">
        <f t="shared" si="5"/>
        <v>11166207.495072607</v>
      </c>
    </row>
    <row r="39" spans="3:17" x14ac:dyDescent="0.25">
      <c r="C39" s="87">
        <v>35</v>
      </c>
      <c r="D39" s="95" t="s">
        <v>2828</v>
      </c>
      <c r="E39" s="96">
        <v>44122</v>
      </c>
      <c r="F39" s="76">
        <v>44424</v>
      </c>
      <c r="G39" s="117">
        <f t="shared" si="0"/>
        <v>0.82739726027397265</v>
      </c>
      <c r="H39" s="100">
        <v>25</v>
      </c>
      <c r="I39" s="11">
        <v>0.05</v>
      </c>
      <c r="J39" s="117">
        <f t="shared" si="1"/>
        <v>3.7999999999999999E-2</v>
      </c>
      <c r="K39" s="94">
        <v>7199934.0723349107</v>
      </c>
      <c r="L39" s="45">
        <v>0</v>
      </c>
      <c r="M39" s="48">
        <f t="shared" si="2"/>
        <v>7199934.0723349107</v>
      </c>
      <c r="N39" s="48">
        <f t="shared" si="3"/>
        <v>226373.81757291901</v>
      </c>
      <c r="O39" s="48">
        <f t="shared" si="4"/>
        <v>6973560.254761992</v>
      </c>
      <c r="P39" s="11">
        <v>0.05</v>
      </c>
      <c r="Q39" s="48">
        <f t="shared" si="5"/>
        <v>6624882.2420238918</v>
      </c>
    </row>
    <row r="40" spans="3:17" x14ac:dyDescent="0.25">
      <c r="C40" s="87">
        <v>36</v>
      </c>
      <c r="D40" s="95" t="s">
        <v>2829</v>
      </c>
      <c r="E40" s="96">
        <v>44122</v>
      </c>
      <c r="F40" s="76">
        <v>44424</v>
      </c>
      <c r="G40" s="117">
        <f t="shared" si="0"/>
        <v>0.82739726027397265</v>
      </c>
      <c r="H40" s="100">
        <v>25</v>
      </c>
      <c r="I40" s="11">
        <v>0.05</v>
      </c>
      <c r="J40" s="117">
        <f t="shared" si="1"/>
        <v>3.7999999999999999E-2</v>
      </c>
      <c r="K40" s="94">
        <v>1013594.8616127524</v>
      </c>
      <c r="L40" s="45">
        <v>0</v>
      </c>
      <c r="M40" s="48">
        <f t="shared" si="2"/>
        <v>1013594.8616127524</v>
      </c>
      <c r="N40" s="48">
        <f t="shared" si="3"/>
        <v>31868.533237994379</v>
      </c>
      <c r="O40" s="48">
        <f t="shared" si="4"/>
        <v>981726.32837475801</v>
      </c>
      <c r="P40" s="11">
        <v>0.05</v>
      </c>
      <c r="Q40" s="48">
        <f t="shared" si="5"/>
        <v>932640.01195602003</v>
      </c>
    </row>
    <row r="41" spans="3:17" x14ac:dyDescent="0.25">
      <c r="C41" s="87">
        <v>37</v>
      </c>
      <c r="D41" s="95" t="s">
        <v>2830</v>
      </c>
      <c r="E41" s="96">
        <v>44122</v>
      </c>
      <c r="F41" s="76">
        <v>44424</v>
      </c>
      <c r="G41" s="117">
        <f t="shared" si="0"/>
        <v>0.82739726027397265</v>
      </c>
      <c r="H41" s="100">
        <v>25</v>
      </c>
      <c r="I41" s="11">
        <v>0.05</v>
      </c>
      <c r="J41" s="117">
        <f t="shared" si="1"/>
        <v>3.7999999999999999E-2</v>
      </c>
      <c r="K41" s="94">
        <v>1331327.3174541607</v>
      </c>
      <c r="L41" s="45">
        <v>0</v>
      </c>
      <c r="M41" s="48">
        <f t="shared" si="2"/>
        <v>1331327.3174541607</v>
      </c>
      <c r="N41" s="48">
        <f t="shared" si="3"/>
        <v>41858.389849599858</v>
      </c>
      <c r="O41" s="48">
        <f t="shared" si="4"/>
        <v>1289468.9276045607</v>
      </c>
      <c r="P41" s="11">
        <v>0.05</v>
      </c>
      <c r="Q41" s="48">
        <f t="shared" si="5"/>
        <v>1224995.4812243327</v>
      </c>
    </row>
    <row r="42" spans="3:17" s="93" customFormat="1" x14ac:dyDescent="0.25">
      <c r="C42" s="199" t="s">
        <v>2872</v>
      </c>
      <c r="D42" s="200"/>
      <c r="E42" s="200"/>
      <c r="F42" s="200"/>
      <c r="G42" s="200"/>
      <c r="H42" s="200"/>
      <c r="I42" s="200"/>
      <c r="J42" s="201"/>
      <c r="K42" s="70">
        <f>SUM(K5:K41)</f>
        <v>3082369759.9697785</v>
      </c>
      <c r="L42" s="42"/>
      <c r="M42" s="70">
        <f>SUM(M5:M41)</f>
        <v>3287555402.411963</v>
      </c>
      <c r="N42" s="42"/>
      <c r="O42" s="42"/>
      <c r="P42" s="42"/>
      <c r="Q42" s="70">
        <f>SUM(Q5:Q41)</f>
        <v>2726660714.9433694</v>
      </c>
    </row>
    <row r="45" spans="3:17" ht="15.75" thickBot="1" x14ac:dyDescent="0.3">
      <c r="E45" t="s">
        <v>73</v>
      </c>
    </row>
    <row r="46" spans="3:17" ht="26.25" thickBot="1" x14ac:dyDescent="0.3">
      <c r="E46" s="137" t="s">
        <v>2864</v>
      </c>
      <c r="F46" s="137" t="s">
        <v>2865</v>
      </c>
      <c r="I46" t="s">
        <v>2866</v>
      </c>
      <c r="M46" t="s">
        <v>2314</v>
      </c>
    </row>
    <row r="47" spans="3:17" ht="15.75" thickBot="1" x14ac:dyDescent="0.3">
      <c r="E47" s="78">
        <v>2020</v>
      </c>
      <c r="F47" s="79">
        <v>127.4</v>
      </c>
      <c r="G47" s="55">
        <f>($F$47-F47)/F47</f>
        <v>0</v>
      </c>
      <c r="I47" s="78">
        <v>2020</v>
      </c>
      <c r="J47" s="79">
        <v>113.8</v>
      </c>
      <c r="K47" s="55">
        <f>($J$47-J47)/J47</f>
        <v>0</v>
      </c>
      <c r="M47" s="78">
        <v>2020</v>
      </c>
      <c r="N47" s="79">
        <v>111.2</v>
      </c>
      <c r="O47" s="55">
        <f>($N$47-N47)/N47</f>
        <v>0</v>
      </c>
    </row>
    <row r="48" spans="3:17" ht="15.75" thickBot="1" x14ac:dyDescent="0.3">
      <c r="E48" s="78">
        <v>2019</v>
      </c>
      <c r="F48" s="79">
        <v>126</v>
      </c>
      <c r="G48" s="55">
        <f t="shared" ref="G48:G54" si="6">($F$47-F48)/F48</f>
        <v>1.1111111111111157E-2</v>
      </c>
      <c r="I48" s="78">
        <v>2019</v>
      </c>
      <c r="J48" s="79">
        <v>112.5</v>
      </c>
      <c r="K48" s="55">
        <f t="shared" ref="K48:K54" si="7">($J$47-J48)/J48</f>
        <v>1.1555555555555531E-2</v>
      </c>
      <c r="M48" s="78">
        <v>2019</v>
      </c>
      <c r="N48" s="79">
        <v>108.8</v>
      </c>
      <c r="O48" s="55">
        <f t="shared" ref="O48:O55" si="8">($N$47-N48)/N48</f>
        <v>2.2058823529411818E-2</v>
      </c>
    </row>
    <row r="49" spans="5:15" ht="15.75" thickBot="1" x14ac:dyDescent="0.3">
      <c r="E49" s="78">
        <v>2018</v>
      </c>
      <c r="F49" s="79">
        <v>122.9</v>
      </c>
      <c r="G49" s="55">
        <f t="shared" si="6"/>
        <v>3.6615134255492267E-2</v>
      </c>
      <c r="I49" s="78">
        <v>2018</v>
      </c>
      <c r="J49" s="79">
        <v>101</v>
      </c>
      <c r="K49" s="55">
        <f t="shared" si="7"/>
        <v>0.12673267326732671</v>
      </c>
      <c r="M49" s="78">
        <v>2018</v>
      </c>
      <c r="N49" s="79">
        <v>106.9</v>
      </c>
      <c r="O49" s="55">
        <f t="shared" si="8"/>
        <v>4.0224508886810076E-2</v>
      </c>
    </row>
    <row r="50" spans="5:15" ht="15.75" thickBot="1" x14ac:dyDescent="0.3">
      <c r="E50" s="78">
        <v>2017</v>
      </c>
      <c r="F50" s="79">
        <v>118.3</v>
      </c>
      <c r="G50" s="55">
        <f t="shared" si="6"/>
        <v>7.6923076923076997E-2</v>
      </c>
      <c r="I50" s="78">
        <v>2017</v>
      </c>
      <c r="J50" s="79">
        <v>96.5</v>
      </c>
      <c r="K50" s="55">
        <f t="shared" si="7"/>
        <v>0.1792746113989637</v>
      </c>
      <c r="M50" s="78">
        <v>2017</v>
      </c>
      <c r="N50" s="79">
        <v>105.6</v>
      </c>
      <c r="O50" s="55">
        <f t="shared" si="8"/>
        <v>5.3030303030303115E-2</v>
      </c>
    </row>
    <row r="51" spans="5:15" ht="15.75" thickBot="1" x14ac:dyDescent="0.3">
      <c r="E51" s="78">
        <v>2016</v>
      </c>
      <c r="F51" s="79">
        <v>115.2</v>
      </c>
      <c r="G51" s="55">
        <f t="shared" si="6"/>
        <v>0.1059027777777778</v>
      </c>
      <c r="I51" s="78">
        <v>2016</v>
      </c>
      <c r="J51" s="79">
        <v>92.9</v>
      </c>
      <c r="K51" s="55">
        <f t="shared" si="7"/>
        <v>0.22497308934337987</v>
      </c>
      <c r="M51" s="78">
        <v>2016</v>
      </c>
      <c r="N51" s="79">
        <v>105</v>
      </c>
      <c r="O51" s="55">
        <f t="shared" si="8"/>
        <v>5.9047619047619078E-2</v>
      </c>
    </row>
    <row r="52" spans="5:15" ht="15.75" thickBot="1" x14ac:dyDescent="0.3">
      <c r="E52" s="78">
        <v>2015</v>
      </c>
      <c r="F52" s="79">
        <v>111.7</v>
      </c>
      <c r="G52" s="55">
        <f t="shared" si="6"/>
        <v>0.14055505819158462</v>
      </c>
      <c r="I52" s="78">
        <v>2015</v>
      </c>
      <c r="J52" s="79">
        <v>97.5</v>
      </c>
      <c r="K52" s="55">
        <f t="shared" si="7"/>
        <v>0.16717948717948716</v>
      </c>
      <c r="M52" s="78">
        <v>2015</v>
      </c>
      <c r="N52" s="79">
        <v>105.9</v>
      </c>
      <c r="O52" s="55">
        <f t="shared" si="8"/>
        <v>5.0047214353163332E-2</v>
      </c>
    </row>
    <row r="53" spans="5:15" ht="15.75" thickBot="1" x14ac:dyDescent="0.3">
      <c r="E53" s="78">
        <v>2014</v>
      </c>
      <c r="F53" s="79">
        <v>107.5</v>
      </c>
      <c r="G53" s="55">
        <f t="shared" si="6"/>
        <v>0.18511627906976749</v>
      </c>
      <c r="I53" s="78">
        <v>2014</v>
      </c>
      <c r="J53" s="79">
        <v>105.1</v>
      </c>
      <c r="K53" s="55">
        <f t="shared" si="7"/>
        <v>8.2778306374881094E-2</v>
      </c>
      <c r="M53" s="78">
        <v>2014</v>
      </c>
      <c r="N53" s="79">
        <v>105.5</v>
      </c>
      <c r="O53" s="55">
        <f t="shared" si="8"/>
        <v>5.402843601895737E-2</v>
      </c>
    </row>
    <row r="54" spans="5:15" ht="15.75" thickBot="1" x14ac:dyDescent="0.3">
      <c r="E54" s="78">
        <v>2013</v>
      </c>
      <c r="F54" s="79">
        <v>106.6</v>
      </c>
      <c r="G54" s="55">
        <f t="shared" si="6"/>
        <v>0.19512195121951231</v>
      </c>
      <c r="I54" s="78">
        <v>2013</v>
      </c>
      <c r="J54" s="79">
        <v>101.7</v>
      </c>
      <c r="K54" s="55">
        <f t="shared" si="7"/>
        <v>0.11897738446411008</v>
      </c>
      <c r="M54" s="78">
        <v>2013</v>
      </c>
      <c r="N54" s="79">
        <v>99</v>
      </c>
      <c r="O54" s="55">
        <f t="shared" si="8"/>
        <v>0.12323232323232326</v>
      </c>
    </row>
    <row r="55" spans="5:15" x14ac:dyDescent="0.25">
      <c r="M55" s="145">
        <v>2012</v>
      </c>
      <c r="N55" s="146">
        <v>96</v>
      </c>
      <c r="O55" s="55">
        <f t="shared" si="8"/>
        <v>0.15833333333333335</v>
      </c>
    </row>
    <row r="56" spans="5:15" ht="15.75" thickBot="1" x14ac:dyDescent="0.3">
      <c r="E56" t="s">
        <v>2867</v>
      </c>
      <c r="I56" t="s">
        <v>2868</v>
      </c>
    </row>
    <row r="57" spans="5:15" ht="15.75" thickBot="1" x14ac:dyDescent="0.3">
      <c r="E57" s="78">
        <v>2020</v>
      </c>
      <c r="F57" s="79">
        <v>117.7</v>
      </c>
      <c r="G57" s="138">
        <f>($F$57-F57)/F57</f>
        <v>0</v>
      </c>
      <c r="I57" s="78">
        <v>2020</v>
      </c>
      <c r="J57" s="79">
        <v>125</v>
      </c>
      <c r="K57" s="55">
        <f>($J$57-J57)/J57</f>
        <v>0</v>
      </c>
      <c r="M57" s="78">
        <v>2020</v>
      </c>
      <c r="N57" s="79">
        <v>111.5</v>
      </c>
      <c r="O57" s="138">
        <f>($N$57-N57)/N57</f>
        <v>0</v>
      </c>
    </row>
    <row r="58" spans="5:15" ht="15.75" thickBot="1" x14ac:dyDescent="0.3">
      <c r="E58" s="78">
        <v>2019</v>
      </c>
      <c r="F58" s="79">
        <v>111.9</v>
      </c>
      <c r="G58" s="138">
        <f t="shared" ref="G58:G64" si="9">($F$57-F58)/F58</f>
        <v>5.1831992850759581E-2</v>
      </c>
      <c r="I58" s="78">
        <v>2019</v>
      </c>
      <c r="J58" s="79">
        <v>126.6</v>
      </c>
      <c r="K58" s="55">
        <f t="shared" ref="K58:K64" si="10">($J$57-J58)/J58</f>
        <v>-1.2638230647709277E-2</v>
      </c>
      <c r="M58" s="78">
        <v>2019</v>
      </c>
      <c r="N58" s="79">
        <v>111.5</v>
      </c>
      <c r="O58" s="138">
        <f t="shared" ref="O58:O64" si="11">($N$57-N58)/N58</f>
        <v>0</v>
      </c>
    </row>
    <row r="59" spans="5:15" ht="15.75" thickBot="1" x14ac:dyDescent="0.3">
      <c r="E59" s="78">
        <v>2018</v>
      </c>
      <c r="F59" s="79">
        <v>112.9</v>
      </c>
      <c r="G59" s="138">
        <f t="shared" si="9"/>
        <v>4.2515500442869766E-2</v>
      </c>
      <c r="I59" s="78">
        <v>2018</v>
      </c>
      <c r="J59" s="79">
        <v>125.4</v>
      </c>
      <c r="K59" s="55">
        <f t="shared" si="10"/>
        <v>-3.1897926634769191E-3</v>
      </c>
      <c r="M59" s="78">
        <v>2018</v>
      </c>
      <c r="N59" s="79">
        <v>113.3</v>
      </c>
      <c r="O59" s="138">
        <f t="shared" si="11"/>
        <v>-1.5887025595763434E-2</v>
      </c>
    </row>
    <row r="60" spans="5:15" ht="15.75" thickBot="1" x14ac:dyDescent="0.3">
      <c r="E60" s="78">
        <v>2017</v>
      </c>
      <c r="F60" s="79">
        <v>107</v>
      </c>
      <c r="G60" s="138">
        <f t="shared" si="9"/>
        <v>0.10000000000000003</v>
      </c>
      <c r="I60" s="78">
        <v>2017</v>
      </c>
      <c r="J60" s="79">
        <v>113</v>
      </c>
      <c r="K60" s="55">
        <f t="shared" si="10"/>
        <v>0.10619469026548672</v>
      </c>
      <c r="M60" s="78">
        <v>2017</v>
      </c>
      <c r="N60" s="79">
        <v>112.3</v>
      </c>
      <c r="O60" s="138">
        <f t="shared" si="11"/>
        <v>-7.123775601068541E-3</v>
      </c>
    </row>
    <row r="61" spans="5:15" ht="15.75" thickBot="1" x14ac:dyDescent="0.3">
      <c r="E61" s="78">
        <v>2016</v>
      </c>
      <c r="F61" s="79">
        <v>99.6</v>
      </c>
      <c r="G61" s="138">
        <f t="shared" si="9"/>
        <v>0.18172690763052218</v>
      </c>
      <c r="I61" s="78">
        <v>2016</v>
      </c>
      <c r="J61" s="79">
        <v>106</v>
      </c>
      <c r="K61" s="55">
        <f t="shared" si="10"/>
        <v>0.17924528301886791</v>
      </c>
      <c r="M61" s="78">
        <v>2016</v>
      </c>
      <c r="N61" s="79">
        <v>112.3</v>
      </c>
      <c r="O61" s="138">
        <f t="shared" si="11"/>
        <v>-7.123775601068541E-3</v>
      </c>
    </row>
    <row r="62" spans="5:15" ht="15.75" thickBot="1" x14ac:dyDescent="0.3">
      <c r="E62" s="78">
        <v>2015</v>
      </c>
      <c r="F62" s="79">
        <v>106.8</v>
      </c>
      <c r="G62" s="138">
        <f t="shared" si="9"/>
        <v>0.10205992509363301</v>
      </c>
      <c r="I62" s="78">
        <v>2015</v>
      </c>
      <c r="J62" s="79">
        <v>105.4</v>
      </c>
      <c r="K62" s="55">
        <f t="shared" si="10"/>
        <v>0.18595825426944965</v>
      </c>
      <c r="M62" s="78">
        <v>2015</v>
      </c>
      <c r="N62" s="79">
        <v>107.7</v>
      </c>
      <c r="O62" s="138">
        <f t="shared" si="11"/>
        <v>3.5283194057567288E-2</v>
      </c>
    </row>
    <row r="63" spans="5:15" ht="15.75" thickBot="1" x14ac:dyDescent="0.3">
      <c r="E63" s="78">
        <v>2014</v>
      </c>
      <c r="F63" s="79">
        <v>112.8</v>
      </c>
      <c r="G63" s="138">
        <f t="shared" si="9"/>
        <v>4.3439716312056786E-2</v>
      </c>
      <c r="I63" s="78">
        <v>2014</v>
      </c>
      <c r="J63" s="79">
        <v>108.2</v>
      </c>
      <c r="K63" s="55">
        <f t="shared" si="10"/>
        <v>0.15526802218114599</v>
      </c>
      <c r="M63" s="78">
        <v>2014</v>
      </c>
      <c r="N63" s="79">
        <v>97.9</v>
      </c>
      <c r="O63" s="138">
        <f t="shared" si="11"/>
        <v>0.13891726251276806</v>
      </c>
    </row>
    <row r="64" spans="5:15" ht="15.75" thickBot="1" x14ac:dyDescent="0.3">
      <c r="E64" s="78">
        <v>2013</v>
      </c>
      <c r="F64" s="79">
        <v>113.7</v>
      </c>
      <c r="G64" s="138">
        <f t="shared" si="9"/>
        <v>3.5180299032541773E-2</v>
      </c>
      <c r="I64" s="78">
        <v>2013</v>
      </c>
      <c r="J64" s="79">
        <v>104.1</v>
      </c>
      <c r="K64" s="55">
        <f t="shared" si="10"/>
        <v>0.20076849183477433</v>
      </c>
      <c r="M64" s="78">
        <v>2013</v>
      </c>
      <c r="N64" s="79">
        <v>80.7</v>
      </c>
      <c r="O64" s="138">
        <f t="shared" si="11"/>
        <v>0.38166047087980171</v>
      </c>
    </row>
  </sheetData>
  <autoFilter ref="C4:Q42"/>
  <mergeCells count="2">
    <mergeCell ref="C3:Q3"/>
    <mergeCell ref="C42:J4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17"/>
  <sheetViews>
    <sheetView workbookViewId="0">
      <selection activeCell="F13" sqref="F13"/>
    </sheetView>
  </sheetViews>
  <sheetFormatPr defaultRowHeight="15" x14ac:dyDescent="0.25"/>
  <cols>
    <col min="3" max="3" width="6.85546875" bestFit="1" customWidth="1"/>
    <col min="4" max="4" width="32.5703125" bestFit="1" customWidth="1"/>
    <col min="5" max="5" width="13.7109375" customWidth="1"/>
    <col min="6" max="7" width="10.42578125" bestFit="1" customWidth="1"/>
    <col min="8" max="8" width="12.85546875" customWidth="1"/>
    <col min="9" max="9" width="7.7109375" bestFit="1" customWidth="1"/>
    <col min="10" max="10" width="12.5703125" customWidth="1"/>
    <col min="11" max="11" width="14.28515625" bestFit="1" customWidth="1"/>
    <col min="13" max="13" width="16.7109375" customWidth="1"/>
    <col min="14" max="15" width="14.28515625" bestFit="1" customWidth="1"/>
    <col min="16" max="16" width="10.5703125" customWidth="1"/>
    <col min="17" max="17" width="14.28515625" bestFit="1" customWidth="1"/>
  </cols>
  <sheetData>
    <row r="3" spans="3:17" ht="24" customHeight="1" x14ac:dyDescent="0.25">
      <c r="C3" s="198" t="s">
        <v>2860</v>
      </c>
      <c r="D3" s="198"/>
      <c r="E3" s="198"/>
      <c r="F3" s="198"/>
      <c r="G3" s="198"/>
      <c r="H3" s="198"/>
      <c r="I3" s="198"/>
      <c r="J3" s="198"/>
      <c r="K3" s="198"/>
      <c r="L3" s="198"/>
      <c r="M3" s="198"/>
      <c r="N3" s="198"/>
      <c r="O3" s="198"/>
      <c r="P3" s="198"/>
      <c r="Q3" s="198"/>
    </row>
    <row r="4" spans="3:17" ht="75" x14ac:dyDescent="0.25">
      <c r="C4" s="4" t="s">
        <v>1</v>
      </c>
      <c r="D4" s="4" t="s">
        <v>2</v>
      </c>
      <c r="E4" s="4" t="s">
        <v>3</v>
      </c>
      <c r="F4" s="4" t="s">
        <v>4</v>
      </c>
      <c r="G4" s="4" t="s">
        <v>5</v>
      </c>
      <c r="H4" s="4" t="s">
        <v>12</v>
      </c>
      <c r="I4" s="4" t="s">
        <v>26</v>
      </c>
      <c r="J4" s="4" t="s">
        <v>6</v>
      </c>
      <c r="K4" s="5" t="s">
        <v>7</v>
      </c>
      <c r="L4" s="5" t="s">
        <v>8</v>
      </c>
      <c r="M4" s="6" t="s">
        <v>71</v>
      </c>
      <c r="N4" s="5" t="s">
        <v>9</v>
      </c>
      <c r="O4" s="5" t="s">
        <v>27</v>
      </c>
      <c r="P4" s="5" t="s">
        <v>60</v>
      </c>
      <c r="Q4" s="5" t="s">
        <v>10</v>
      </c>
    </row>
    <row r="5" spans="3:17" s="175" customFormat="1" x14ac:dyDescent="0.25">
      <c r="C5" s="167">
        <v>1</v>
      </c>
      <c r="D5" s="167" t="s">
        <v>2831</v>
      </c>
      <c r="E5" s="168">
        <v>42825</v>
      </c>
      <c r="F5" s="168">
        <v>44424</v>
      </c>
      <c r="G5" s="169">
        <f>(F5-E5)/365</f>
        <v>4.3808219178082188</v>
      </c>
      <c r="H5" s="167">
        <v>25</v>
      </c>
      <c r="I5" s="170">
        <v>0.05</v>
      </c>
      <c r="J5" s="171">
        <f>(1-I5)/H5</f>
        <v>3.7999999999999999E-2</v>
      </c>
      <c r="K5" s="172">
        <v>864669148</v>
      </c>
      <c r="L5" s="173">
        <v>0</v>
      </c>
      <c r="M5" s="174">
        <f>K5*(1+L5)</f>
        <v>864669148</v>
      </c>
      <c r="N5" s="174">
        <f>J5*M5*G5</f>
        <v>143942539.09801641</v>
      </c>
      <c r="O5" s="174">
        <f>MAX(M5-N5,0)</f>
        <v>720726608.90198362</v>
      </c>
      <c r="P5" s="170">
        <v>0.05</v>
      </c>
      <c r="Q5" s="174">
        <f>IF(K5&lt;=0,0,IF(O5&lt;=I5*M5,M5*I5,O5*(1-P5)))</f>
        <v>684690278.45688438</v>
      </c>
    </row>
    <row r="6" spans="3:17" s="93" customFormat="1" x14ac:dyDescent="0.25">
      <c r="C6" s="199" t="s">
        <v>11</v>
      </c>
      <c r="D6" s="200"/>
      <c r="E6" s="200"/>
      <c r="F6" s="200"/>
      <c r="G6" s="200"/>
      <c r="H6" s="200"/>
      <c r="I6" s="200"/>
      <c r="J6" s="201"/>
      <c r="K6" s="70">
        <f>SUM(K5)</f>
        <v>864669148</v>
      </c>
      <c r="L6" s="42"/>
      <c r="M6" s="70">
        <f>SUM(M5)</f>
        <v>864669148</v>
      </c>
      <c r="N6" s="70"/>
      <c r="O6" s="70"/>
      <c r="P6" s="42"/>
      <c r="Q6" s="70">
        <f>SUM(Q5)</f>
        <v>684690278.45688438</v>
      </c>
    </row>
    <row r="9" spans="3:17" ht="15.75" thickBot="1" x14ac:dyDescent="0.3"/>
    <row r="10" spans="3:17" ht="15.75" thickBot="1" x14ac:dyDescent="0.3">
      <c r="H10" s="78">
        <v>2020</v>
      </c>
      <c r="I10" s="79">
        <v>95.2</v>
      </c>
    </row>
    <row r="11" spans="3:17" ht="15.75" thickBot="1" x14ac:dyDescent="0.3">
      <c r="H11" s="78">
        <v>2019</v>
      </c>
      <c r="I11" s="79">
        <v>95.3</v>
      </c>
    </row>
    <row r="12" spans="3:17" ht="15.75" thickBot="1" x14ac:dyDescent="0.3">
      <c r="H12" s="78">
        <v>2018</v>
      </c>
      <c r="I12" s="79">
        <v>96</v>
      </c>
    </row>
    <row r="13" spans="3:17" ht="15.75" thickBot="1" x14ac:dyDescent="0.3">
      <c r="H13" s="78">
        <v>2017</v>
      </c>
      <c r="I13" s="79">
        <v>96</v>
      </c>
    </row>
    <row r="14" spans="3:17" ht="15.75" thickBot="1" x14ac:dyDescent="0.3">
      <c r="H14" s="78">
        <v>2016</v>
      </c>
      <c r="I14" s="79">
        <v>96.8</v>
      </c>
    </row>
    <row r="15" spans="3:17" ht="15.75" thickBot="1" x14ac:dyDescent="0.3">
      <c r="H15" s="78">
        <v>2015</v>
      </c>
      <c r="I15" s="79">
        <v>103.1</v>
      </c>
    </row>
    <row r="16" spans="3:17" ht="15.75" thickBot="1" x14ac:dyDescent="0.3">
      <c r="H16" s="78">
        <v>2014</v>
      </c>
      <c r="I16" s="79">
        <v>100.3</v>
      </c>
    </row>
    <row r="17" spans="8:9" ht="15.75" thickBot="1" x14ac:dyDescent="0.3">
      <c r="H17" s="78">
        <v>2013</v>
      </c>
      <c r="I17" s="79">
        <v>97.5</v>
      </c>
    </row>
  </sheetData>
  <mergeCells count="2">
    <mergeCell ref="C3:Q3"/>
    <mergeCell ref="C6:J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00"/>
  <sheetViews>
    <sheetView workbookViewId="0">
      <selection activeCell="B3" sqref="B3"/>
    </sheetView>
  </sheetViews>
  <sheetFormatPr defaultRowHeight="15" x14ac:dyDescent="0.25"/>
  <cols>
    <col min="2" max="2" width="7.42578125" style="9" customWidth="1"/>
    <col min="3" max="3" width="41.5703125" customWidth="1"/>
    <col min="4" max="4" width="15.140625" style="9" customWidth="1"/>
    <col min="5" max="5" width="10.42578125" bestFit="1" customWidth="1"/>
    <col min="6" max="6" width="14.42578125" customWidth="1"/>
    <col min="7" max="7" width="15.42578125" bestFit="1" customWidth="1"/>
    <col min="9" max="9" width="12.140625" customWidth="1"/>
    <col min="10" max="10" width="15" customWidth="1"/>
    <col min="11" max="11" width="12.85546875" bestFit="1" customWidth="1"/>
    <col min="12" max="12" width="13.140625" customWidth="1"/>
    <col min="13" max="13" width="12.28515625" customWidth="1"/>
    <col min="14" max="14" width="13.28515625" customWidth="1"/>
  </cols>
  <sheetData>
    <row r="2" spans="2:14" s="3" customFormat="1" ht="15.75" x14ac:dyDescent="0.25">
      <c r="B2" s="189" t="s">
        <v>2892</v>
      </c>
      <c r="C2" s="189"/>
      <c r="D2" s="189"/>
      <c r="E2" s="189"/>
      <c r="F2" s="189"/>
      <c r="G2" s="189"/>
      <c r="H2" s="189"/>
      <c r="I2" s="189"/>
      <c r="J2" s="189"/>
      <c r="K2" s="189"/>
      <c r="L2" s="189"/>
      <c r="M2" s="189"/>
      <c r="N2" s="189"/>
    </row>
    <row r="3" spans="2:14" s="3" customFormat="1" ht="60" x14ac:dyDescent="0.25">
      <c r="B3" s="4" t="s">
        <v>1</v>
      </c>
      <c r="C3" s="4" t="s">
        <v>2</v>
      </c>
      <c r="D3" s="4" t="s">
        <v>3</v>
      </c>
      <c r="E3" s="4" t="s">
        <v>4</v>
      </c>
      <c r="F3" s="4" t="s">
        <v>5</v>
      </c>
      <c r="G3" s="4" t="s">
        <v>12</v>
      </c>
      <c r="H3" s="4" t="s">
        <v>26</v>
      </c>
      <c r="I3" s="4" t="s">
        <v>6</v>
      </c>
      <c r="J3" s="5" t="s">
        <v>7</v>
      </c>
      <c r="K3" s="5" t="s">
        <v>9</v>
      </c>
      <c r="L3" s="5" t="s">
        <v>27</v>
      </c>
      <c r="M3" s="5" t="s">
        <v>72</v>
      </c>
      <c r="N3" s="5" t="s">
        <v>10</v>
      </c>
    </row>
    <row r="4" spans="2:14" x14ac:dyDescent="0.25">
      <c r="B4" s="46">
        <v>1</v>
      </c>
      <c r="C4" s="140" t="s">
        <v>261</v>
      </c>
      <c r="D4" s="97">
        <v>41214</v>
      </c>
      <c r="E4" s="98">
        <v>44424</v>
      </c>
      <c r="F4" s="117">
        <f>(E4-D4)/365</f>
        <v>8.794520547945206</v>
      </c>
      <c r="G4" s="46">
        <v>3</v>
      </c>
      <c r="H4" s="72">
        <v>0.05</v>
      </c>
      <c r="I4" s="91">
        <f>(1-H4)/G4</f>
        <v>0.31666666666666665</v>
      </c>
      <c r="J4" s="94">
        <v>378000</v>
      </c>
      <c r="K4" s="68">
        <f>J4*I4*F4</f>
        <v>1052704.1095890412</v>
      </c>
      <c r="L4" s="68">
        <f>MAX(J4-K4,0)</f>
        <v>0</v>
      </c>
      <c r="M4" s="45">
        <v>0.05</v>
      </c>
      <c r="N4" s="68">
        <f>IF(J4&lt;=0,0,IF(L4&lt;=H4*J4,H4*J4,L4*(1-M4)))</f>
        <v>18900</v>
      </c>
    </row>
    <row r="5" spans="2:14" x14ac:dyDescent="0.25">
      <c r="B5" s="46">
        <v>2</v>
      </c>
      <c r="C5" s="140" t="s">
        <v>262</v>
      </c>
      <c r="D5" s="97">
        <v>41214</v>
      </c>
      <c r="E5" s="98">
        <v>44424</v>
      </c>
      <c r="F5" s="117">
        <f t="shared" ref="F5:F68" si="0">(E5-D5)/365</f>
        <v>8.794520547945206</v>
      </c>
      <c r="G5" s="46">
        <v>3</v>
      </c>
      <c r="H5" s="72">
        <v>0.05</v>
      </c>
      <c r="I5" s="91">
        <f t="shared" ref="I5:I68" si="1">(1-H5)/G5</f>
        <v>0.31666666666666665</v>
      </c>
      <c r="J5" s="94">
        <v>41363</v>
      </c>
      <c r="K5" s="68">
        <f t="shared" ref="K5:K68" si="2">J5*I5*F5</f>
        <v>115193.12191780822</v>
      </c>
      <c r="L5" s="68">
        <f t="shared" ref="L5:L68" si="3">MAX(J5-K5,0)</f>
        <v>0</v>
      </c>
      <c r="M5" s="45">
        <v>0.05</v>
      </c>
      <c r="N5" s="68">
        <f t="shared" ref="N5:N68" si="4">IF(J5&lt;=0,0,IF(L5&lt;=H5*J5,H5*J5,L5*(1-M5)))</f>
        <v>2068.15</v>
      </c>
    </row>
    <row r="6" spans="2:14" x14ac:dyDescent="0.25">
      <c r="B6" s="46">
        <v>3</v>
      </c>
      <c r="C6" s="140" t="s">
        <v>263</v>
      </c>
      <c r="D6" s="97">
        <v>41214</v>
      </c>
      <c r="E6" s="98">
        <v>44424</v>
      </c>
      <c r="F6" s="117">
        <f t="shared" si="0"/>
        <v>8.794520547945206</v>
      </c>
      <c r="G6" s="46">
        <v>3</v>
      </c>
      <c r="H6" s="72">
        <v>0.05</v>
      </c>
      <c r="I6" s="91">
        <f t="shared" si="1"/>
        <v>0.31666666666666665</v>
      </c>
      <c r="J6" s="94">
        <v>2625</v>
      </c>
      <c r="K6" s="68">
        <f t="shared" si="2"/>
        <v>7310.4452054794529</v>
      </c>
      <c r="L6" s="68">
        <f t="shared" si="3"/>
        <v>0</v>
      </c>
      <c r="M6" s="45">
        <v>0.05</v>
      </c>
      <c r="N6" s="68">
        <f t="shared" si="4"/>
        <v>131.25</v>
      </c>
    </row>
    <row r="7" spans="2:14" x14ac:dyDescent="0.25">
      <c r="B7" s="46">
        <v>4</v>
      </c>
      <c r="C7" s="140" t="s">
        <v>264</v>
      </c>
      <c r="D7" s="97">
        <v>41214</v>
      </c>
      <c r="E7" s="98">
        <v>44424</v>
      </c>
      <c r="F7" s="117">
        <f t="shared" si="0"/>
        <v>8.794520547945206</v>
      </c>
      <c r="G7" s="46">
        <v>3</v>
      </c>
      <c r="H7" s="72">
        <v>0.05</v>
      </c>
      <c r="I7" s="91">
        <f t="shared" si="1"/>
        <v>0.31666666666666665</v>
      </c>
      <c r="J7" s="94">
        <v>10500</v>
      </c>
      <c r="K7" s="68">
        <f t="shared" si="2"/>
        <v>29241.780821917811</v>
      </c>
      <c r="L7" s="68">
        <f t="shared" si="3"/>
        <v>0</v>
      </c>
      <c r="M7" s="45">
        <v>0.05</v>
      </c>
      <c r="N7" s="68">
        <f t="shared" si="4"/>
        <v>525</v>
      </c>
    </row>
    <row r="8" spans="2:14" x14ac:dyDescent="0.25">
      <c r="B8" s="46">
        <v>5</v>
      </c>
      <c r="C8" s="140" t="s">
        <v>264</v>
      </c>
      <c r="D8" s="97">
        <v>41214</v>
      </c>
      <c r="E8" s="98">
        <v>44424</v>
      </c>
      <c r="F8" s="117">
        <f t="shared" si="0"/>
        <v>8.794520547945206</v>
      </c>
      <c r="G8" s="46">
        <v>3</v>
      </c>
      <c r="H8" s="72">
        <v>0.05</v>
      </c>
      <c r="I8" s="91">
        <f t="shared" si="1"/>
        <v>0.31666666666666665</v>
      </c>
      <c r="J8" s="94">
        <v>89680</v>
      </c>
      <c r="K8" s="68">
        <f t="shared" si="2"/>
        <v>249752.65753424657</v>
      </c>
      <c r="L8" s="68">
        <f t="shared" si="3"/>
        <v>0</v>
      </c>
      <c r="M8" s="45">
        <v>0.05</v>
      </c>
      <c r="N8" s="68">
        <f t="shared" si="4"/>
        <v>4484</v>
      </c>
    </row>
    <row r="9" spans="2:14" x14ac:dyDescent="0.25">
      <c r="B9" s="46">
        <v>6</v>
      </c>
      <c r="C9" s="140" t="s">
        <v>265</v>
      </c>
      <c r="D9" s="97">
        <v>41214</v>
      </c>
      <c r="E9" s="98">
        <v>44424</v>
      </c>
      <c r="F9" s="117">
        <f t="shared" si="0"/>
        <v>8.794520547945206</v>
      </c>
      <c r="G9" s="46">
        <v>3</v>
      </c>
      <c r="H9" s="72">
        <v>0.05</v>
      </c>
      <c r="I9" s="91">
        <f t="shared" si="1"/>
        <v>0.31666666666666665</v>
      </c>
      <c r="J9" s="94">
        <v>40300</v>
      </c>
      <c r="K9" s="68">
        <f t="shared" si="2"/>
        <v>112232.7397260274</v>
      </c>
      <c r="L9" s="68">
        <f t="shared" si="3"/>
        <v>0</v>
      </c>
      <c r="M9" s="45">
        <v>0.05</v>
      </c>
      <c r="N9" s="68">
        <f t="shared" si="4"/>
        <v>2015</v>
      </c>
    </row>
    <row r="10" spans="2:14" x14ac:dyDescent="0.25">
      <c r="B10" s="46">
        <v>7</v>
      </c>
      <c r="C10" s="140" t="s">
        <v>266</v>
      </c>
      <c r="D10" s="97">
        <v>41214</v>
      </c>
      <c r="E10" s="98">
        <v>44424</v>
      </c>
      <c r="F10" s="117">
        <f t="shared" si="0"/>
        <v>8.794520547945206</v>
      </c>
      <c r="G10" s="46">
        <v>3</v>
      </c>
      <c r="H10" s="72">
        <v>0.05</v>
      </c>
      <c r="I10" s="91">
        <f t="shared" si="1"/>
        <v>0.31666666666666665</v>
      </c>
      <c r="J10" s="94">
        <v>132188</v>
      </c>
      <c r="K10" s="68">
        <f t="shared" si="2"/>
        <v>368134.52602739725</v>
      </c>
      <c r="L10" s="68">
        <f t="shared" si="3"/>
        <v>0</v>
      </c>
      <c r="M10" s="45">
        <v>0.05</v>
      </c>
      <c r="N10" s="68">
        <f t="shared" si="4"/>
        <v>6609.4000000000005</v>
      </c>
    </row>
    <row r="11" spans="2:14" x14ac:dyDescent="0.25">
      <c r="B11" s="46">
        <v>8</v>
      </c>
      <c r="C11" s="140" t="s">
        <v>267</v>
      </c>
      <c r="D11" s="97">
        <v>41214</v>
      </c>
      <c r="E11" s="98">
        <v>44424</v>
      </c>
      <c r="F11" s="117">
        <f t="shared" si="0"/>
        <v>8.794520547945206</v>
      </c>
      <c r="G11" s="46">
        <v>3</v>
      </c>
      <c r="H11" s="72">
        <v>0.05</v>
      </c>
      <c r="I11" s="91">
        <f t="shared" si="1"/>
        <v>0.31666666666666665</v>
      </c>
      <c r="J11" s="94">
        <v>256500</v>
      </c>
      <c r="K11" s="68">
        <f t="shared" si="2"/>
        <v>714334.93150684936</v>
      </c>
      <c r="L11" s="68">
        <f t="shared" si="3"/>
        <v>0</v>
      </c>
      <c r="M11" s="45">
        <v>0.05</v>
      </c>
      <c r="N11" s="68">
        <f t="shared" si="4"/>
        <v>12825</v>
      </c>
    </row>
    <row r="12" spans="2:14" ht="30" x14ac:dyDescent="0.25">
      <c r="B12" s="46">
        <v>9</v>
      </c>
      <c r="C12" s="141" t="s">
        <v>268</v>
      </c>
      <c r="D12" s="97">
        <v>41214</v>
      </c>
      <c r="E12" s="98">
        <v>44424</v>
      </c>
      <c r="F12" s="117">
        <f t="shared" si="0"/>
        <v>8.794520547945206</v>
      </c>
      <c r="G12" s="46">
        <v>3</v>
      </c>
      <c r="H12" s="72">
        <v>0.05</v>
      </c>
      <c r="I12" s="91">
        <f t="shared" si="1"/>
        <v>0.31666666666666665</v>
      </c>
      <c r="J12" s="94">
        <v>4144675</v>
      </c>
      <c r="K12" s="68">
        <f t="shared" si="2"/>
        <v>11542635.993150685</v>
      </c>
      <c r="L12" s="68">
        <f t="shared" si="3"/>
        <v>0</v>
      </c>
      <c r="M12" s="45">
        <v>0.05</v>
      </c>
      <c r="N12" s="68">
        <f t="shared" si="4"/>
        <v>207233.75</v>
      </c>
    </row>
    <row r="13" spans="2:14" x14ac:dyDescent="0.25">
      <c r="B13" s="46">
        <v>10</v>
      </c>
      <c r="C13" s="140" t="s">
        <v>269</v>
      </c>
      <c r="D13" s="97">
        <v>41214</v>
      </c>
      <c r="E13" s="98">
        <v>44424</v>
      </c>
      <c r="F13" s="117">
        <f t="shared" si="0"/>
        <v>8.794520547945206</v>
      </c>
      <c r="G13" s="46">
        <v>3</v>
      </c>
      <c r="H13" s="72">
        <v>0.05</v>
      </c>
      <c r="I13" s="91">
        <f t="shared" si="1"/>
        <v>0.31666666666666665</v>
      </c>
      <c r="J13" s="94">
        <v>3522341</v>
      </c>
      <c r="K13" s="68">
        <f t="shared" si="2"/>
        <v>9809478.4287671242</v>
      </c>
      <c r="L13" s="68">
        <f t="shared" si="3"/>
        <v>0</v>
      </c>
      <c r="M13" s="45">
        <v>0.05</v>
      </c>
      <c r="N13" s="68">
        <f t="shared" si="4"/>
        <v>176117.05000000002</v>
      </c>
    </row>
    <row r="14" spans="2:14" ht="30" x14ac:dyDescent="0.25">
      <c r="B14" s="46">
        <v>11</v>
      </c>
      <c r="C14" s="140" t="s">
        <v>270</v>
      </c>
      <c r="D14" s="97">
        <v>41214</v>
      </c>
      <c r="E14" s="98">
        <v>44424</v>
      </c>
      <c r="F14" s="117">
        <f t="shared" si="0"/>
        <v>8.794520547945206</v>
      </c>
      <c r="G14" s="46">
        <v>3</v>
      </c>
      <c r="H14" s="72">
        <v>0.05</v>
      </c>
      <c r="I14" s="91">
        <f t="shared" si="1"/>
        <v>0.31666666666666665</v>
      </c>
      <c r="J14" s="94">
        <v>3114136</v>
      </c>
      <c r="K14" s="68">
        <f t="shared" si="2"/>
        <v>8672655.4630136993</v>
      </c>
      <c r="L14" s="68">
        <f t="shared" si="3"/>
        <v>0</v>
      </c>
      <c r="M14" s="45">
        <v>0.05</v>
      </c>
      <c r="N14" s="68">
        <f t="shared" si="4"/>
        <v>155706.80000000002</v>
      </c>
    </row>
    <row r="15" spans="2:14" x14ac:dyDescent="0.25">
      <c r="B15" s="46">
        <v>12</v>
      </c>
      <c r="C15" s="140" t="s">
        <v>271</v>
      </c>
      <c r="D15" s="97">
        <v>41214</v>
      </c>
      <c r="E15" s="98">
        <v>44424</v>
      </c>
      <c r="F15" s="117">
        <f t="shared" si="0"/>
        <v>8.794520547945206</v>
      </c>
      <c r="G15" s="46">
        <v>3</v>
      </c>
      <c r="H15" s="72">
        <v>0.05</v>
      </c>
      <c r="I15" s="91">
        <f t="shared" si="1"/>
        <v>0.31666666666666665</v>
      </c>
      <c r="J15" s="94">
        <v>324444</v>
      </c>
      <c r="K15" s="68">
        <f t="shared" si="2"/>
        <v>903554.31780821912</v>
      </c>
      <c r="L15" s="68">
        <f t="shared" si="3"/>
        <v>0</v>
      </c>
      <c r="M15" s="45">
        <v>0.05</v>
      </c>
      <c r="N15" s="68">
        <f t="shared" si="4"/>
        <v>16222.2</v>
      </c>
    </row>
    <row r="16" spans="2:14" x14ac:dyDescent="0.25">
      <c r="B16" s="46">
        <v>13</v>
      </c>
      <c r="C16" s="140" t="s">
        <v>272</v>
      </c>
      <c r="D16" s="97">
        <v>41214</v>
      </c>
      <c r="E16" s="98">
        <v>44424</v>
      </c>
      <c r="F16" s="117">
        <f t="shared" si="0"/>
        <v>8.794520547945206</v>
      </c>
      <c r="G16" s="46">
        <v>3</v>
      </c>
      <c r="H16" s="72">
        <v>0.05</v>
      </c>
      <c r="I16" s="91">
        <f t="shared" si="1"/>
        <v>0.31666666666666665</v>
      </c>
      <c r="J16" s="94">
        <v>319719</v>
      </c>
      <c r="K16" s="68">
        <f t="shared" si="2"/>
        <v>890395.51643835614</v>
      </c>
      <c r="L16" s="68">
        <f t="shared" si="3"/>
        <v>0</v>
      </c>
      <c r="M16" s="45">
        <v>0.05</v>
      </c>
      <c r="N16" s="68">
        <f t="shared" si="4"/>
        <v>15985.95</v>
      </c>
    </row>
    <row r="17" spans="2:14" x14ac:dyDescent="0.25">
      <c r="B17" s="46">
        <v>14</v>
      </c>
      <c r="C17" s="140" t="s">
        <v>273</v>
      </c>
      <c r="D17" s="97">
        <v>41214</v>
      </c>
      <c r="E17" s="98">
        <v>44424</v>
      </c>
      <c r="F17" s="117">
        <f t="shared" si="0"/>
        <v>8.794520547945206</v>
      </c>
      <c r="G17" s="46">
        <v>3</v>
      </c>
      <c r="H17" s="72">
        <v>0.05</v>
      </c>
      <c r="I17" s="91">
        <f t="shared" si="1"/>
        <v>0.31666666666666665</v>
      </c>
      <c r="J17" s="94">
        <v>629802</v>
      </c>
      <c r="K17" s="68">
        <f t="shared" si="2"/>
        <v>1753955.4328767124</v>
      </c>
      <c r="L17" s="68">
        <f t="shared" si="3"/>
        <v>0</v>
      </c>
      <c r="M17" s="45">
        <v>0.05</v>
      </c>
      <c r="N17" s="68">
        <f t="shared" si="4"/>
        <v>31490.100000000002</v>
      </c>
    </row>
    <row r="18" spans="2:14" x14ac:dyDescent="0.25">
      <c r="B18" s="46">
        <v>15</v>
      </c>
      <c r="C18" s="140" t="s">
        <v>274</v>
      </c>
      <c r="D18" s="97">
        <v>41214</v>
      </c>
      <c r="E18" s="98">
        <v>44424</v>
      </c>
      <c r="F18" s="117">
        <f t="shared" si="0"/>
        <v>8.794520547945206</v>
      </c>
      <c r="G18" s="46">
        <v>3</v>
      </c>
      <c r="H18" s="72">
        <v>0.05</v>
      </c>
      <c r="I18" s="91">
        <f t="shared" si="1"/>
        <v>0.31666666666666665</v>
      </c>
      <c r="J18" s="94">
        <v>463260</v>
      </c>
      <c r="K18" s="68">
        <f t="shared" si="2"/>
        <v>1290147.3698630137</v>
      </c>
      <c r="L18" s="68">
        <f t="shared" si="3"/>
        <v>0</v>
      </c>
      <c r="M18" s="45">
        <v>0.05</v>
      </c>
      <c r="N18" s="68">
        <f t="shared" si="4"/>
        <v>23163</v>
      </c>
    </row>
    <row r="19" spans="2:14" x14ac:dyDescent="0.25">
      <c r="B19" s="46">
        <v>16</v>
      </c>
      <c r="C19" s="140" t="s">
        <v>275</v>
      </c>
      <c r="D19" s="97">
        <v>41214</v>
      </c>
      <c r="E19" s="98">
        <v>44424</v>
      </c>
      <c r="F19" s="117">
        <f t="shared" si="0"/>
        <v>8.794520547945206</v>
      </c>
      <c r="G19" s="46">
        <v>3</v>
      </c>
      <c r="H19" s="72">
        <v>0.05</v>
      </c>
      <c r="I19" s="91">
        <f t="shared" si="1"/>
        <v>0.31666666666666665</v>
      </c>
      <c r="J19" s="94">
        <v>305100</v>
      </c>
      <c r="K19" s="68">
        <f t="shared" si="2"/>
        <v>849682.60273972608</v>
      </c>
      <c r="L19" s="68">
        <f t="shared" si="3"/>
        <v>0</v>
      </c>
      <c r="M19" s="45">
        <v>0.05</v>
      </c>
      <c r="N19" s="68">
        <f t="shared" si="4"/>
        <v>15255</v>
      </c>
    </row>
    <row r="20" spans="2:14" x14ac:dyDescent="0.25">
      <c r="B20" s="46">
        <v>17</v>
      </c>
      <c r="C20" s="140" t="s">
        <v>276</v>
      </c>
      <c r="D20" s="97">
        <v>41257</v>
      </c>
      <c r="E20" s="98">
        <v>44424</v>
      </c>
      <c r="F20" s="117">
        <f t="shared" si="0"/>
        <v>8.6767123287671239</v>
      </c>
      <c r="G20" s="46">
        <v>3</v>
      </c>
      <c r="H20" s="72">
        <v>0.05</v>
      </c>
      <c r="I20" s="91">
        <f t="shared" si="1"/>
        <v>0.31666666666666665</v>
      </c>
      <c r="J20" s="94">
        <v>1488958</v>
      </c>
      <c r="K20" s="68">
        <f t="shared" si="2"/>
        <v>4091099.0746118724</v>
      </c>
      <c r="L20" s="68">
        <f t="shared" si="3"/>
        <v>0</v>
      </c>
      <c r="M20" s="45">
        <v>0.05</v>
      </c>
      <c r="N20" s="68">
        <f t="shared" si="4"/>
        <v>74447.900000000009</v>
      </c>
    </row>
    <row r="21" spans="2:14" x14ac:dyDescent="0.25">
      <c r="B21" s="46">
        <v>18</v>
      </c>
      <c r="C21" s="140" t="s">
        <v>276</v>
      </c>
      <c r="D21" s="97">
        <v>41564</v>
      </c>
      <c r="E21" s="98">
        <v>44424</v>
      </c>
      <c r="F21" s="117">
        <f t="shared" si="0"/>
        <v>7.8356164383561646</v>
      </c>
      <c r="G21" s="46">
        <v>3</v>
      </c>
      <c r="H21" s="72">
        <v>0.05</v>
      </c>
      <c r="I21" s="91">
        <f t="shared" si="1"/>
        <v>0.31666666666666665</v>
      </c>
      <c r="J21" s="94">
        <v>200000</v>
      </c>
      <c r="K21" s="68">
        <f t="shared" si="2"/>
        <v>496255.70776255708</v>
      </c>
      <c r="L21" s="68">
        <f t="shared" si="3"/>
        <v>0</v>
      </c>
      <c r="M21" s="45">
        <v>0.05</v>
      </c>
      <c r="N21" s="68">
        <f t="shared" si="4"/>
        <v>10000</v>
      </c>
    </row>
    <row r="22" spans="2:14" x14ac:dyDescent="0.25">
      <c r="B22" s="46">
        <v>19</v>
      </c>
      <c r="C22" s="140" t="s">
        <v>276</v>
      </c>
      <c r="D22" s="97">
        <v>41628</v>
      </c>
      <c r="E22" s="98">
        <v>44424</v>
      </c>
      <c r="F22" s="117">
        <f t="shared" si="0"/>
        <v>7.6602739726027398</v>
      </c>
      <c r="G22" s="46">
        <v>3</v>
      </c>
      <c r="H22" s="72">
        <v>0.05</v>
      </c>
      <c r="I22" s="91">
        <f t="shared" si="1"/>
        <v>0.31666666666666665</v>
      </c>
      <c r="J22" s="94">
        <v>195834</v>
      </c>
      <c r="K22" s="68">
        <f t="shared" si="2"/>
        <v>475044.99616438354</v>
      </c>
      <c r="L22" s="68">
        <f t="shared" si="3"/>
        <v>0</v>
      </c>
      <c r="M22" s="45">
        <v>0.05</v>
      </c>
      <c r="N22" s="68">
        <f t="shared" si="4"/>
        <v>9791.7000000000007</v>
      </c>
    </row>
    <row r="23" spans="2:14" x14ac:dyDescent="0.25">
      <c r="B23" s="46">
        <v>20</v>
      </c>
      <c r="C23" s="140" t="s">
        <v>276</v>
      </c>
      <c r="D23" s="97">
        <v>41628</v>
      </c>
      <c r="E23" s="98">
        <v>44424</v>
      </c>
      <c r="F23" s="117">
        <f t="shared" si="0"/>
        <v>7.6602739726027398</v>
      </c>
      <c r="G23" s="46">
        <v>3</v>
      </c>
      <c r="H23" s="72">
        <v>0.05</v>
      </c>
      <c r="I23" s="91">
        <f t="shared" si="1"/>
        <v>0.31666666666666665</v>
      </c>
      <c r="J23" s="94">
        <v>101544</v>
      </c>
      <c r="K23" s="68">
        <f t="shared" si="2"/>
        <v>246320.70575342464</v>
      </c>
      <c r="L23" s="68">
        <f t="shared" si="3"/>
        <v>0</v>
      </c>
      <c r="M23" s="45">
        <v>0.05</v>
      </c>
      <c r="N23" s="68">
        <f t="shared" si="4"/>
        <v>5077.2000000000007</v>
      </c>
    </row>
    <row r="24" spans="2:14" x14ac:dyDescent="0.25">
      <c r="B24" s="46">
        <v>21</v>
      </c>
      <c r="C24" s="140" t="s">
        <v>276</v>
      </c>
      <c r="D24" s="97">
        <v>41653</v>
      </c>
      <c r="E24" s="98">
        <v>44424</v>
      </c>
      <c r="F24" s="117">
        <f t="shared" si="0"/>
        <v>7.5917808219178085</v>
      </c>
      <c r="G24" s="46">
        <v>3</v>
      </c>
      <c r="H24" s="72">
        <v>0.05</v>
      </c>
      <c r="I24" s="91">
        <f t="shared" si="1"/>
        <v>0.31666666666666665</v>
      </c>
      <c r="J24" s="94">
        <v>100000</v>
      </c>
      <c r="K24" s="68">
        <f t="shared" si="2"/>
        <v>240406.39269406392</v>
      </c>
      <c r="L24" s="68">
        <f t="shared" si="3"/>
        <v>0</v>
      </c>
      <c r="M24" s="45">
        <v>0.05</v>
      </c>
      <c r="N24" s="68">
        <f t="shared" si="4"/>
        <v>5000</v>
      </c>
    </row>
    <row r="25" spans="2:14" x14ac:dyDescent="0.25">
      <c r="B25" s="46">
        <v>22</v>
      </c>
      <c r="C25" s="140" t="s">
        <v>276</v>
      </c>
      <c r="D25" s="97">
        <v>41722</v>
      </c>
      <c r="E25" s="98">
        <v>44424</v>
      </c>
      <c r="F25" s="117">
        <f t="shared" si="0"/>
        <v>7.4027397260273968</v>
      </c>
      <c r="G25" s="46">
        <v>3</v>
      </c>
      <c r="H25" s="72">
        <v>0.05</v>
      </c>
      <c r="I25" s="91">
        <f t="shared" si="1"/>
        <v>0.31666666666666665</v>
      </c>
      <c r="J25" s="94">
        <v>100000</v>
      </c>
      <c r="K25" s="68">
        <f t="shared" si="2"/>
        <v>234420.09132420088</v>
      </c>
      <c r="L25" s="68">
        <f t="shared" si="3"/>
        <v>0</v>
      </c>
      <c r="M25" s="45">
        <v>0.05</v>
      </c>
      <c r="N25" s="68">
        <f t="shared" si="4"/>
        <v>5000</v>
      </c>
    </row>
    <row r="26" spans="2:14" x14ac:dyDescent="0.25">
      <c r="B26" s="46">
        <v>23</v>
      </c>
      <c r="C26" s="140" t="s">
        <v>277</v>
      </c>
      <c r="D26" s="97">
        <v>41222</v>
      </c>
      <c r="E26" s="98">
        <v>44424</v>
      </c>
      <c r="F26" s="117">
        <f t="shared" si="0"/>
        <v>8.7726027397260271</v>
      </c>
      <c r="G26" s="46">
        <v>3</v>
      </c>
      <c r="H26" s="72">
        <v>0.05</v>
      </c>
      <c r="I26" s="91">
        <f t="shared" si="1"/>
        <v>0.31666666666666665</v>
      </c>
      <c r="J26" s="94">
        <v>60414</v>
      </c>
      <c r="K26" s="68">
        <f t="shared" si="2"/>
        <v>167829.54027397258</v>
      </c>
      <c r="L26" s="68">
        <f t="shared" si="3"/>
        <v>0</v>
      </c>
      <c r="M26" s="45">
        <v>0.05</v>
      </c>
      <c r="N26" s="68">
        <f t="shared" si="4"/>
        <v>3020.7000000000003</v>
      </c>
    </row>
    <row r="27" spans="2:14" x14ac:dyDescent="0.25">
      <c r="B27" s="46">
        <v>24</v>
      </c>
      <c r="C27" s="140" t="s">
        <v>278</v>
      </c>
      <c r="D27" s="97">
        <v>41214</v>
      </c>
      <c r="E27" s="98">
        <v>44424</v>
      </c>
      <c r="F27" s="117">
        <f t="shared" si="0"/>
        <v>8.794520547945206</v>
      </c>
      <c r="G27" s="46">
        <v>3</v>
      </c>
      <c r="H27" s="72">
        <v>0.05</v>
      </c>
      <c r="I27" s="91">
        <f t="shared" si="1"/>
        <v>0.31666666666666665</v>
      </c>
      <c r="J27" s="94">
        <v>132182</v>
      </c>
      <c r="K27" s="68">
        <f t="shared" si="2"/>
        <v>368117.81643835618</v>
      </c>
      <c r="L27" s="68">
        <f t="shared" si="3"/>
        <v>0</v>
      </c>
      <c r="M27" s="45">
        <v>0.05</v>
      </c>
      <c r="N27" s="68">
        <f t="shared" si="4"/>
        <v>6609.1</v>
      </c>
    </row>
    <row r="28" spans="2:14" x14ac:dyDescent="0.25">
      <c r="B28" s="46">
        <v>25</v>
      </c>
      <c r="C28" s="140" t="s">
        <v>279</v>
      </c>
      <c r="D28" s="97">
        <v>41214</v>
      </c>
      <c r="E28" s="98">
        <v>44424</v>
      </c>
      <c r="F28" s="117">
        <f t="shared" si="0"/>
        <v>8.794520547945206</v>
      </c>
      <c r="G28" s="46">
        <v>3</v>
      </c>
      <c r="H28" s="72">
        <v>0.05</v>
      </c>
      <c r="I28" s="91">
        <f t="shared" si="1"/>
        <v>0.31666666666666665</v>
      </c>
      <c r="J28" s="94">
        <v>449665</v>
      </c>
      <c r="K28" s="68">
        <f t="shared" si="2"/>
        <v>1252286.2260273972</v>
      </c>
      <c r="L28" s="68">
        <f t="shared" si="3"/>
        <v>0</v>
      </c>
      <c r="M28" s="45">
        <v>0.05</v>
      </c>
      <c r="N28" s="68">
        <f t="shared" si="4"/>
        <v>22483.25</v>
      </c>
    </row>
    <row r="29" spans="2:14" x14ac:dyDescent="0.25">
      <c r="B29" s="46">
        <v>26</v>
      </c>
      <c r="C29" s="140" t="s">
        <v>280</v>
      </c>
      <c r="D29" s="97">
        <v>41214</v>
      </c>
      <c r="E29" s="98">
        <v>44424</v>
      </c>
      <c r="F29" s="117">
        <f t="shared" si="0"/>
        <v>8.794520547945206</v>
      </c>
      <c r="G29" s="46">
        <v>3</v>
      </c>
      <c r="H29" s="72">
        <v>0.05</v>
      </c>
      <c r="I29" s="91">
        <f t="shared" si="1"/>
        <v>0.31666666666666665</v>
      </c>
      <c r="J29" s="94">
        <v>159600</v>
      </c>
      <c r="K29" s="68">
        <f t="shared" si="2"/>
        <v>444475.0684931507</v>
      </c>
      <c r="L29" s="68">
        <f t="shared" si="3"/>
        <v>0</v>
      </c>
      <c r="M29" s="45">
        <v>0.05</v>
      </c>
      <c r="N29" s="68">
        <f t="shared" si="4"/>
        <v>7980</v>
      </c>
    </row>
    <row r="30" spans="2:14" x14ac:dyDescent="0.25">
      <c r="B30" s="46">
        <v>27</v>
      </c>
      <c r="C30" s="140" t="s">
        <v>281</v>
      </c>
      <c r="D30" s="97">
        <v>41235</v>
      </c>
      <c r="E30" s="98">
        <v>44424</v>
      </c>
      <c r="F30" s="117">
        <f t="shared" si="0"/>
        <v>8.7369863013698623</v>
      </c>
      <c r="G30" s="46">
        <v>3</v>
      </c>
      <c r="H30" s="72">
        <v>0.05</v>
      </c>
      <c r="I30" s="91">
        <f t="shared" si="1"/>
        <v>0.31666666666666665</v>
      </c>
      <c r="J30" s="94">
        <v>348866</v>
      </c>
      <c r="K30" s="68">
        <f t="shared" si="2"/>
        <v>965211.86328767112</v>
      </c>
      <c r="L30" s="68">
        <f t="shared" si="3"/>
        <v>0</v>
      </c>
      <c r="M30" s="45">
        <v>0.05</v>
      </c>
      <c r="N30" s="68">
        <f t="shared" si="4"/>
        <v>17443.3</v>
      </c>
    </row>
    <row r="31" spans="2:14" x14ac:dyDescent="0.25">
      <c r="B31" s="46">
        <v>28</v>
      </c>
      <c r="C31" s="140" t="s">
        <v>282</v>
      </c>
      <c r="D31" s="97">
        <v>41304</v>
      </c>
      <c r="E31" s="98">
        <v>44424</v>
      </c>
      <c r="F31" s="117">
        <f t="shared" si="0"/>
        <v>8.5479452054794525</v>
      </c>
      <c r="G31" s="46">
        <v>3</v>
      </c>
      <c r="H31" s="72">
        <v>0.05</v>
      </c>
      <c r="I31" s="91">
        <f t="shared" si="1"/>
        <v>0.31666666666666665</v>
      </c>
      <c r="J31" s="94">
        <v>44323</v>
      </c>
      <c r="K31" s="68">
        <f t="shared" si="2"/>
        <v>119975.68219178083</v>
      </c>
      <c r="L31" s="68">
        <f t="shared" si="3"/>
        <v>0</v>
      </c>
      <c r="M31" s="45">
        <v>0.05</v>
      </c>
      <c r="N31" s="68">
        <f t="shared" si="4"/>
        <v>2216.15</v>
      </c>
    </row>
    <row r="32" spans="2:14" x14ac:dyDescent="0.25">
      <c r="B32" s="46">
        <v>29</v>
      </c>
      <c r="C32" s="140" t="s">
        <v>283</v>
      </c>
      <c r="D32" s="97">
        <v>41304</v>
      </c>
      <c r="E32" s="98">
        <v>44424</v>
      </c>
      <c r="F32" s="117">
        <f t="shared" si="0"/>
        <v>8.5479452054794525</v>
      </c>
      <c r="G32" s="46">
        <v>3</v>
      </c>
      <c r="H32" s="72">
        <v>0.05</v>
      </c>
      <c r="I32" s="91">
        <f t="shared" si="1"/>
        <v>0.31666666666666665</v>
      </c>
      <c r="J32" s="94">
        <v>549995</v>
      </c>
      <c r="K32" s="68">
        <f t="shared" si="2"/>
        <v>1488753.5890410957</v>
      </c>
      <c r="L32" s="68">
        <f t="shared" si="3"/>
        <v>0</v>
      </c>
      <c r="M32" s="45">
        <v>0.05</v>
      </c>
      <c r="N32" s="68">
        <f t="shared" si="4"/>
        <v>27499.75</v>
      </c>
    </row>
    <row r="33" spans="2:14" x14ac:dyDescent="0.25">
      <c r="B33" s="46">
        <v>30</v>
      </c>
      <c r="C33" s="140" t="s">
        <v>284</v>
      </c>
      <c r="D33" s="97">
        <v>41304</v>
      </c>
      <c r="E33" s="98">
        <v>44424</v>
      </c>
      <c r="F33" s="117">
        <f t="shared" si="0"/>
        <v>8.5479452054794525</v>
      </c>
      <c r="G33" s="46">
        <v>3</v>
      </c>
      <c r="H33" s="72">
        <v>0.05</v>
      </c>
      <c r="I33" s="91">
        <f t="shared" si="1"/>
        <v>0.31666666666666665</v>
      </c>
      <c r="J33" s="94">
        <v>483583</v>
      </c>
      <c r="K33" s="68">
        <f t="shared" si="2"/>
        <v>1308986.3123287673</v>
      </c>
      <c r="L33" s="68">
        <f t="shared" si="3"/>
        <v>0</v>
      </c>
      <c r="M33" s="45">
        <v>0.05</v>
      </c>
      <c r="N33" s="68">
        <f t="shared" si="4"/>
        <v>24179.15</v>
      </c>
    </row>
    <row r="34" spans="2:14" x14ac:dyDescent="0.25">
      <c r="B34" s="46">
        <v>31</v>
      </c>
      <c r="C34" s="140" t="s">
        <v>285</v>
      </c>
      <c r="D34" s="97">
        <v>41412</v>
      </c>
      <c r="E34" s="98">
        <v>44424</v>
      </c>
      <c r="F34" s="117">
        <f t="shared" si="0"/>
        <v>8.2520547945205482</v>
      </c>
      <c r="G34" s="46">
        <v>3</v>
      </c>
      <c r="H34" s="72">
        <v>0.05</v>
      </c>
      <c r="I34" s="91">
        <f t="shared" si="1"/>
        <v>0.31666666666666665</v>
      </c>
      <c r="J34" s="94">
        <v>203331.20000000001</v>
      </c>
      <c r="K34" s="68">
        <f t="shared" si="2"/>
        <v>531335.06454794528</v>
      </c>
      <c r="L34" s="68">
        <f t="shared" si="3"/>
        <v>0</v>
      </c>
      <c r="M34" s="45">
        <v>0.05</v>
      </c>
      <c r="N34" s="68">
        <f t="shared" si="4"/>
        <v>10166.560000000001</v>
      </c>
    </row>
    <row r="35" spans="2:14" ht="30" x14ac:dyDescent="0.25">
      <c r="B35" s="46">
        <v>32</v>
      </c>
      <c r="C35" s="140" t="s">
        <v>286</v>
      </c>
      <c r="D35" s="97">
        <v>41412</v>
      </c>
      <c r="E35" s="98">
        <v>44424</v>
      </c>
      <c r="F35" s="117">
        <f t="shared" si="0"/>
        <v>8.2520547945205482</v>
      </c>
      <c r="G35" s="46">
        <v>3</v>
      </c>
      <c r="H35" s="72">
        <v>0.05</v>
      </c>
      <c r="I35" s="91">
        <f t="shared" si="1"/>
        <v>0.31666666666666665</v>
      </c>
      <c r="J35" s="94">
        <v>203331.20000000001</v>
      </c>
      <c r="K35" s="68">
        <f t="shared" si="2"/>
        <v>531335.06454794528</v>
      </c>
      <c r="L35" s="68">
        <f t="shared" si="3"/>
        <v>0</v>
      </c>
      <c r="M35" s="45">
        <v>0.05</v>
      </c>
      <c r="N35" s="68">
        <f t="shared" si="4"/>
        <v>10166.560000000001</v>
      </c>
    </row>
    <row r="36" spans="2:14" x14ac:dyDescent="0.25">
      <c r="B36" s="46">
        <v>33</v>
      </c>
      <c r="C36" s="140" t="s">
        <v>287</v>
      </c>
      <c r="D36" s="97">
        <v>41571</v>
      </c>
      <c r="E36" s="98">
        <v>44424</v>
      </c>
      <c r="F36" s="117">
        <f t="shared" si="0"/>
        <v>7.816438356164384</v>
      </c>
      <c r="G36" s="46">
        <v>3</v>
      </c>
      <c r="H36" s="72">
        <v>0.05</v>
      </c>
      <c r="I36" s="91">
        <f t="shared" si="1"/>
        <v>0.31666666666666665</v>
      </c>
      <c r="J36" s="94">
        <v>1813070.93</v>
      </c>
      <c r="K36" s="68">
        <f t="shared" si="2"/>
        <v>4487723.1005712328</v>
      </c>
      <c r="L36" s="68">
        <f t="shared" si="3"/>
        <v>0</v>
      </c>
      <c r="M36" s="45">
        <v>0.05</v>
      </c>
      <c r="N36" s="68">
        <f t="shared" si="4"/>
        <v>90653.546499999997</v>
      </c>
    </row>
    <row r="37" spans="2:14" x14ac:dyDescent="0.25">
      <c r="B37" s="46">
        <v>34</v>
      </c>
      <c r="C37" s="140" t="s">
        <v>288</v>
      </c>
      <c r="D37" s="97">
        <v>41463</v>
      </c>
      <c r="E37" s="98">
        <v>44424</v>
      </c>
      <c r="F37" s="117">
        <f t="shared" si="0"/>
        <v>8.1123287671232873</v>
      </c>
      <c r="G37" s="46">
        <v>3</v>
      </c>
      <c r="H37" s="72">
        <v>0.05</v>
      </c>
      <c r="I37" s="91">
        <f t="shared" si="1"/>
        <v>0.31666666666666665</v>
      </c>
      <c r="J37" s="94">
        <v>73031.8</v>
      </c>
      <c r="K37" s="68">
        <f t="shared" si="2"/>
        <v>187611.69115068493</v>
      </c>
      <c r="L37" s="68">
        <f t="shared" si="3"/>
        <v>0</v>
      </c>
      <c r="M37" s="45">
        <v>0.05</v>
      </c>
      <c r="N37" s="68">
        <f t="shared" si="4"/>
        <v>3651.59</v>
      </c>
    </row>
    <row r="38" spans="2:14" x14ac:dyDescent="0.25">
      <c r="B38" s="46">
        <v>35</v>
      </c>
      <c r="C38" s="140" t="s">
        <v>289</v>
      </c>
      <c r="D38" s="97">
        <v>41556</v>
      </c>
      <c r="E38" s="98">
        <v>44424</v>
      </c>
      <c r="F38" s="117">
        <f t="shared" si="0"/>
        <v>7.8575342465753426</v>
      </c>
      <c r="G38" s="46">
        <v>3</v>
      </c>
      <c r="H38" s="72">
        <v>0.05</v>
      </c>
      <c r="I38" s="91">
        <f t="shared" si="1"/>
        <v>0.31666666666666665</v>
      </c>
      <c r="J38" s="94">
        <v>13680</v>
      </c>
      <c r="K38" s="68">
        <f t="shared" si="2"/>
        <v>34038.838356164386</v>
      </c>
      <c r="L38" s="68">
        <f t="shared" si="3"/>
        <v>0</v>
      </c>
      <c r="M38" s="45">
        <v>0.05</v>
      </c>
      <c r="N38" s="68">
        <f t="shared" si="4"/>
        <v>684</v>
      </c>
    </row>
    <row r="39" spans="2:14" x14ac:dyDescent="0.25">
      <c r="B39" s="46">
        <v>36</v>
      </c>
      <c r="C39" s="140" t="s">
        <v>290</v>
      </c>
      <c r="D39" s="97">
        <v>41214</v>
      </c>
      <c r="E39" s="98">
        <v>44424</v>
      </c>
      <c r="F39" s="117">
        <f t="shared" si="0"/>
        <v>8.794520547945206</v>
      </c>
      <c r="G39" s="46">
        <v>3</v>
      </c>
      <c r="H39" s="72">
        <v>0.05</v>
      </c>
      <c r="I39" s="91">
        <f t="shared" si="1"/>
        <v>0.31666666666666665</v>
      </c>
      <c r="J39" s="94">
        <v>30450</v>
      </c>
      <c r="K39" s="68">
        <f t="shared" si="2"/>
        <v>84801.164383561656</v>
      </c>
      <c r="L39" s="68">
        <f t="shared" si="3"/>
        <v>0</v>
      </c>
      <c r="M39" s="45">
        <v>0.05</v>
      </c>
      <c r="N39" s="68">
        <f t="shared" si="4"/>
        <v>1522.5</v>
      </c>
    </row>
    <row r="40" spans="2:14" ht="30" x14ac:dyDescent="0.25">
      <c r="B40" s="46">
        <v>37</v>
      </c>
      <c r="C40" s="140" t="s">
        <v>291</v>
      </c>
      <c r="D40" s="97">
        <v>41681</v>
      </c>
      <c r="E40" s="98">
        <v>44424</v>
      </c>
      <c r="F40" s="117">
        <f t="shared" si="0"/>
        <v>7.515068493150685</v>
      </c>
      <c r="G40" s="46">
        <v>3</v>
      </c>
      <c r="H40" s="72">
        <v>0.05</v>
      </c>
      <c r="I40" s="91">
        <f t="shared" si="1"/>
        <v>0.31666666666666665</v>
      </c>
      <c r="J40" s="94">
        <v>703805</v>
      </c>
      <c r="K40" s="68">
        <f t="shared" si="2"/>
        <v>1674895.2139269405</v>
      </c>
      <c r="L40" s="68">
        <f t="shared" si="3"/>
        <v>0</v>
      </c>
      <c r="M40" s="45">
        <v>0.05</v>
      </c>
      <c r="N40" s="68">
        <f t="shared" si="4"/>
        <v>35190.25</v>
      </c>
    </row>
    <row r="41" spans="2:14" ht="30" x14ac:dyDescent="0.25">
      <c r="B41" s="46">
        <v>38</v>
      </c>
      <c r="C41" s="140" t="s">
        <v>292</v>
      </c>
      <c r="D41" s="97">
        <v>41729</v>
      </c>
      <c r="E41" s="98">
        <v>44424</v>
      </c>
      <c r="F41" s="117">
        <f t="shared" si="0"/>
        <v>7.3835616438356162</v>
      </c>
      <c r="G41" s="46">
        <v>3</v>
      </c>
      <c r="H41" s="72">
        <v>0.05</v>
      </c>
      <c r="I41" s="91">
        <f t="shared" si="1"/>
        <v>0.31666666666666665</v>
      </c>
      <c r="J41" s="94">
        <v>388500</v>
      </c>
      <c r="K41" s="68">
        <f t="shared" si="2"/>
        <v>908362.67123287672</v>
      </c>
      <c r="L41" s="68">
        <f t="shared" si="3"/>
        <v>0</v>
      </c>
      <c r="M41" s="45">
        <v>0.05</v>
      </c>
      <c r="N41" s="68">
        <f t="shared" si="4"/>
        <v>19425</v>
      </c>
    </row>
    <row r="42" spans="2:14" x14ac:dyDescent="0.25">
      <c r="B42" s="46">
        <v>39</v>
      </c>
      <c r="C42" s="140" t="s">
        <v>276</v>
      </c>
      <c r="D42" s="97">
        <v>41932</v>
      </c>
      <c r="E42" s="98">
        <v>44424</v>
      </c>
      <c r="F42" s="117">
        <f t="shared" si="0"/>
        <v>6.8273972602739725</v>
      </c>
      <c r="G42" s="46">
        <v>3</v>
      </c>
      <c r="H42" s="72">
        <v>0.05</v>
      </c>
      <c r="I42" s="91">
        <f t="shared" si="1"/>
        <v>0.31666666666666665</v>
      </c>
      <c r="J42" s="94">
        <v>60000</v>
      </c>
      <c r="K42" s="68">
        <f t="shared" si="2"/>
        <v>129720.54794520547</v>
      </c>
      <c r="L42" s="68">
        <f t="shared" si="3"/>
        <v>0</v>
      </c>
      <c r="M42" s="45">
        <v>0.05</v>
      </c>
      <c r="N42" s="68">
        <f t="shared" si="4"/>
        <v>3000</v>
      </c>
    </row>
    <row r="43" spans="2:14" x14ac:dyDescent="0.25">
      <c r="B43" s="46">
        <v>40</v>
      </c>
      <c r="C43" s="140" t="s">
        <v>293</v>
      </c>
      <c r="D43" s="97">
        <v>41759</v>
      </c>
      <c r="E43" s="98">
        <v>44424</v>
      </c>
      <c r="F43" s="117">
        <f t="shared" si="0"/>
        <v>7.3013698630136989</v>
      </c>
      <c r="G43" s="46">
        <v>3</v>
      </c>
      <c r="H43" s="72">
        <v>0.05</v>
      </c>
      <c r="I43" s="91">
        <f t="shared" si="1"/>
        <v>0.31666666666666665</v>
      </c>
      <c r="J43" s="94">
        <v>420000</v>
      </c>
      <c r="K43" s="68">
        <f t="shared" si="2"/>
        <v>971082.191780822</v>
      </c>
      <c r="L43" s="68">
        <f t="shared" si="3"/>
        <v>0</v>
      </c>
      <c r="M43" s="45">
        <v>0.05</v>
      </c>
      <c r="N43" s="68">
        <f t="shared" si="4"/>
        <v>21000</v>
      </c>
    </row>
    <row r="44" spans="2:14" x14ac:dyDescent="0.25">
      <c r="B44" s="46">
        <v>41</v>
      </c>
      <c r="C44" s="140" t="s">
        <v>294</v>
      </c>
      <c r="D44" s="97">
        <v>41782</v>
      </c>
      <c r="E44" s="98">
        <v>44424</v>
      </c>
      <c r="F44" s="117">
        <f t="shared" si="0"/>
        <v>7.2383561643835614</v>
      </c>
      <c r="G44" s="46">
        <v>3</v>
      </c>
      <c r="H44" s="72">
        <v>0.05</v>
      </c>
      <c r="I44" s="91">
        <f t="shared" si="1"/>
        <v>0.31666666666666665</v>
      </c>
      <c r="J44" s="94">
        <v>103407</v>
      </c>
      <c r="K44" s="68">
        <f t="shared" si="2"/>
        <v>237023.95369863012</v>
      </c>
      <c r="L44" s="68">
        <f t="shared" si="3"/>
        <v>0</v>
      </c>
      <c r="M44" s="45">
        <v>0.05</v>
      </c>
      <c r="N44" s="68">
        <f t="shared" si="4"/>
        <v>5170.3500000000004</v>
      </c>
    </row>
    <row r="45" spans="2:14" x14ac:dyDescent="0.25">
      <c r="B45" s="46">
        <v>42</v>
      </c>
      <c r="C45" s="140" t="s">
        <v>295</v>
      </c>
      <c r="D45" s="97">
        <v>41813</v>
      </c>
      <c r="E45" s="98">
        <v>44424</v>
      </c>
      <c r="F45" s="117">
        <f t="shared" si="0"/>
        <v>7.1534246575342468</v>
      </c>
      <c r="G45" s="46">
        <v>3</v>
      </c>
      <c r="H45" s="72">
        <v>0.05</v>
      </c>
      <c r="I45" s="91">
        <f t="shared" si="1"/>
        <v>0.31666666666666665</v>
      </c>
      <c r="J45" s="94">
        <v>97650</v>
      </c>
      <c r="K45" s="68">
        <f t="shared" si="2"/>
        <v>221201.77397260274</v>
      </c>
      <c r="L45" s="68">
        <f t="shared" si="3"/>
        <v>0</v>
      </c>
      <c r="M45" s="45">
        <v>0.05</v>
      </c>
      <c r="N45" s="68">
        <f t="shared" si="4"/>
        <v>4882.5</v>
      </c>
    </row>
    <row r="46" spans="2:14" x14ac:dyDescent="0.25">
      <c r="B46" s="46">
        <v>43</v>
      </c>
      <c r="C46" s="140" t="s">
        <v>295</v>
      </c>
      <c r="D46" s="97">
        <v>41811</v>
      </c>
      <c r="E46" s="98">
        <v>44424</v>
      </c>
      <c r="F46" s="117">
        <f t="shared" si="0"/>
        <v>7.1589041095890407</v>
      </c>
      <c r="G46" s="46">
        <v>3</v>
      </c>
      <c r="H46" s="72">
        <v>0.05</v>
      </c>
      <c r="I46" s="91">
        <f t="shared" si="1"/>
        <v>0.31666666666666665</v>
      </c>
      <c r="J46" s="94">
        <v>175326</v>
      </c>
      <c r="K46" s="68">
        <f t="shared" si="2"/>
        <v>397461.64027397253</v>
      </c>
      <c r="L46" s="68">
        <f t="shared" si="3"/>
        <v>0</v>
      </c>
      <c r="M46" s="45">
        <v>0.05</v>
      </c>
      <c r="N46" s="68">
        <f t="shared" si="4"/>
        <v>8766.3000000000011</v>
      </c>
    </row>
    <row r="47" spans="2:14" x14ac:dyDescent="0.25">
      <c r="B47" s="46">
        <v>44</v>
      </c>
      <c r="C47" s="140" t="s">
        <v>296</v>
      </c>
      <c r="D47" s="97">
        <v>41909</v>
      </c>
      <c r="E47" s="98">
        <v>44424</v>
      </c>
      <c r="F47" s="117">
        <f t="shared" si="0"/>
        <v>6.8904109589041092</v>
      </c>
      <c r="G47" s="46">
        <v>3</v>
      </c>
      <c r="H47" s="72">
        <v>0.05</v>
      </c>
      <c r="I47" s="91">
        <f t="shared" si="1"/>
        <v>0.31666666666666665</v>
      </c>
      <c r="J47" s="94">
        <v>325000</v>
      </c>
      <c r="K47" s="68">
        <f t="shared" si="2"/>
        <v>709138.12785388122</v>
      </c>
      <c r="L47" s="68">
        <f t="shared" si="3"/>
        <v>0</v>
      </c>
      <c r="M47" s="45">
        <v>0.05</v>
      </c>
      <c r="N47" s="68">
        <f t="shared" si="4"/>
        <v>16250</v>
      </c>
    </row>
    <row r="48" spans="2:14" x14ac:dyDescent="0.25">
      <c r="B48" s="46">
        <v>45</v>
      </c>
      <c r="C48" s="140" t="s">
        <v>297</v>
      </c>
      <c r="D48" s="97">
        <v>42017</v>
      </c>
      <c r="E48" s="98">
        <v>44424</v>
      </c>
      <c r="F48" s="117">
        <f t="shared" si="0"/>
        <v>6.5945205479452058</v>
      </c>
      <c r="G48" s="46">
        <v>3</v>
      </c>
      <c r="H48" s="72">
        <v>0.05</v>
      </c>
      <c r="I48" s="91">
        <f t="shared" si="1"/>
        <v>0.31666666666666665</v>
      </c>
      <c r="J48" s="94">
        <v>445023</v>
      </c>
      <c r="K48" s="68">
        <f t="shared" si="2"/>
        <v>929325.88397260266</v>
      </c>
      <c r="L48" s="68">
        <f t="shared" si="3"/>
        <v>0</v>
      </c>
      <c r="M48" s="45">
        <v>0.05</v>
      </c>
      <c r="N48" s="68">
        <f t="shared" si="4"/>
        <v>22251.15</v>
      </c>
    </row>
    <row r="49" spans="2:14" x14ac:dyDescent="0.25">
      <c r="B49" s="46">
        <v>46</v>
      </c>
      <c r="C49" s="140" t="s">
        <v>298</v>
      </c>
      <c r="D49" s="97">
        <v>42094</v>
      </c>
      <c r="E49" s="98">
        <v>44424</v>
      </c>
      <c r="F49" s="117">
        <f t="shared" si="0"/>
        <v>6.3835616438356162</v>
      </c>
      <c r="G49" s="46">
        <v>3</v>
      </c>
      <c r="H49" s="72">
        <v>0.05</v>
      </c>
      <c r="I49" s="91">
        <f t="shared" si="1"/>
        <v>0.31666666666666665</v>
      </c>
      <c r="J49" s="94">
        <v>251291.5</v>
      </c>
      <c r="K49" s="68">
        <f t="shared" si="2"/>
        <v>507976.01392694062</v>
      </c>
      <c r="L49" s="68">
        <f t="shared" si="3"/>
        <v>0</v>
      </c>
      <c r="M49" s="45">
        <v>0.05</v>
      </c>
      <c r="N49" s="68">
        <f t="shared" si="4"/>
        <v>12564.575000000001</v>
      </c>
    </row>
    <row r="50" spans="2:14" x14ac:dyDescent="0.25">
      <c r="B50" s="46">
        <v>47</v>
      </c>
      <c r="C50" s="140" t="s">
        <v>299</v>
      </c>
      <c r="D50" s="97">
        <v>42389</v>
      </c>
      <c r="E50" s="98">
        <v>44424</v>
      </c>
      <c r="F50" s="117">
        <f t="shared" si="0"/>
        <v>5.5753424657534243</v>
      </c>
      <c r="G50" s="46">
        <v>3</v>
      </c>
      <c r="H50" s="72">
        <v>0.05</v>
      </c>
      <c r="I50" s="91">
        <f t="shared" si="1"/>
        <v>0.31666666666666665</v>
      </c>
      <c r="J50" s="94">
        <v>372453.9</v>
      </c>
      <c r="K50" s="68">
        <f t="shared" si="2"/>
        <v>657576.71431506844</v>
      </c>
      <c r="L50" s="68">
        <f t="shared" si="3"/>
        <v>0</v>
      </c>
      <c r="M50" s="45">
        <v>0.05</v>
      </c>
      <c r="N50" s="68">
        <f t="shared" si="4"/>
        <v>18622.695000000003</v>
      </c>
    </row>
    <row r="51" spans="2:14" x14ac:dyDescent="0.25">
      <c r="B51" s="46">
        <v>48</v>
      </c>
      <c r="C51" s="140" t="s">
        <v>300</v>
      </c>
      <c r="D51" s="97">
        <v>42445</v>
      </c>
      <c r="E51" s="98">
        <v>44424</v>
      </c>
      <c r="F51" s="117">
        <f t="shared" si="0"/>
        <v>5.4219178082191783</v>
      </c>
      <c r="G51" s="46">
        <v>3</v>
      </c>
      <c r="H51" s="72">
        <v>0.05</v>
      </c>
      <c r="I51" s="91">
        <f t="shared" si="1"/>
        <v>0.31666666666666665</v>
      </c>
      <c r="J51" s="94">
        <v>63484</v>
      </c>
      <c r="K51" s="68">
        <f t="shared" si="2"/>
        <v>108998.259543379</v>
      </c>
      <c r="L51" s="68">
        <f t="shared" si="3"/>
        <v>0</v>
      </c>
      <c r="M51" s="45">
        <v>0.05</v>
      </c>
      <c r="N51" s="68">
        <f t="shared" si="4"/>
        <v>3174.2000000000003</v>
      </c>
    </row>
    <row r="52" spans="2:14" x14ac:dyDescent="0.25">
      <c r="B52" s="46">
        <v>49</v>
      </c>
      <c r="C52" s="140" t="s">
        <v>301</v>
      </c>
      <c r="D52" s="97">
        <v>42460</v>
      </c>
      <c r="E52" s="98">
        <v>44424</v>
      </c>
      <c r="F52" s="117">
        <f t="shared" si="0"/>
        <v>5.3808219178082188</v>
      </c>
      <c r="G52" s="46">
        <v>3</v>
      </c>
      <c r="H52" s="72">
        <v>0.05</v>
      </c>
      <c r="I52" s="91">
        <f t="shared" si="1"/>
        <v>0.31666666666666665</v>
      </c>
      <c r="J52" s="94">
        <v>111496</v>
      </c>
      <c r="K52" s="68">
        <f t="shared" si="2"/>
        <v>189981.03817351596</v>
      </c>
      <c r="L52" s="68">
        <f t="shared" si="3"/>
        <v>0</v>
      </c>
      <c r="M52" s="45">
        <v>0.05</v>
      </c>
      <c r="N52" s="68">
        <f t="shared" si="4"/>
        <v>5574.8</v>
      </c>
    </row>
    <row r="53" spans="2:14" x14ac:dyDescent="0.25">
      <c r="B53" s="46">
        <v>50</v>
      </c>
      <c r="C53" s="140" t="s">
        <v>302</v>
      </c>
      <c r="D53" s="97">
        <v>42460</v>
      </c>
      <c r="E53" s="98">
        <v>44424</v>
      </c>
      <c r="F53" s="117">
        <f t="shared" si="0"/>
        <v>5.3808219178082188</v>
      </c>
      <c r="G53" s="46">
        <v>3</v>
      </c>
      <c r="H53" s="72">
        <v>0.05</v>
      </c>
      <c r="I53" s="91">
        <f t="shared" si="1"/>
        <v>0.31666666666666665</v>
      </c>
      <c r="J53" s="94">
        <v>351747</v>
      </c>
      <c r="K53" s="68">
        <f t="shared" si="2"/>
        <v>599351.18958904105</v>
      </c>
      <c r="L53" s="68">
        <f t="shared" si="3"/>
        <v>0</v>
      </c>
      <c r="M53" s="45">
        <v>0.05</v>
      </c>
      <c r="N53" s="68">
        <f t="shared" si="4"/>
        <v>17587.350000000002</v>
      </c>
    </row>
    <row r="54" spans="2:14" x14ac:dyDescent="0.25">
      <c r="B54" s="46">
        <v>51</v>
      </c>
      <c r="C54" s="140" t="s">
        <v>303</v>
      </c>
      <c r="D54" s="97">
        <v>42460</v>
      </c>
      <c r="E54" s="98">
        <v>44424</v>
      </c>
      <c r="F54" s="117">
        <f t="shared" si="0"/>
        <v>5.3808219178082188</v>
      </c>
      <c r="G54" s="46">
        <v>3</v>
      </c>
      <c r="H54" s="72">
        <v>0.05</v>
      </c>
      <c r="I54" s="91">
        <f t="shared" si="1"/>
        <v>0.31666666666666665</v>
      </c>
      <c r="J54" s="94">
        <v>4567500</v>
      </c>
      <c r="K54" s="68">
        <f t="shared" si="2"/>
        <v>7782686.3013698626</v>
      </c>
      <c r="L54" s="68">
        <f t="shared" si="3"/>
        <v>0</v>
      </c>
      <c r="M54" s="45">
        <v>0.05</v>
      </c>
      <c r="N54" s="68">
        <f t="shared" si="4"/>
        <v>228375</v>
      </c>
    </row>
    <row r="55" spans="2:14" x14ac:dyDescent="0.25">
      <c r="B55" s="46">
        <v>52</v>
      </c>
      <c r="C55" s="140" t="s">
        <v>304</v>
      </c>
      <c r="D55" s="97">
        <v>42460</v>
      </c>
      <c r="E55" s="98">
        <v>44424</v>
      </c>
      <c r="F55" s="117">
        <f t="shared" si="0"/>
        <v>5.3808219178082188</v>
      </c>
      <c r="G55" s="46">
        <v>3</v>
      </c>
      <c r="H55" s="72">
        <v>0.05</v>
      </c>
      <c r="I55" s="91">
        <f t="shared" si="1"/>
        <v>0.31666666666666665</v>
      </c>
      <c r="J55" s="94">
        <v>177179.1</v>
      </c>
      <c r="K55" s="68">
        <f t="shared" si="2"/>
        <v>301900.24180821911</v>
      </c>
      <c r="L55" s="68">
        <f t="shared" si="3"/>
        <v>0</v>
      </c>
      <c r="M55" s="45">
        <v>0.05</v>
      </c>
      <c r="N55" s="68">
        <f t="shared" si="4"/>
        <v>8858.9549999999999</v>
      </c>
    </row>
    <row r="56" spans="2:14" x14ac:dyDescent="0.25">
      <c r="B56" s="46">
        <v>53</v>
      </c>
      <c r="C56" s="140" t="s">
        <v>305</v>
      </c>
      <c r="D56" s="97">
        <v>42504</v>
      </c>
      <c r="E56" s="98">
        <v>44424</v>
      </c>
      <c r="F56" s="117">
        <f t="shared" si="0"/>
        <v>5.2602739726027394</v>
      </c>
      <c r="G56" s="46">
        <v>3</v>
      </c>
      <c r="H56" s="72">
        <v>0.05</v>
      </c>
      <c r="I56" s="91">
        <f t="shared" si="1"/>
        <v>0.31666666666666665</v>
      </c>
      <c r="J56" s="94">
        <v>144535</v>
      </c>
      <c r="K56" s="68">
        <f t="shared" si="2"/>
        <v>240759.67123287669</v>
      </c>
      <c r="L56" s="68">
        <f t="shared" si="3"/>
        <v>0</v>
      </c>
      <c r="M56" s="45">
        <v>0.05</v>
      </c>
      <c r="N56" s="68">
        <f t="shared" si="4"/>
        <v>7226.75</v>
      </c>
    </row>
    <row r="57" spans="2:14" x14ac:dyDescent="0.25">
      <c r="B57" s="46">
        <v>54</v>
      </c>
      <c r="C57" s="140" t="s">
        <v>306</v>
      </c>
      <c r="D57" s="97">
        <v>42461</v>
      </c>
      <c r="E57" s="98">
        <v>44424</v>
      </c>
      <c r="F57" s="117">
        <f t="shared" si="0"/>
        <v>5.3780821917808215</v>
      </c>
      <c r="G57" s="46">
        <v>3</v>
      </c>
      <c r="H57" s="72">
        <v>0.05</v>
      </c>
      <c r="I57" s="91">
        <f t="shared" si="1"/>
        <v>0.31666666666666665</v>
      </c>
      <c r="J57" s="94">
        <v>770000</v>
      </c>
      <c r="K57" s="68">
        <f t="shared" si="2"/>
        <v>1311355.7077625568</v>
      </c>
      <c r="L57" s="68">
        <f t="shared" si="3"/>
        <v>0</v>
      </c>
      <c r="M57" s="45">
        <v>0.05</v>
      </c>
      <c r="N57" s="68">
        <f t="shared" si="4"/>
        <v>38500</v>
      </c>
    </row>
    <row r="58" spans="2:14" x14ac:dyDescent="0.25">
      <c r="B58" s="46">
        <v>55</v>
      </c>
      <c r="C58" s="140" t="s">
        <v>307</v>
      </c>
      <c r="D58" s="97">
        <v>42765</v>
      </c>
      <c r="E58" s="98">
        <v>44424</v>
      </c>
      <c r="F58" s="117">
        <f t="shared" si="0"/>
        <v>4.5452054794520551</v>
      </c>
      <c r="G58" s="46">
        <v>3</v>
      </c>
      <c r="H58" s="72">
        <v>0.05</v>
      </c>
      <c r="I58" s="91">
        <f t="shared" si="1"/>
        <v>0.31666666666666665</v>
      </c>
      <c r="J58" s="94">
        <v>4623669</v>
      </c>
      <c r="K58" s="68">
        <f t="shared" si="2"/>
        <v>6654916.4634246575</v>
      </c>
      <c r="L58" s="68">
        <f t="shared" si="3"/>
        <v>0</v>
      </c>
      <c r="M58" s="45">
        <v>0.05</v>
      </c>
      <c r="N58" s="68">
        <f t="shared" si="4"/>
        <v>231183.45</v>
      </c>
    </row>
    <row r="59" spans="2:14" x14ac:dyDescent="0.25">
      <c r="B59" s="46">
        <v>56</v>
      </c>
      <c r="C59" s="140" t="s">
        <v>308</v>
      </c>
      <c r="D59" s="97">
        <v>42822</v>
      </c>
      <c r="E59" s="98">
        <v>44424</v>
      </c>
      <c r="F59" s="117">
        <f t="shared" si="0"/>
        <v>4.3890410958904109</v>
      </c>
      <c r="G59" s="46">
        <v>3</v>
      </c>
      <c r="H59" s="72">
        <v>0.05</v>
      </c>
      <c r="I59" s="91">
        <f t="shared" si="1"/>
        <v>0.31666666666666665</v>
      </c>
      <c r="J59" s="94">
        <v>540600</v>
      </c>
      <c r="K59" s="68">
        <f t="shared" si="2"/>
        <v>751359.94520547939</v>
      </c>
      <c r="L59" s="68">
        <f t="shared" si="3"/>
        <v>0</v>
      </c>
      <c r="M59" s="45">
        <v>0.05</v>
      </c>
      <c r="N59" s="68">
        <f t="shared" si="4"/>
        <v>27030</v>
      </c>
    </row>
    <row r="60" spans="2:14" x14ac:dyDescent="0.25">
      <c r="B60" s="46">
        <v>57</v>
      </c>
      <c r="C60" s="140" t="s">
        <v>309</v>
      </c>
      <c r="D60" s="97">
        <v>42825</v>
      </c>
      <c r="E60" s="98">
        <v>44424</v>
      </c>
      <c r="F60" s="117">
        <f t="shared" si="0"/>
        <v>4.3808219178082188</v>
      </c>
      <c r="G60" s="46">
        <v>3</v>
      </c>
      <c r="H60" s="72">
        <v>0.05</v>
      </c>
      <c r="I60" s="91">
        <f t="shared" si="1"/>
        <v>0.31666666666666665</v>
      </c>
      <c r="J60" s="94">
        <v>78971</v>
      </c>
      <c r="K60" s="68">
        <f t="shared" si="2"/>
        <v>109553.3310958904</v>
      </c>
      <c r="L60" s="68">
        <f t="shared" si="3"/>
        <v>0</v>
      </c>
      <c r="M60" s="45">
        <v>0.05</v>
      </c>
      <c r="N60" s="68">
        <f t="shared" si="4"/>
        <v>3948.55</v>
      </c>
    </row>
    <row r="61" spans="2:14" x14ac:dyDescent="0.25">
      <c r="B61" s="46">
        <v>58</v>
      </c>
      <c r="C61" s="140" t="s">
        <v>310</v>
      </c>
      <c r="D61" s="97">
        <v>42825</v>
      </c>
      <c r="E61" s="98">
        <v>44424</v>
      </c>
      <c r="F61" s="117">
        <f t="shared" si="0"/>
        <v>4.3808219178082188</v>
      </c>
      <c r="G61" s="46">
        <v>3</v>
      </c>
      <c r="H61" s="72">
        <v>0.05</v>
      </c>
      <c r="I61" s="91">
        <f t="shared" si="1"/>
        <v>0.31666666666666665</v>
      </c>
      <c r="J61" s="94">
        <v>1056800</v>
      </c>
      <c r="K61" s="68">
        <f t="shared" si="2"/>
        <v>1466056.6575342463</v>
      </c>
      <c r="L61" s="68">
        <f t="shared" si="3"/>
        <v>0</v>
      </c>
      <c r="M61" s="45">
        <v>0.05</v>
      </c>
      <c r="N61" s="68">
        <f t="shared" si="4"/>
        <v>52840</v>
      </c>
    </row>
    <row r="62" spans="2:14" x14ac:dyDescent="0.25">
      <c r="B62" s="46">
        <v>59</v>
      </c>
      <c r="C62" s="140" t="s">
        <v>311</v>
      </c>
      <c r="D62" s="97">
        <v>43057</v>
      </c>
      <c r="E62" s="98">
        <v>44424</v>
      </c>
      <c r="F62" s="117">
        <f t="shared" si="0"/>
        <v>3.7452054794520548</v>
      </c>
      <c r="G62" s="46">
        <v>3</v>
      </c>
      <c r="H62" s="72">
        <v>0.05</v>
      </c>
      <c r="I62" s="91">
        <f t="shared" si="1"/>
        <v>0.31666666666666665</v>
      </c>
      <c r="J62" s="94">
        <v>450000</v>
      </c>
      <c r="K62" s="68">
        <f t="shared" si="2"/>
        <v>533691.78082191781</v>
      </c>
      <c r="L62" s="68">
        <f t="shared" si="3"/>
        <v>0</v>
      </c>
      <c r="M62" s="45">
        <v>0.05</v>
      </c>
      <c r="N62" s="68">
        <f t="shared" si="4"/>
        <v>22500</v>
      </c>
    </row>
    <row r="63" spans="2:14" x14ac:dyDescent="0.25">
      <c r="B63" s="46">
        <v>60</v>
      </c>
      <c r="C63" s="140" t="s">
        <v>312</v>
      </c>
      <c r="D63" s="97">
        <v>42885</v>
      </c>
      <c r="E63" s="98">
        <v>44424</v>
      </c>
      <c r="F63" s="117">
        <f t="shared" si="0"/>
        <v>4.2164383561643834</v>
      </c>
      <c r="G63" s="46">
        <v>3</v>
      </c>
      <c r="H63" s="72">
        <v>0.05</v>
      </c>
      <c r="I63" s="91">
        <f t="shared" si="1"/>
        <v>0.31666666666666665</v>
      </c>
      <c r="J63" s="94">
        <v>325500</v>
      </c>
      <c r="K63" s="68">
        <f t="shared" si="2"/>
        <v>434609.38356164383</v>
      </c>
      <c r="L63" s="68">
        <f t="shared" si="3"/>
        <v>0</v>
      </c>
      <c r="M63" s="45">
        <v>0.05</v>
      </c>
      <c r="N63" s="68">
        <f t="shared" si="4"/>
        <v>16275</v>
      </c>
    </row>
    <row r="64" spans="2:14" x14ac:dyDescent="0.25">
      <c r="B64" s="46">
        <v>61</v>
      </c>
      <c r="C64" s="140" t="s">
        <v>313</v>
      </c>
      <c r="D64" s="97">
        <v>43157</v>
      </c>
      <c r="E64" s="98">
        <v>44424</v>
      </c>
      <c r="F64" s="117">
        <f t="shared" si="0"/>
        <v>3.4712328767123286</v>
      </c>
      <c r="G64" s="46">
        <v>3</v>
      </c>
      <c r="H64" s="72">
        <v>0.05</v>
      </c>
      <c r="I64" s="91">
        <f t="shared" si="1"/>
        <v>0.31666666666666665</v>
      </c>
      <c r="J64" s="94">
        <v>116000</v>
      </c>
      <c r="K64" s="68">
        <f t="shared" si="2"/>
        <v>127509.95433789951</v>
      </c>
      <c r="L64" s="68">
        <f t="shared" si="3"/>
        <v>0</v>
      </c>
      <c r="M64" s="45">
        <v>0.05</v>
      </c>
      <c r="N64" s="68">
        <f t="shared" si="4"/>
        <v>5800</v>
      </c>
    </row>
    <row r="65" spans="2:14" x14ac:dyDescent="0.25">
      <c r="B65" s="46">
        <v>62</v>
      </c>
      <c r="C65" s="140" t="s">
        <v>314</v>
      </c>
      <c r="D65" s="97">
        <v>43173</v>
      </c>
      <c r="E65" s="98">
        <v>44424</v>
      </c>
      <c r="F65" s="117">
        <f t="shared" si="0"/>
        <v>3.4273972602739726</v>
      </c>
      <c r="G65" s="46">
        <v>3</v>
      </c>
      <c r="H65" s="72">
        <v>0.05</v>
      </c>
      <c r="I65" s="91">
        <f t="shared" si="1"/>
        <v>0.31666666666666665</v>
      </c>
      <c r="J65" s="94">
        <v>462013.38</v>
      </c>
      <c r="K65" s="68">
        <f t="shared" si="2"/>
        <v>501442.74106027395</v>
      </c>
      <c r="L65" s="68">
        <f t="shared" si="3"/>
        <v>0</v>
      </c>
      <c r="M65" s="45">
        <v>0.05</v>
      </c>
      <c r="N65" s="68">
        <f t="shared" si="4"/>
        <v>23100.669000000002</v>
      </c>
    </row>
    <row r="66" spans="2:14" x14ac:dyDescent="0.25">
      <c r="B66" s="46">
        <v>63</v>
      </c>
      <c r="C66" s="140" t="s">
        <v>315</v>
      </c>
      <c r="D66" s="97">
        <v>43190</v>
      </c>
      <c r="E66" s="98">
        <v>44424</v>
      </c>
      <c r="F66" s="117">
        <f t="shared" si="0"/>
        <v>3.3808219178082193</v>
      </c>
      <c r="G66" s="46">
        <v>3</v>
      </c>
      <c r="H66" s="72">
        <v>0.05</v>
      </c>
      <c r="I66" s="91">
        <f t="shared" si="1"/>
        <v>0.31666666666666665</v>
      </c>
      <c r="J66" s="94">
        <v>136000</v>
      </c>
      <c r="K66" s="68">
        <f t="shared" si="2"/>
        <v>145600.7305936073</v>
      </c>
      <c r="L66" s="68">
        <f t="shared" si="3"/>
        <v>0</v>
      </c>
      <c r="M66" s="45">
        <v>0.05</v>
      </c>
      <c r="N66" s="68">
        <f t="shared" si="4"/>
        <v>6800</v>
      </c>
    </row>
    <row r="67" spans="2:14" x14ac:dyDescent="0.25">
      <c r="B67" s="46">
        <v>64</v>
      </c>
      <c r="C67" s="140" t="s">
        <v>316</v>
      </c>
      <c r="D67" s="97">
        <v>42826</v>
      </c>
      <c r="E67" s="98">
        <v>44424</v>
      </c>
      <c r="F67" s="117">
        <f t="shared" si="0"/>
        <v>4.3780821917808215</v>
      </c>
      <c r="G67" s="46">
        <v>3</v>
      </c>
      <c r="H67" s="72">
        <v>0.05</v>
      </c>
      <c r="I67" s="91">
        <f t="shared" si="1"/>
        <v>0.31666666666666665</v>
      </c>
      <c r="J67" s="94">
        <v>2773426</v>
      </c>
      <c r="K67" s="68">
        <f t="shared" si="2"/>
        <v>3845057.5439269403</v>
      </c>
      <c r="L67" s="68">
        <f t="shared" si="3"/>
        <v>0</v>
      </c>
      <c r="M67" s="45">
        <v>0.05</v>
      </c>
      <c r="N67" s="68">
        <f t="shared" si="4"/>
        <v>138671.30000000002</v>
      </c>
    </row>
    <row r="68" spans="2:14" x14ac:dyDescent="0.25">
      <c r="B68" s="46">
        <v>65</v>
      </c>
      <c r="C68" s="140" t="s">
        <v>317</v>
      </c>
      <c r="D68" s="97">
        <v>42917</v>
      </c>
      <c r="E68" s="98">
        <v>44424</v>
      </c>
      <c r="F68" s="117">
        <f t="shared" si="0"/>
        <v>4.1287671232876715</v>
      </c>
      <c r="G68" s="46">
        <v>3</v>
      </c>
      <c r="H68" s="72">
        <v>0.05</v>
      </c>
      <c r="I68" s="91">
        <f t="shared" si="1"/>
        <v>0.31666666666666665</v>
      </c>
      <c r="J68" s="94">
        <v>1275801</v>
      </c>
      <c r="K68" s="68">
        <f t="shared" si="2"/>
        <v>1668036.9878082192</v>
      </c>
      <c r="L68" s="68">
        <f t="shared" si="3"/>
        <v>0</v>
      </c>
      <c r="M68" s="45">
        <v>0.05</v>
      </c>
      <c r="N68" s="68">
        <f t="shared" si="4"/>
        <v>63790.05</v>
      </c>
    </row>
    <row r="69" spans="2:14" x14ac:dyDescent="0.25">
      <c r="B69" s="46">
        <v>66</v>
      </c>
      <c r="C69" s="140" t="s">
        <v>318</v>
      </c>
      <c r="D69" s="97">
        <v>43190</v>
      </c>
      <c r="E69" s="98">
        <v>44424</v>
      </c>
      <c r="F69" s="117">
        <f t="shared" ref="F69:F99" si="5">(E69-D69)/365</f>
        <v>3.3808219178082193</v>
      </c>
      <c r="G69" s="46">
        <v>3</v>
      </c>
      <c r="H69" s="72">
        <v>0.05</v>
      </c>
      <c r="I69" s="91">
        <f t="shared" ref="I69:I99" si="6">(1-H69)/G69</f>
        <v>0.31666666666666665</v>
      </c>
      <c r="J69" s="94">
        <v>3734101.8</v>
      </c>
      <c r="K69" s="68">
        <f t="shared" ref="K69:K99" si="7">J69*I69*F69</f>
        <v>3997705.5161095886</v>
      </c>
      <c r="L69" s="68">
        <f t="shared" ref="L69:L99" si="8">MAX(J69-K69,0)</f>
        <v>0</v>
      </c>
      <c r="M69" s="45">
        <v>0.05</v>
      </c>
      <c r="N69" s="68">
        <f t="shared" ref="N69:N99" si="9">IF(J69&lt;=0,0,IF(L69&lt;=H69*J69,H69*J69,L69*(1-M69)))</f>
        <v>186705.09</v>
      </c>
    </row>
    <row r="70" spans="2:14" x14ac:dyDescent="0.25">
      <c r="B70" s="46">
        <v>67</v>
      </c>
      <c r="C70" s="140" t="s">
        <v>319</v>
      </c>
      <c r="D70" s="97">
        <v>43281</v>
      </c>
      <c r="E70" s="98">
        <v>44424</v>
      </c>
      <c r="F70" s="117">
        <f t="shared" si="5"/>
        <v>3.1315068493150684</v>
      </c>
      <c r="G70" s="46">
        <v>3</v>
      </c>
      <c r="H70" s="72">
        <v>0.05</v>
      </c>
      <c r="I70" s="91">
        <f t="shared" si="6"/>
        <v>0.31666666666666665</v>
      </c>
      <c r="J70" s="94">
        <v>112500</v>
      </c>
      <c r="K70" s="68">
        <f t="shared" si="7"/>
        <v>111559.93150684932</v>
      </c>
      <c r="L70" s="68">
        <f t="shared" si="8"/>
        <v>940.06849315068393</v>
      </c>
      <c r="M70" s="45">
        <v>0.05</v>
      </c>
      <c r="N70" s="68">
        <f t="shared" si="9"/>
        <v>5625</v>
      </c>
    </row>
    <row r="71" spans="2:14" x14ac:dyDescent="0.25">
      <c r="B71" s="46">
        <v>68</v>
      </c>
      <c r="C71" s="140" t="s">
        <v>319</v>
      </c>
      <c r="D71" s="97">
        <v>43385</v>
      </c>
      <c r="E71" s="98">
        <v>44424</v>
      </c>
      <c r="F71" s="117">
        <f t="shared" si="5"/>
        <v>2.8465753424657536</v>
      </c>
      <c r="G71" s="46">
        <v>3</v>
      </c>
      <c r="H71" s="72">
        <v>0.05</v>
      </c>
      <c r="I71" s="91">
        <f t="shared" si="6"/>
        <v>0.31666666666666665</v>
      </c>
      <c r="J71" s="94">
        <v>112500</v>
      </c>
      <c r="K71" s="68">
        <f t="shared" si="7"/>
        <v>101409.24657534248</v>
      </c>
      <c r="L71" s="68">
        <f t="shared" si="8"/>
        <v>11090.753424657523</v>
      </c>
      <c r="M71" s="45">
        <v>0.05</v>
      </c>
      <c r="N71" s="68">
        <f t="shared" si="9"/>
        <v>10536.215753424647</v>
      </c>
    </row>
    <row r="72" spans="2:14" x14ac:dyDescent="0.25">
      <c r="B72" s="46">
        <v>69</v>
      </c>
      <c r="C72" s="140" t="s">
        <v>320</v>
      </c>
      <c r="D72" s="97">
        <v>43300</v>
      </c>
      <c r="E72" s="98">
        <v>44424</v>
      </c>
      <c r="F72" s="117">
        <f t="shared" si="5"/>
        <v>3.0794520547945203</v>
      </c>
      <c r="G72" s="46">
        <v>3</v>
      </c>
      <c r="H72" s="72">
        <v>0.05</v>
      </c>
      <c r="I72" s="91">
        <f t="shared" si="6"/>
        <v>0.31666666666666665</v>
      </c>
      <c r="J72" s="94">
        <v>542639.80000000005</v>
      </c>
      <c r="K72" s="68">
        <f t="shared" si="7"/>
        <v>529160.5282557077</v>
      </c>
      <c r="L72" s="68">
        <f t="shared" si="8"/>
        <v>13479.271744292346</v>
      </c>
      <c r="M72" s="45">
        <v>0.05</v>
      </c>
      <c r="N72" s="68">
        <f t="shared" si="9"/>
        <v>27131.990000000005</v>
      </c>
    </row>
    <row r="73" spans="2:14" x14ac:dyDescent="0.25">
      <c r="B73" s="46">
        <v>70</v>
      </c>
      <c r="C73" s="140" t="s">
        <v>321</v>
      </c>
      <c r="D73" s="97">
        <v>43538</v>
      </c>
      <c r="E73" s="98">
        <v>44424</v>
      </c>
      <c r="F73" s="117">
        <f t="shared" si="5"/>
        <v>2.4273972602739726</v>
      </c>
      <c r="G73" s="46">
        <v>3</v>
      </c>
      <c r="H73" s="72">
        <v>0.05</v>
      </c>
      <c r="I73" s="91">
        <f t="shared" si="6"/>
        <v>0.31666666666666665</v>
      </c>
      <c r="J73" s="94">
        <v>5000000</v>
      </c>
      <c r="K73" s="68">
        <f t="shared" si="7"/>
        <v>3843378.9954337897</v>
      </c>
      <c r="L73" s="68">
        <f t="shared" si="8"/>
        <v>1156621.0045662103</v>
      </c>
      <c r="M73" s="45">
        <v>0.05</v>
      </c>
      <c r="N73" s="68">
        <f t="shared" si="9"/>
        <v>1098789.9543378998</v>
      </c>
    </row>
    <row r="74" spans="2:14" x14ac:dyDescent="0.25">
      <c r="B74" s="46">
        <v>71</v>
      </c>
      <c r="C74" s="140" t="s">
        <v>322</v>
      </c>
      <c r="D74" s="97">
        <v>43511</v>
      </c>
      <c r="E74" s="98">
        <v>44424</v>
      </c>
      <c r="F74" s="117">
        <f t="shared" si="5"/>
        <v>2.5013698630136987</v>
      </c>
      <c r="G74" s="46">
        <v>3</v>
      </c>
      <c r="H74" s="72">
        <v>0.05</v>
      </c>
      <c r="I74" s="91">
        <f t="shared" si="6"/>
        <v>0.31666666666666665</v>
      </c>
      <c r="J74" s="94">
        <v>72500</v>
      </c>
      <c r="K74" s="68">
        <f t="shared" si="7"/>
        <v>57427.283105022827</v>
      </c>
      <c r="L74" s="68">
        <f t="shared" si="8"/>
        <v>15072.716894977173</v>
      </c>
      <c r="M74" s="45">
        <v>0.05</v>
      </c>
      <c r="N74" s="68">
        <f t="shared" si="9"/>
        <v>14319.081050228313</v>
      </c>
    </row>
    <row r="75" spans="2:14" x14ac:dyDescent="0.25">
      <c r="B75" s="46">
        <v>72</v>
      </c>
      <c r="C75" s="140" t="s">
        <v>322</v>
      </c>
      <c r="D75" s="97">
        <v>43518</v>
      </c>
      <c r="E75" s="98">
        <v>44424</v>
      </c>
      <c r="F75" s="117">
        <f t="shared" si="5"/>
        <v>2.4821917808219176</v>
      </c>
      <c r="G75" s="46">
        <v>3</v>
      </c>
      <c r="H75" s="72">
        <v>0.05</v>
      </c>
      <c r="I75" s="91">
        <f t="shared" si="6"/>
        <v>0.31666666666666665</v>
      </c>
      <c r="J75" s="94">
        <v>290000</v>
      </c>
      <c r="K75" s="68">
        <f t="shared" si="7"/>
        <v>227947.94520547942</v>
      </c>
      <c r="L75" s="68">
        <f t="shared" si="8"/>
        <v>62052.054794520576</v>
      </c>
      <c r="M75" s="45">
        <v>0.05</v>
      </c>
      <c r="N75" s="68">
        <f t="shared" si="9"/>
        <v>58949.452054794543</v>
      </c>
    </row>
    <row r="76" spans="2:14" x14ac:dyDescent="0.25">
      <c r="B76" s="46">
        <v>73</v>
      </c>
      <c r="C76" s="140" t="s">
        <v>323</v>
      </c>
      <c r="D76" s="97">
        <v>43518</v>
      </c>
      <c r="E76" s="98">
        <v>44424</v>
      </c>
      <c r="F76" s="117">
        <f t="shared" si="5"/>
        <v>2.4821917808219176</v>
      </c>
      <c r="G76" s="46">
        <v>3</v>
      </c>
      <c r="H76" s="72">
        <v>0.05</v>
      </c>
      <c r="I76" s="91">
        <f t="shared" si="6"/>
        <v>0.31666666666666665</v>
      </c>
      <c r="J76" s="94">
        <v>56000</v>
      </c>
      <c r="K76" s="68">
        <f t="shared" si="7"/>
        <v>44017.534246575335</v>
      </c>
      <c r="L76" s="68">
        <f t="shared" si="8"/>
        <v>11982.465753424665</v>
      </c>
      <c r="M76" s="45">
        <v>0.05</v>
      </c>
      <c r="N76" s="68">
        <f t="shared" si="9"/>
        <v>11383.342465753432</v>
      </c>
    </row>
    <row r="77" spans="2:14" x14ac:dyDescent="0.25">
      <c r="B77" s="46">
        <v>74</v>
      </c>
      <c r="C77" s="140" t="s">
        <v>324</v>
      </c>
      <c r="D77" s="97">
        <v>43518</v>
      </c>
      <c r="E77" s="98">
        <v>44424</v>
      </c>
      <c r="F77" s="117">
        <f t="shared" si="5"/>
        <v>2.4821917808219176</v>
      </c>
      <c r="G77" s="46">
        <v>3</v>
      </c>
      <c r="H77" s="72">
        <v>0.05</v>
      </c>
      <c r="I77" s="91">
        <f t="shared" si="6"/>
        <v>0.31666666666666665</v>
      </c>
      <c r="J77" s="94">
        <v>36250</v>
      </c>
      <c r="K77" s="68">
        <f t="shared" si="7"/>
        <v>28493.493150684928</v>
      </c>
      <c r="L77" s="68">
        <f t="shared" si="8"/>
        <v>7756.506849315072</v>
      </c>
      <c r="M77" s="45">
        <v>0.05</v>
      </c>
      <c r="N77" s="68">
        <f t="shared" si="9"/>
        <v>7368.6815068493179</v>
      </c>
    </row>
    <row r="78" spans="2:14" x14ac:dyDescent="0.25">
      <c r="B78" s="46">
        <v>75</v>
      </c>
      <c r="C78" s="140" t="s">
        <v>325</v>
      </c>
      <c r="D78" s="97">
        <v>43551</v>
      </c>
      <c r="E78" s="98">
        <v>44424</v>
      </c>
      <c r="F78" s="117">
        <f t="shared" si="5"/>
        <v>2.3917808219178083</v>
      </c>
      <c r="G78" s="46">
        <v>3</v>
      </c>
      <c r="H78" s="72">
        <v>0.05</v>
      </c>
      <c r="I78" s="91">
        <f t="shared" si="6"/>
        <v>0.31666666666666665</v>
      </c>
      <c r="J78" s="94">
        <v>49087.5</v>
      </c>
      <c r="K78" s="68">
        <f t="shared" si="7"/>
        <v>37178.738013698632</v>
      </c>
      <c r="L78" s="68">
        <f t="shared" si="8"/>
        <v>11908.761986301368</v>
      </c>
      <c r="M78" s="45">
        <v>0.05</v>
      </c>
      <c r="N78" s="68">
        <f t="shared" si="9"/>
        <v>11313.3238869863</v>
      </c>
    </row>
    <row r="79" spans="2:14" x14ac:dyDescent="0.25">
      <c r="B79" s="46">
        <v>76</v>
      </c>
      <c r="C79" s="140" t="s">
        <v>326</v>
      </c>
      <c r="D79" s="97">
        <v>43554</v>
      </c>
      <c r="E79" s="98">
        <v>44424</v>
      </c>
      <c r="F79" s="117">
        <f t="shared" si="5"/>
        <v>2.3835616438356166</v>
      </c>
      <c r="G79" s="46">
        <v>3</v>
      </c>
      <c r="H79" s="72">
        <v>0.05</v>
      </c>
      <c r="I79" s="91">
        <f t="shared" si="6"/>
        <v>0.31666666666666665</v>
      </c>
      <c r="J79" s="94">
        <v>234300</v>
      </c>
      <c r="K79" s="68">
        <f t="shared" si="7"/>
        <v>176848.35616438359</v>
      </c>
      <c r="L79" s="68">
        <f t="shared" si="8"/>
        <v>57451.643835616414</v>
      </c>
      <c r="M79" s="45">
        <v>0.05</v>
      </c>
      <c r="N79" s="68">
        <f t="shared" si="9"/>
        <v>54579.061643835594</v>
      </c>
    </row>
    <row r="80" spans="2:14" x14ac:dyDescent="0.25">
      <c r="B80" s="46">
        <v>77</v>
      </c>
      <c r="C80" s="140" t="s">
        <v>327</v>
      </c>
      <c r="D80" s="97">
        <v>43399</v>
      </c>
      <c r="E80" s="98">
        <v>44424</v>
      </c>
      <c r="F80" s="117">
        <f t="shared" si="5"/>
        <v>2.8082191780821919</v>
      </c>
      <c r="G80" s="46">
        <v>3</v>
      </c>
      <c r="H80" s="72">
        <v>0.05</v>
      </c>
      <c r="I80" s="91">
        <f t="shared" si="6"/>
        <v>0.31666666666666665</v>
      </c>
      <c r="J80" s="94">
        <v>500000</v>
      </c>
      <c r="K80" s="68">
        <f t="shared" si="7"/>
        <v>444634.70319634699</v>
      </c>
      <c r="L80" s="68">
        <f t="shared" si="8"/>
        <v>55365.296803653007</v>
      </c>
      <c r="M80" s="45">
        <v>0.05</v>
      </c>
      <c r="N80" s="68">
        <f t="shared" si="9"/>
        <v>52597.031963470356</v>
      </c>
    </row>
    <row r="81" spans="2:14" x14ac:dyDescent="0.25">
      <c r="B81" s="46">
        <v>78</v>
      </c>
      <c r="C81" s="140" t="s">
        <v>328</v>
      </c>
      <c r="D81" s="97">
        <v>43579</v>
      </c>
      <c r="E81" s="98">
        <v>44424</v>
      </c>
      <c r="F81" s="117">
        <f t="shared" si="5"/>
        <v>2.3150684931506849</v>
      </c>
      <c r="G81" s="46">
        <v>3</v>
      </c>
      <c r="H81" s="72">
        <v>0.05</v>
      </c>
      <c r="I81" s="91">
        <f t="shared" si="6"/>
        <v>0.31666666666666665</v>
      </c>
      <c r="J81" s="94">
        <v>180000</v>
      </c>
      <c r="K81" s="68">
        <f t="shared" si="7"/>
        <v>131958.90410958903</v>
      </c>
      <c r="L81" s="68">
        <f t="shared" si="8"/>
        <v>48041.095890410972</v>
      </c>
      <c r="M81" s="45">
        <v>0.05</v>
      </c>
      <c r="N81" s="68">
        <f t="shared" si="9"/>
        <v>45639.041095890425</v>
      </c>
    </row>
    <row r="82" spans="2:14" x14ac:dyDescent="0.25">
      <c r="B82" s="46">
        <v>79</v>
      </c>
      <c r="C82" s="140" t="s">
        <v>329</v>
      </c>
      <c r="D82" s="97">
        <v>43789</v>
      </c>
      <c r="E82" s="98">
        <v>44424</v>
      </c>
      <c r="F82" s="117">
        <f t="shared" si="5"/>
        <v>1.7397260273972603</v>
      </c>
      <c r="G82" s="46">
        <v>3</v>
      </c>
      <c r="H82" s="72">
        <v>0.05</v>
      </c>
      <c r="I82" s="91">
        <f t="shared" si="6"/>
        <v>0.31666666666666665</v>
      </c>
      <c r="J82" s="94">
        <v>232800</v>
      </c>
      <c r="K82" s="68">
        <f t="shared" si="7"/>
        <v>128252.60273972603</v>
      </c>
      <c r="L82" s="68">
        <f t="shared" si="8"/>
        <v>104547.39726027397</v>
      </c>
      <c r="M82" s="45">
        <v>0.05</v>
      </c>
      <c r="N82" s="68">
        <f t="shared" si="9"/>
        <v>99320.027397260259</v>
      </c>
    </row>
    <row r="83" spans="2:14" x14ac:dyDescent="0.25">
      <c r="B83" s="46">
        <v>80</v>
      </c>
      <c r="C83" s="140" t="s">
        <v>330</v>
      </c>
      <c r="D83" s="97">
        <v>43823</v>
      </c>
      <c r="E83" s="98">
        <v>44424</v>
      </c>
      <c r="F83" s="117">
        <f t="shared" si="5"/>
        <v>1.6465753424657534</v>
      </c>
      <c r="G83" s="46">
        <v>3</v>
      </c>
      <c r="H83" s="72">
        <v>0.05</v>
      </c>
      <c r="I83" s="91">
        <f t="shared" si="6"/>
        <v>0.31666666666666665</v>
      </c>
      <c r="J83" s="94">
        <v>78000</v>
      </c>
      <c r="K83" s="68">
        <f t="shared" si="7"/>
        <v>40670.410958904111</v>
      </c>
      <c r="L83" s="68">
        <f t="shared" si="8"/>
        <v>37329.589041095889</v>
      </c>
      <c r="M83" s="45">
        <v>0.05</v>
      </c>
      <c r="N83" s="68">
        <f t="shared" si="9"/>
        <v>35463.109589041094</v>
      </c>
    </row>
    <row r="84" spans="2:14" x14ac:dyDescent="0.25">
      <c r="B84" s="46">
        <v>81</v>
      </c>
      <c r="C84" s="140" t="s">
        <v>331</v>
      </c>
      <c r="D84" s="97">
        <v>43833</v>
      </c>
      <c r="E84" s="98">
        <v>44424</v>
      </c>
      <c r="F84" s="117">
        <f t="shared" si="5"/>
        <v>1.6191780821917807</v>
      </c>
      <c r="G84" s="46">
        <v>3</v>
      </c>
      <c r="H84" s="72">
        <v>0.05</v>
      </c>
      <c r="I84" s="91">
        <f t="shared" si="6"/>
        <v>0.31666666666666665</v>
      </c>
      <c r="J84" s="94">
        <v>71000</v>
      </c>
      <c r="K84" s="68">
        <f t="shared" si="7"/>
        <v>36404.520547945198</v>
      </c>
      <c r="L84" s="68">
        <f t="shared" si="8"/>
        <v>34595.479452054802</v>
      </c>
      <c r="M84" s="45">
        <v>0.05</v>
      </c>
      <c r="N84" s="68">
        <f t="shared" si="9"/>
        <v>32865.705479452059</v>
      </c>
    </row>
    <row r="85" spans="2:14" x14ac:dyDescent="0.25">
      <c r="B85" s="46">
        <v>82</v>
      </c>
      <c r="C85" s="140" t="s">
        <v>332</v>
      </c>
      <c r="D85" s="97">
        <v>43847</v>
      </c>
      <c r="E85" s="98">
        <v>44424</v>
      </c>
      <c r="F85" s="117">
        <f t="shared" si="5"/>
        <v>1.5808219178082192</v>
      </c>
      <c r="G85" s="46">
        <v>3</v>
      </c>
      <c r="H85" s="72">
        <v>0.05</v>
      </c>
      <c r="I85" s="91">
        <f t="shared" si="6"/>
        <v>0.31666666666666665</v>
      </c>
      <c r="J85" s="94">
        <v>233550</v>
      </c>
      <c r="K85" s="68">
        <f t="shared" si="7"/>
        <v>116913.63698630137</v>
      </c>
      <c r="L85" s="68">
        <f t="shared" si="8"/>
        <v>116636.36301369863</v>
      </c>
      <c r="M85" s="45">
        <v>0.05</v>
      </c>
      <c r="N85" s="68">
        <f t="shared" si="9"/>
        <v>110804.5448630137</v>
      </c>
    </row>
    <row r="86" spans="2:14" x14ac:dyDescent="0.25">
      <c r="B86" s="46">
        <v>83</v>
      </c>
      <c r="C86" s="140" t="s">
        <v>330</v>
      </c>
      <c r="D86" s="97">
        <v>43912</v>
      </c>
      <c r="E86" s="98">
        <v>44424</v>
      </c>
      <c r="F86" s="117">
        <f t="shared" si="5"/>
        <v>1.4027397260273973</v>
      </c>
      <c r="G86" s="46">
        <v>3</v>
      </c>
      <c r="H86" s="72">
        <v>0.05</v>
      </c>
      <c r="I86" s="91">
        <f t="shared" si="6"/>
        <v>0.31666666666666665</v>
      </c>
      <c r="J86" s="94">
        <v>78000</v>
      </c>
      <c r="K86" s="68">
        <f t="shared" si="7"/>
        <v>34647.67123287671</v>
      </c>
      <c r="L86" s="68">
        <f t="shared" si="8"/>
        <v>43352.32876712329</v>
      </c>
      <c r="M86" s="45">
        <v>0.05</v>
      </c>
      <c r="N86" s="68">
        <f t="shared" si="9"/>
        <v>41184.71232876712</v>
      </c>
    </row>
    <row r="87" spans="2:14" x14ac:dyDescent="0.25">
      <c r="B87" s="46">
        <v>84</v>
      </c>
      <c r="C87" s="140" t="s">
        <v>333</v>
      </c>
      <c r="D87" s="97">
        <v>43913</v>
      </c>
      <c r="E87" s="98">
        <v>44424</v>
      </c>
      <c r="F87" s="117">
        <f t="shared" si="5"/>
        <v>1.4</v>
      </c>
      <c r="G87" s="46">
        <v>3</v>
      </c>
      <c r="H87" s="72">
        <v>0.05</v>
      </c>
      <c r="I87" s="91">
        <f t="shared" si="6"/>
        <v>0.31666666666666665</v>
      </c>
      <c r="J87" s="94">
        <v>300000</v>
      </c>
      <c r="K87" s="68">
        <f t="shared" si="7"/>
        <v>133000</v>
      </c>
      <c r="L87" s="68">
        <f t="shared" si="8"/>
        <v>167000</v>
      </c>
      <c r="M87" s="45">
        <v>0.05</v>
      </c>
      <c r="N87" s="68">
        <f t="shared" si="9"/>
        <v>158650</v>
      </c>
    </row>
    <row r="88" spans="2:14" x14ac:dyDescent="0.25">
      <c r="B88" s="46">
        <v>85</v>
      </c>
      <c r="C88" s="140" t="s">
        <v>333</v>
      </c>
      <c r="D88" s="97">
        <v>43915</v>
      </c>
      <c r="E88" s="98">
        <v>44424</v>
      </c>
      <c r="F88" s="117">
        <f t="shared" si="5"/>
        <v>1.3945205479452054</v>
      </c>
      <c r="G88" s="46">
        <v>3</v>
      </c>
      <c r="H88" s="72">
        <v>0.05</v>
      </c>
      <c r="I88" s="91">
        <f t="shared" si="6"/>
        <v>0.31666666666666665</v>
      </c>
      <c r="J88" s="94">
        <v>20000</v>
      </c>
      <c r="K88" s="68">
        <f t="shared" si="7"/>
        <v>8831.9634703196334</v>
      </c>
      <c r="L88" s="68">
        <f t="shared" si="8"/>
        <v>11168.036529680367</v>
      </c>
      <c r="M88" s="45">
        <v>0.05</v>
      </c>
      <c r="N88" s="68">
        <f t="shared" si="9"/>
        <v>10609.634703196347</v>
      </c>
    </row>
    <row r="89" spans="2:14" x14ac:dyDescent="0.25">
      <c r="B89" s="46">
        <v>86</v>
      </c>
      <c r="C89" s="140" t="s">
        <v>334</v>
      </c>
      <c r="D89" s="97">
        <v>43951</v>
      </c>
      <c r="E89" s="98">
        <v>44424</v>
      </c>
      <c r="F89" s="117">
        <f t="shared" si="5"/>
        <v>1.295890410958904</v>
      </c>
      <c r="G89" s="46">
        <v>3</v>
      </c>
      <c r="H89" s="72">
        <v>0.05</v>
      </c>
      <c r="I89" s="91">
        <f t="shared" si="6"/>
        <v>0.31666666666666665</v>
      </c>
      <c r="J89" s="94">
        <v>65000</v>
      </c>
      <c r="K89" s="68">
        <f t="shared" si="7"/>
        <v>26673.744292237439</v>
      </c>
      <c r="L89" s="68">
        <f t="shared" si="8"/>
        <v>38326.255707762561</v>
      </c>
      <c r="M89" s="45">
        <v>0.05</v>
      </c>
      <c r="N89" s="68">
        <f t="shared" si="9"/>
        <v>36409.94292237443</v>
      </c>
    </row>
    <row r="90" spans="2:14" x14ac:dyDescent="0.25">
      <c r="B90" s="46">
        <v>87</v>
      </c>
      <c r="C90" s="140" t="s">
        <v>335</v>
      </c>
      <c r="D90" s="97">
        <v>44193</v>
      </c>
      <c r="E90" s="98">
        <v>44424</v>
      </c>
      <c r="F90" s="117">
        <f t="shared" si="5"/>
        <v>0.63287671232876708</v>
      </c>
      <c r="G90" s="46">
        <v>3</v>
      </c>
      <c r="H90" s="72">
        <v>0.05</v>
      </c>
      <c r="I90" s="91">
        <f t="shared" si="6"/>
        <v>0.31666666666666665</v>
      </c>
      <c r="J90" s="94">
        <v>61300</v>
      </c>
      <c r="K90" s="68">
        <f t="shared" si="7"/>
        <v>12285.191780821915</v>
      </c>
      <c r="L90" s="68">
        <f t="shared" si="8"/>
        <v>49014.808219178085</v>
      </c>
      <c r="M90" s="45">
        <v>0.05</v>
      </c>
      <c r="N90" s="68">
        <f t="shared" si="9"/>
        <v>46564.067808219181</v>
      </c>
    </row>
    <row r="91" spans="2:14" x14ac:dyDescent="0.25">
      <c r="B91" s="46">
        <v>88</v>
      </c>
      <c r="C91" s="140" t="s">
        <v>335</v>
      </c>
      <c r="D91" s="97">
        <v>44193</v>
      </c>
      <c r="E91" s="98">
        <v>44424</v>
      </c>
      <c r="F91" s="117">
        <f t="shared" si="5"/>
        <v>0.63287671232876708</v>
      </c>
      <c r="G91" s="46">
        <v>3</v>
      </c>
      <c r="H91" s="72">
        <v>0.05</v>
      </c>
      <c r="I91" s="91">
        <f t="shared" si="6"/>
        <v>0.31666666666666665</v>
      </c>
      <c r="J91" s="94">
        <v>61300</v>
      </c>
      <c r="K91" s="68">
        <f t="shared" si="7"/>
        <v>12285.191780821915</v>
      </c>
      <c r="L91" s="68">
        <f t="shared" si="8"/>
        <v>49014.808219178085</v>
      </c>
      <c r="M91" s="45">
        <v>0.05</v>
      </c>
      <c r="N91" s="68">
        <f t="shared" si="9"/>
        <v>46564.067808219181</v>
      </c>
    </row>
    <row r="92" spans="2:14" x14ac:dyDescent="0.25">
      <c r="B92" s="46">
        <v>89</v>
      </c>
      <c r="C92" s="140" t="s">
        <v>336</v>
      </c>
      <c r="D92" s="97">
        <v>44012</v>
      </c>
      <c r="E92" s="98">
        <v>44424</v>
      </c>
      <c r="F92" s="117">
        <f t="shared" si="5"/>
        <v>1.1287671232876713</v>
      </c>
      <c r="G92" s="46">
        <v>3</v>
      </c>
      <c r="H92" s="72">
        <v>0.05</v>
      </c>
      <c r="I92" s="91">
        <f t="shared" si="6"/>
        <v>0.31666666666666665</v>
      </c>
      <c r="J92" s="94">
        <v>14000</v>
      </c>
      <c r="K92" s="68">
        <f t="shared" si="7"/>
        <v>5004.2009132420089</v>
      </c>
      <c r="L92" s="68">
        <f t="shared" si="8"/>
        <v>8995.7990867579902</v>
      </c>
      <c r="M92" s="45">
        <v>0.05</v>
      </c>
      <c r="N92" s="68">
        <f t="shared" si="9"/>
        <v>8546.0091324200894</v>
      </c>
    </row>
    <row r="93" spans="2:14" x14ac:dyDescent="0.25">
      <c r="B93" s="46">
        <v>90</v>
      </c>
      <c r="C93" s="140" t="s">
        <v>337</v>
      </c>
      <c r="D93" s="97">
        <v>44061</v>
      </c>
      <c r="E93" s="98">
        <v>44424</v>
      </c>
      <c r="F93" s="117">
        <f t="shared" si="5"/>
        <v>0.9945205479452055</v>
      </c>
      <c r="G93" s="46">
        <v>3</v>
      </c>
      <c r="H93" s="72">
        <v>0.05</v>
      </c>
      <c r="I93" s="91">
        <f t="shared" si="6"/>
        <v>0.31666666666666665</v>
      </c>
      <c r="J93" s="94">
        <v>1894000</v>
      </c>
      <c r="K93" s="68">
        <f t="shared" si="7"/>
        <v>596480.27397260268</v>
      </c>
      <c r="L93" s="68">
        <f t="shared" si="8"/>
        <v>1297519.7260273974</v>
      </c>
      <c r="M93" s="45">
        <v>0.05</v>
      </c>
      <c r="N93" s="68">
        <f t="shared" si="9"/>
        <v>1232643.7397260275</v>
      </c>
    </row>
    <row r="94" spans="2:14" x14ac:dyDescent="0.25">
      <c r="B94" s="46">
        <v>91</v>
      </c>
      <c r="C94" s="140" t="s">
        <v>338</v>
      </c>
      <c r="D94" s="97">
        <v>44286</v>
      </c>
      <c r="E94" s="98">
        <v>44424</v>
      </c>
      <c r="F94" s="117">
        <f t="shared" si="5"/>
        <v>0.37808219178082192</v>
      </c>
      <c r="G94" s="46">
        <v>3</v>
      </c>
      <c r="H94" s="72">
        <v>0.05</v>
      </c>
      <c r="I94" s="91">
        <f t="shared" si="6"/>
        <v>0.31666666666666665</v>
      </c>
      <c r="J94" s="94">
        <v>71000</v>
      </c>
      <c r="K94" s="68">
        <f t="shared" si="7"/>
        <v>8500.5479452054788</v>
      </c>
      <c r="L94" s="68">
        <f t="shared" si="8"/>
        <v>62499.452054794521</v>
      </c>
      <c r="M94" s="45">
        <v>0.05</v>
      </c>
      <c r="N94" s="68">
        <f t="shared" si="9"/>
        <v>59374.479452054795</v>
      </c>
    </row>
    <row r="95" spans="2:14" x14ac:dyDescent="0.25">
      <c r="B95" s="46">
        <v>92</v>
      </c>
      <c r="C95" s="140" t="s">
        <v>339</v>
      </c>
      <c r="D95" s="97">
        <v>43983</v>
      </c>
      <c r="E95" s="98">
        <v>44424</v>
      </c>
      <c r="F95" s="117">
        <f t="shared" si="5"/>
        <v>1.2082191780821918</v>
      </c>
      <c r="G95" s="46">
        <v>3</v>
      </c>
      <c r="H95" s="72">
        <v>0.05</v>
      </c>
      <c r="I95" s="91">
        <f t="shared" si="6"/>
        <v>0.31666666666666665</v>
      </c>
      <c r="J95" s="94">
        <v>3175561</v>
      </c>
      <c r="K95" s="68">
        <f t="shared" si="7"/>
        <v>1214978.3387671234</v>
      </c>
      <c r="L95" s="68">
        <f t="shared" si="8"/>
        <v>1960582.6612328766</v>
      </c>
      <c r="M95" s="45">
        <v>0.05</v>
      </c>
      <c r="N95" s="68">
        <f t="shared" si="9"/>
        <v>1862553.5281712327</v>
      </c>
    </row>
    <row r="96" spans="2:14" x14ac:dyDescent="0.25">
      <c r="B96" s="46">
        <v>93</v>
      </c>
      <c r="C96" s="140" t="s">
        <v>340</v>
      </c>
      <c r="D96" s="97">
        <v>43983</v>
      </c>
      <c r="E96" s="98">
        <v>44424</v>
      </c>
      <c r="F96" s="117">
        <f t="shared" si="5"/>
        <v>1.2082191780821918</v>
      </c>
      <c r="G96" s="46">
        <v>3</v>
      </c>
      <c r="H96" s="72">
        <v>0.05</v>
      </c>
      <c r="I96" s="91">
        <f t="shared" si="6"/>
        <v>0.31666666666666665</v>
      </c>
      <c r="J96" s="94">
        <v>7431837</v>
      </c>
      <c r="K96" s="68">
        <f t="shared" si="7"/>
        <v>2843441.19739726</v>
      </c>
      <c r="L96" s="68">
        <f t="shared" si="8"/>
        <v>4588395.80260274</v>
      </c>
      <c r="M96" s="45">
        <v>0.05</v>
      </c>
      <c r="N96" s="68">
        <f t="shared" si="9"/>
        <v>4358976.0124726025</v>
      </c>
    </row>
    <row r="97" spans="2:14" x14ac:dyDescent="0.25">
      <c r="B97" s="46">
        <v>94</v>
      </c>
      <c r="C97" s="140" t="s">
        <v>341</v>
      </c>
      <c r="D97" s="97">
        <v>43983</v>
      </c>
      <c r="E97" s="98">
        <v>44424</v>
      </c>
      <c r="F97" s="117">
        <f t="shared" si="5"/>
        <v>1.2082191780821918</v>
      </c>
      <c r="G97" s="46">
        <v>3</v>
      </c>
      <c r="H97" s="72">
        <v>0.05</v>
      </c>
      <c r="I97" s="91">
        <f t="shared" si="6"/>
        <v>0.31666666666666665</v>
      </c>
      <c r="J97" s="94">
        <v>49155640</v>
      </c>
      <c r="K97" s="68">
        <f t="shared" si="7"/>
        <v>18807082.536986303</v>
      </c>
      <c r="L97" s="68">
        <f t="shared" si="8"/>
        <v>30348557.463013697</v>
      </c>
      <c r="M97" s="45">
        <v>0.05</v>
      </c>
      <c r="N97" s="68">
        <f t="shared" si="9"/>
        <v>28831129.58986301</v>
      </c>
    </row>
    <row r="98" spans="2:14" x14ac:dyDescent="0.25">
      <c r="B98" s="46">
        <v>95</v>
      </c>
      <c r="C98" s="140" t="s">
        <v>342</v>
      </c>
      <c r="D98" s="97">
        <v>43983</v>
      </c>
      <c r="E98" s="98">
        <v>44424</v>
      </c>
      <c r="F98" s="117">
        <f t="shared" si="5"/>
        <v>1.2082191780821918</v>
      </c>
      <c r="G98" s="46">
        <v>3</v>
      </c>
      <c r="H98" s="72">
        <v>0.05</v>
      </c>
      <c r="I98" s="91">
        <f t="shared" si="6"/>
        <v>0.31666666666666665</v>
      </c>
      <c r="J98" s="94">
        <v>510000</v>
      </c>
      <c r="K98" s="68">
        <f t="shared" si="7"/>
        <v>195127.39726027398</v>
      </c>
      <c r="L98" s="68">
        <f t="shared" si="8"/>
        <v>314872.60273972602</v>
      </c>
      <c r="M98" s="45">
        <v>0.05</v>
      </c>
      <c r="N98" s="68">
        <f t="shared" si="9"/>
        <v>299128.9726027397</v>
      </c>
    </row>
    <row r="99" spans="2:14" x14ac:dyDescent="0.25">
      <c r="B99" s="46">
        <v>96</v>
      </c>
      <c r="C99" s="140" t="s">
        <v>343</v>
      </c>
      <c r="D99" s="97">
        <v>44128</v>
      </c>
      <c r="E99" s="98">
        <v>44424</v>
      </c>
      <c r="F99" s="117">
        <f t="shared" si="5"/>
        <v>0.81095890410958904</v>
      </c>
      <c r="G99" s="46">
        <v>3</v>
      </c>
      <c r="H99" s="72">
        <v>0.05</v>
      </c>
      <c r="I99" s="91">
        <f t="shared" si="6"/>
        <v>0.31666666666666665</v>
      </c>
      <c r="J99" s="94">
        <v>34000</v>
      </c>
      <c r="K99" s="68">
        <f t="shared" si="7"/>
        <v>8731.3242009132409</v>
      </c>
      <c r="L99" s="68">
        <f t="shared" si="8"/>
        <v>25268.675799086759</v>
      </c>
      <c r="M99" s="45">
        <v>0.05</v>
      </c>
      <c r="N99" s="68">
        <f t="shared" si="9"/>
        <v>24005.24200913242</v>
      </c>
    </row>
    <row r="100" spans="2:14" s="93" customFormat="1" x14ac:dyDescent="0.25">
      <c r="B100" s="42"/>
      <c r="C100" s="121"/>
      <c r="D100" s="42"/>
      <c r="E100" s="121"/>
      <c r="F100" s="121"/>
      <c r="G100" s="121"/>
      <c r="H100" s="121"/>
      <c r="I100" s="121"/>
      <c r="J100" s="122">
        <f>SUM(J4:J99)</f>
        <v>116300537.10999998</v>
      </c>
      <c r="K100" s="123"/>
      <c r="L100" s="123"/>
      <c r="M100" s="123"/>
      <c r="N100" s="122">
        <f>SUM(N4:N99)</f>
        <v>40974414.152587898</v>
      </c>
    </row>
  </sheetData>
  <autoFilter ref="B3:N3"/>
  <mergeCells count="1">
    <mergeCell ref="B2:N2"/>
  </mergeCells>
  <pageMargins left="0.25" right="0.25" top="0.75" bottom="0.75" header="0.3" footer="0.3"/>
  <pageSetup scale="7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7:O31"/>
  <sheetViews>
    <sheetView topLeftCell="C8" workbookViewId="0">
      <selection activeCell="I9" sqref="I9"/>
    </sheetView>
  </sheetViews>
  <sheetFormatPr defaultRowHeight="15" x14ac:dyDescent="0.25"/>
  <cols>
    <col min="6" max="6" width="6.5703125" style="9" customWidth="1"/>
    <col min="7" max="7" width="11.85546875" style="9" customWidth="1"/>
    <col min="8" max="8" width="12.28515625" style="9" bestFit="1" customWidth="1"/>
    <col min="9" max="9" width="27.7109375" style="18" customWidth="1"/>
    <col min="10" max="10" width="9.7109375" style="20" bestFit="1" customWidth="1"/>
    <col min="11" max="12" width="18.85546875" style="19" customWidth="1"/>
    <col min="13" max="13" width="19" style="9" customWidth="1"/>
    <col min="14" max="14" width="16.5703125" bestFit="1" customWidth="1"/>
    <col min="15" max="15" width="16.85546875" bestFit="1" customWidth="1"/>
  </cols>
  <sheetData>
    <row r="7" spans="6:14" ht="30" customHeight="1" x14ac:dyDescent="0.25">
      <c r="F7" s="212" t="s">
        <v>2859</v>
      </c>
      <c r="G7" s="212"/>
      <c r="H7" s="212"/>
      <c r="I7" s="212"/>
      <c r="J7" s="212"/>
      <c r="K7" s="212"/>
      <c r="L7" s="212"/>
      <c r="M7" s="212"/>
    </row>
    <row r="8" spans="6:14" ht="45" x14ac:dyDescent="0.25">
      <c r="F8" s="16" t="s">
        <v>1</v>
      </c>
      <c r="G8" s="214" t="s">
        <v>258</v>
      </c>
      <c r="H8" s="214"/>
      <c r="I8" s="16" t="s">
        <v>13</v>
      </c>
      <c r="J8" s="16" t="s">
        <v>30</v>
      </c>
      <c r="K8" s="17" t="s">
        <v>7</v>
      </c>
      <c r="L8" s="17" t="s">
        <v>63</v>
      </c>
      <c r="M8" s="16" t="s">
        <v>10</v>
      </c>
    </row>
    <row r="9" spans="6:14" ht="15" customHeight="1" x14ac:dyDescent="0.25">
      <c r="F9" s="24">
        <v>1</v>
      </c>
      <c r="G9" s="213" t="s">
        <v>251</v>
      </c>
      <c r="H9" s="213"/>
      <c r="I9" s="179" t="s">
        <v>66</v>
      </c>
      <c r="J9" s="35" t="s">
        <v>52</v>
      </c>
      <c r="K9" s="67">
        <f>'Plant &amp; Machinery(Cement Plant)'!I914</f>
        <v>25659035824.873127</v>
      </c>
      <c r="L9" s="67">
        <f>'Plant &amp; Machinery(Cement Plant)'!K914</f>
        <v>28486507963.089958</v>
      </c>
      <c r="M9" s="67">
        <f>'Plant &amp; Machinery(Cement Plant)'!O914</f>
        <v>20258156527.402046</v>
      </c>
      <c r="N9" s="49"/>
    </row>
    <row r="10" spans="6:14" x14ac:dyDescent="0.25">
      <c r="F10" s="24">
        <v>2</v>
      </c>
      <c r="G10" s="213"/>
      <c r="H10" s="213"/>
      <c r="I10" s="34" t="s">
        <v>252</v>
      </c>
      <c r="J10" s="36" t="s">
        <v>32</v>
      </c>
      <c r="K10" s="67">
        <f>'Computer Equipments'!J1128</f>
        <v>102596469.63398959</v>
      </c>
      <c r="L10" s="67">
        <f>K10</f>
        <v>102596469.63398959</v>
      </c>
      <c r="M10" s="67">
        <f>'Computer Equipments'!N1128</f>
        <v>24797397.898328133</v>
      </c>
      <c r="N10" s="49"/>
    </row>
    <row r="11" spans="6:14" x14ac:dyDescent="0.25">
      <c r="F11" s="24">
        <v>3</v>
      </c>
      <c r="G11" s="213"/>
      <c r="H11" s="213"/>
      <c r="I11" s="34" t="s">
        <v>1309</v>
      </c>
      <c r="J11" s="36" t="s">
        <v>69</v>
      </c>
      <c r="K11" s="67">
        <f>'Furniture &amp; Fixture'!J1389</f>
        <v>126317473.22000001</v>
      </c>
      <c r="L11" s="67">
        <f>K11</f>
        <v>126317473.22000001</v>
      </c>
      <c r="M11" s="67">
        <f>'Furniture &amp; Fixture'!N1389</f>
        <v>30963907.019499753</v>
      </c>
      <c r="N11" s="49"/>
    </row>
    <row r="12" spans="6:14" x14ac:dyDescent="0.25">
      <c r="F12" s="24">
        <v>4</v>
      </c>
      <c r="G12" s="213"/>
      <c r="H12" s="213"/>
      <c r="I12" s="34" t="s">
        <v>253</v>
      </c>
      <c r="J12" s="35" t="s">
        <v>70</v>
      </c>
      <c r="K12" s="67">
        <f>'Office Equipment'!J1182</f>
        <v>99386480.950149983</v>
      </c>
      <c r="L12" s="67">
        <f>K12</f>
        <v>99386480.950149983</v>
      </c>
      <c r="M12" s="67">
        <f>'Office Equipment'!N1182</f>
        <v>19219789.711991005</v>
      </c>
      <c r="N12" s="49"/>
    </row>
    <row r="13" spans="6:14" x14ac:dyDescent="0.25">
      <c r="F13" s="24">
        <v>5</v>
      </c>
      <c r="G13" s="213"/>
      <c r="H13" s="213"/>
      <c r="I13" s="34" t="s">
        <v>254</v>
      </c>
      <c r="J13" s="35" t="s">
        <v>255</v>
      </c>
      <c r="K13" s="67">
        <f>'Other Assets'!K58</f>
        <v>111782938.50999999</v>
      </c>
      <c r="L13" s="67">
        <f>K13</f>
        <v>111782938.50999999</v>
      </c>
      <c r="M13" s="67">
        <f>'Other Assets'!P58</f>
        <v>539728.17568142479</v>
      </c>
      <c r="N13" s="49"/>
    </row>
    <row r="14" spans="6:14" x14ac:dyDescent="0.25">
      <c r="F14" s="24">
        <v>6</v>
      </c>
      <c r="G14" s="213"/>
      <c r="H14" s="213"/>
      <c r="I14" s="34" t="s">
        <v>0</v>
      </c>
      <c r="J14" s="35" t="s">
        <v>256</v>
      </c>
      <c r="K14" s="67">
        <f>Vehicles!J489</f>
        <v>572083583.66286564</v>
      </c>
      <c r="L14" s="67">
        <f>K14</f>
        <v>572083583.66286564</v>
      </c>
      <c r="M14" s="67">
        <f>Vehicles!N489</f>
        <v>266805744.81251454</v>
      </c>
      <c r="N14" s="49"/>
    </row>
    <row r="15" spans="6:14" x14ac:dyDescent="0.25">
      <c r="F15" s="24">
        <v>7</v>
      </c>
      <c r="G15" s="213"/>
      <c r="H15" s="213"/>
      <c r="I15" s="34" t="s">
        <v>68</v>
      </c>
      <c r="J15" s="35" t="s">
        <v>257</v>
      </c>
      <c r="K15" s="67">
        <f>'Railway Sidings'!K11</f>
        <v>570826871.77999997</v>
      </c>
      <c r="L15" s="67">
        <f>'Railway Sidings'!M11</f>
        <v>571235004.29009998</v>
      </c>
      <c r="M15" s="67">
        <f>'Railway Sidings'!Q11</f>
        <v>274373604.15120965</v>
      </c>
      <c r="N15" s="49"/>
    </row>
    <row r="16" spans="6:14" x14ac:dyDescent="0.25">
      <c r="F16" s="24">
        <v>8</v>
      </c>
      <c r="G16" s="213" t="s">
        <v>247</v>
      </c>
      <c r="H16" s="88" t="s">
        <v>248</v>
      </c>
      <c r="I16" s="34" t="s">
        <v>66</v>
      </c>
      <c r="J16" s="35" t="s">
        <v>260</v>
      </c>
      <c r="K16" s="67">
        <f>'CPP-Thermal (P&amp;M)'!K80</f>
        <v>3225516422.2480001</v>
      </c>
      <c r="L16" s="67">
        <f>'CPP-Thermal (P&amp;M)'!M80</f>
        <v>3539064939.4434676</v>
      </c>
      <c r="M16" s="67">
        <f>'CPP-Thermal (P&amp;M)'!Q80</f>
        <v>2673746620.6428452</v>
      </c>
      <c r="N16" s="49"/>
    </row>
    <row r="17" spans="6:15" x14ac:dyDescent="0.25">
      <c r="F17" s="24">
        <v>9</v>
      </c>
      <c r="G17" s="213"/>
      <c r="H17" s="88" t="s">
        <v>249</v>
      </c>
      <c r="I17" s="34" t="s">
        <v>66</v>
      </c>
      <c r="J17" s="40" t="s">
        <v>2893</v>
      </c>
      <c r="K17" s="67">
        <f>'CPP-Solar (P&amp;M)'!K6</f>
        <v>129430868.02</v>
      </c>
      <c r="L17" s="67">
        <f>'CPP-Solar (P&amp;M)'!M6</f>
        <v>129430868.02</v>
      </c>
      <c r="M17" s="67">
        <f>'CPP-Solar (P&amp;M)'!Q6</f>
        <v>102438929.27696776</v>
      </c>
      <c r="N17" s="49"/>
    </row>
    <row r="18" spans="6:15" ht="60" x14ac:dyDescent="0.25">
      <c r="F18" s="24">
        <v>10</v>
      </c>
      <c r="G18" s="213"/>
      <c r="H18" s="88" t="s">
        <v>250</v>
      </c>
      <c r="I18" s="34" t="s">
        <v>66</v>
      </c>
      <c r="J18" s="40" t="s">
        <v>2894</v>
      </c>
      <c r="K18" s="67">
        <f>'CPP-WHRS (P&amp;M)'!K42</f>
        <v>3082369759.9697785</v>
      </c>
      <c r="L18" s="67">
        <f>'CPP-WHRS (P&amp;M)'!M42</f>
        <v>3287555402.411963</v>
      </c>
      <c r="M18" s="67">
        <f>'CPP-WHRS (P&amp;M)'!Q42</f>
        <v>2726660714.9433694</v>
      </c>
      <c r="N18" s="49"/>
    </row>
    <row r="19" spans="6:15" ht="30" customHeight="1" x14ac:dyDescent="0.25">
      <c r="F19" s="86">
        <v>12</v>
      </c>
      <c r="G19" s="205" t="s">
        <v>259</v>
      </c>
      <c r="H19" s="206"/>
      <c r="I19" s="207"/>
      <c r="J19" s="40" t="s">
        <v>2895</v>
      </c>
      <c r="K19" s="67">
        <f>'Intagible Assets'!J100</f>
        <v>116300537.10999998</v>
      </c>
      <c r="L19" s="67">
        <f>K19</f>
        <v>116300537.10999998</v>
      </c>
      <c r="M19" s="67">
        <f>'Intagible Assets'!N100</f>
        <v>40974414.152587898</v>
      </c>
      <c r="N19" s="49"/>
    </row>
    <row r="20" spans="6:15" ht="15.75" x14ac:dyDescent="0.25">
      <c r="F20" s="86">
        <v>13</v>
      </c>
      <c r="G20" s="189" t="s">
        <v>11</v>
      </c>
      <c r="H20" s="189"/>
      <c r="I20" s="189"/>
      <c r="J20" s="189"/>
      <c r="K20" s="71">
        <f>SUM(K9:K19)</f>
        <v>33795647229.977913</v>
      </c>
      <c r="L20" s="71">
        <f>SUM(L9:L19)</f>
        <v>37142261660.342491</v>
      </c>
      <c r="M20" s="71">
        <f>SUM(M9:M19)</f>
        <v>26418677378.187042</v>
      </c>
      <c r="O20" s="49"/>
    </row>
    <row r="21" spans="6:15" x14ac:dyDescent="0.25">
      <c r="F21" s="194" t="s">
        <v>14</v>
      </c>
      <c r="G21" s="194"/>
      <c r="H21" s="194"/>
      <c r="I21" s="194"/>
      <c r="J21" s="194"/>
      <c r="K21" s="194"/>
      <c r="L21" s="194"/>
      <c r="M21" s="194"/>
    </row>
    <row r="22" spans="6:15" ht="30.75" customHeight="1" x14ac:dyDescent="0.25">
      <c r="F22" s="208" t="s">
        <v>2878</v>
      </c>
      <c r="G22" s="208"/>
      <c r="H22" s="208"/>
      <c r="I22" s="208"/>
      <c r="J22" s="208"/>
      <c r="K22" s="208"/>
      <c r="L22" s="208"/>
      <c r="M22" s="208"/>
    </row>
    <row r="23" spans="6:15" ht="28.5" customHeight="1" x14ac:dyDescent="0.25">
      <c r="F23" s="208" t="s">
        <v>15</v>
      </c>
      <c r="G23" s="208"/>
      <c r="H23" s="208"/>
      <c r="I23" s="208"/>
      <c r="J23" s="208"/>
      <c r="K23" s="208"/>
      <c r="L23" s="208"/>
      <c r="M23" s="208"/>
    </row>
    <row r="24" spans="6:15" ht="45" customHeight="1" x14ac:dyDescent="0.25">
      <c r="F24" s="209" t="s">
        <v>2879</v>
      </c>
      <c r="G24" s="210"/>
      <c r="H24" s="210"/>
      <c r="I24" s="210"/>
      <c r="J24" s="210"/>
      <c r="K24" s="210"/>
      <c r="L24" s="210"/>
      <c r="M24" s="211"/>
    </row>
    <row r="25" spans="6:15" ht="29.25" customHeight="1" x14ac:dyDescent="0.25">
      <c r="F25" s="209" t="s">
        <v>2880</v>
      </c>
      <c r="G25" s="210"/>
      <c r="H25" s="210"/>
      <c r="I25" s="210"/>
      <c r="J25" s="210"/>
      <c r="K25" s="210"/>
      <c r="L25" s="210"/>
      <c r="M25" s="211"/>
    </row>
    <row r="26" spans="6:15" ht="30.75" customHeight="1" x14ac:dyDescent="0.25">
      <c r="F26" s="209" t="s">
        <v>2881</v>
      </c>
      <c r="G26" s="210"/>
      <c r="H26" s="210"/>
      <c r="I26" s="210"/>
      <c r="J26" s="210"/>
      <c r="K26" s="210"/>
      <c r="L26" s="210"/>
      <c r="M26" s="211"/>
    </row>
    <row r="27" spans="6:15" ht="33" customHeight="1" x14ac:dyDescent="0.25">
      <c r="F27" s="208" t="s">
        <v>64</v>
      </c>
      <c r="G27" s="208"/>
      <c r="H27" s="208"/>
      <c r="I27" s="208"/>
      <c r="J27" s="208"/>
      <c r="K27" s="208"/>
      <c r="L27" s="208"/>
      <c r="M27" s="208"/>
    </row>
    <row r="28" spans="6:15" ht="27.75" customHeight="1" x14ac:dyDescent="0.25">
      <c r="F28" s="208" t="s">
        <v>16</v>
      </c>
      <c r="G28" s="208"/>
      <c r="H28" s="208"/>
      <c r="I28" s="208"/>
      <c r="J28" s="208"/>
      <c r="K28" s="208"/>
      <c r="L28" s="208"/>
      <c r="M28" s="208"/>
    </row>
    <row r="29" spans="6:15" ht="39.75" customHeight="1" x14ac:dyDescent="0.25">
      <c r="F29" s="208" t="s">
        <v>17</v>
      </c>
      <c r="G29" s="208"/>
      <c r="H29" s="208"/>
      <c r="I29" s="208"/>
      <c r="J29" s="208"/>
      <c r="K29" s="208"/>
      <c r="L29" s="208"/>
      <c r="M29" s="208"/>
    </row>
    <row r="30" spans="6:15" ht="49.5" customHeight="1" x14ac:dyDescent="0.25">
      <c r="F30" s="208" t="s">
        <v>2882</v>
      </c>
      <c r="G30" s="208"/>
      <c r="H30" s="208"/>
      <c r="I30" s="208"/>
      <c r="J30" s="208"/>
      <c r="K30" s="208"/>
      <c r="L30" s="208"/>
      <c r="M30" s="208"/>
    </row>
    <row r="31" spans="6:15" ht="18" customHeight="1" x14ac:dyDescent="0.25">
      <c r="F31" s="209" t="s">
        <v>25</v>
      </c>
      <c r="G31" s="210"/>
      <c r="H31" s="210"/>
      <c r="I31" s="210"/>
      <c r="J31" s="210"/>
      <c r="K31" s="210"/>
      <c r="L31" s="210"/>
      <c r="M31" s="211"/>
    </row>
  </sheetData>
  <mergeCells count="17">
    <mergeCell ref="F7:M7"/>
    <mergeCell ref="F21:M21"/>
    <mergeCell ref="F22:M22"/>
    <mergeCell ref="F26:M26"/>
    <mergeCell ref="F27:M27"/>
    <mergeCell ref="F23:M23"/>
    <mergeCell ref="F24:M24"/>
    <mergeCell ref="F25:M25"/>
    <mergeCell ref="G16:G18"/>
    <mergeCell ref="G20:J20"/>
    <mergeCell ref="G9:H15"/>
    <mergeCell ref="G8:H8"/>
    <mergeCell ref="G19:I19"/>
    <mergeCell ref="F29:M29"/>
    <mergeCell ref="F31:M31"/>
    <mergeCell ref="F30:M30"/>
    <mergeCell ref="F28:M28"/>
  </mergeCells>
  <hyperlinks>
    <hyperlink ref="I9" location="'Plant &amp; Machinery(Cement Plant)'!A1" display="Plant &amp; Machinery"/>
  </hyperlinks>
  <pageMargins left="0.7" right="0.7" top="0.75" bottom="0.75" header="0.3" footer="0.3"/>
  <pageSetup paperSize="9" scale="7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Q23"/>
  <sheetViews>
    <sheetView topLeftCell="H4" workbookViewId="0">
      <selection activeCell="F6" sqref="F6:J6"/>
    </sheetView>
  </sheetViews>
  <sheetFormatPr defaultRowHeight="15" x14ac:dyDescent="0.25"/>
  <cols>
    <col min="4" max="4" width="12" bestFit="1" customWidth="1"/>
    <col min="6" max="6" width="7" style="9" customWidth="1"/>
    <col min="7" max="7" width="30.85546875" customWidth="1"/>
    <col min="8" max="8" width="18.42578125" customWidth="1"/>
    <col min="9" max="9" width="19.7109375" customWidth="1"/>
    <col min="10" max="10" width="19" customWidth="1"/>
    <col min="11" max="12" width="21" bestFit="1" customWidth="1"/>
    <col min="13" max="13" width="15.85546875" bestFit="1" customWidth="1"/>
    <col min="15" max="15" width="18" bestFit="1" customWidth="1"/>
    <col min="17" max="17" width="16.85546875" bestFit="1" customWidth="1"/>
  </cols>
  <sheetData>
    <row r="6" spans="6:17" ht="15.75" x14ac:dyDescent="0.25">
      <c r="F6" s="215" t="s">
        <v>34</v>
      </c>
      <c r="G6" s="216"/>
      <c r="H6" s="216"/>
      <c r="I6" s="216"/>
      <c r="J6" s="217"/>
    </row>
    <row r="7" spans="6:17" x14ac:dyDescent="0.25">
      <c r="F7" s="218"/>
      <c r="G7" s="218"/>
      <c r="H7" s="218"/>
      <c r="I7" s="218"/>
      <c r="J7" s="218"/>
    </row>
    <row r="8" spans="6:17" s="9" customFormat="1" ht="60" x14ac:dyDescent="0.25">
      <c r="F8" s="25" t="s">
        <v>35</v>
      </c>
      <c r="G8" s="25" t="s">
        <v>36</v>
      </c>
      <c r="H8" s="26" t="s">
        <v>37</v>
      </c>
      <c r="I8" s="26" t="s">
        <v>62</v>
      </c>
      <c r="J8" s="26" t="s">
        <v>38</v>
      </c>
    </row>
    <row r="9" spans="6:17" x14ac:dyDescent="0.25">
      <c r="F9" s="8">
        <v>1</v>
      </c>
      <c r="G9" s="22" t="s">
        <v>39</v>
      </c>
      <c r="H9" s="63">
        <f>Land!E4</f>
        <v>227530462</v>
      </c>
      <c r="I9" s="63">
        <f>H9</f>
        <v>227530462</v>
      </c>
      <c r="J9" s="63">
        <f>Land!J4</f>
        <v>1551734554.6917856</v>
      </c>
      <c r="K9" s="2"/>
    </row>
    <row r="10" spans="6:17" x14ac:dyDescent="0.25">
      <c r="F10" s="8">
        <v>2</v>
      </c>
      <c r="G10" s="22" t="s">
        <v>40</v>
      </c>
      <c r="H10" s="63">
        <f>'Building-Summary'!H7</f>
        <v>4386316495.5810871</v>
      </c>
      <c r="I10" s="63">
        <f>'Building-Summary'!I7</f>
        <v>4564652621.8839312</v>
      </c>
      <c r="J10" s="63">
        <f>'Building-Summary'!J7</f>
        <v>3560768596.0035968</v>
      </c>
      <c r="K10" s="2"/>
      <c r="L10" s="2"/>
    </row>
    <row r="11" spans="6:17" x14ac:dyDescent="0.25">
      <c r="F11" s="8">
        <v>3</v>
      </c>
      <c r="G11" s="22" t="s">
        <v>41</v>
      </c>
      <c r="H11" s="63">
        <f>'P&amp;M-Summary'!K20</f>
        <v>33795647229.977913</v>
      </c>
      <c r="I11" s="63">
        <f>'P&amp;M-Summary'!L20</f>
        <v>37142261660.342491</v>
      </c>
      <c r="J11" s="63">
        <f>'P&amp;M-Summary'!M20</f>
        <v>26418677378.187042</v>
      </c>
      <c r="K11" s="2"/>
      <c r="L11" s="2"/>
    </row>
    <row r="12" spans="6:17" x14ac:dyDescent="0.25">
      <c r="F12" s="219"/>
      <c r="G12" s="219"/>
      <c r="H12" s="219"/>
      <c r="I12" s="219"/>
      <c r="J12" s="219"/>
    </row>
    <row r="13" spans="6:17" ht="30" x14ac:dyDescent="0.25">
      <c r="F13" s="28">
        <v>4</v>
      </c>
      <c r="G13" s="29" t="s">
        <v>42</v>
      </c>
      <c r="H13" s="64">
        <f>SUM(H9:H11)</f>
        <v>38409494187.558998</v>
      </c>
      <c r="I13" s="64">
        <f>SUM(I9:I11)</f>
        <v>41934444744.226425</v>
      </c>
      <c r="J13" s="64">
        <f>SUM(J9:J11)</f>
        <v>31531180528.882423</v>
      </c>
      <c r="K13" s="31"/>
      <c r="L13" s="30">
        <f>ROUND(J13,-7)</f>
        <v>31530000000</v>
      </c>
      <c r="M13" s="30">
        <v>0.15</v>
      </c>
      <c r="O13" s="75">
        <f>L13*(1-M13)</f>
        <v>26800500000</v>
      </c>
      <c r="Q13" s="75">
        <f>L13/8</f>
        <v>3941250000</v>
      </c>
    </row>
    <row r="14" spans="6:17" ht="15" customHeight="1" x14ac:dyDescent="0.25">
      <c r="F14" s="220"/>
      <c r="G14" s="221"/>
      <c r="H14" s="221"/>
      <c r="I14" s="221"/>
      <c r="J14" s="222"/>
      <c r="L14" s="228">
        <v>1320</v>
      </c>
      <c r="M14" s="228"/>
    </row>
    <row r="15" spans="6:17" x14ac:dyDescent="0.25">
      <c r="F15" s="8">
        <v>5</v>
      </c>
      <c r="G15" s="226" t="s">
        <v>43</v>
      </c>
      <c r="H15" s="227"/>
      <c r="I15" s="233" t="str">
        <f>"INR  "&amp;ROUND(L15/10^7,2)&amp;" Crores  "</f>
        <v xml:space="preserve">INR  3153.12 Crores  </v>
      </c>
      <c r="J15" s="234"/>
      <c r="L15" s="27">
        <f>ROUND(J13,-5)</f>
        <v>31531200000</v>
      </c>
      <c r="M15" s="27">
        <f>L15/$L$14</f>
        <v>23887272.727272727</v>
      </c>
      <c r="O15">
        <f>L15*(1-P15)</f>
        <v>15765600000</v>
      </c>
      <c r="P15" s="74">
        <v>0.5</v>
      </c>
    </row>
    <row r="16" spans="6:17" x14ac:dyDescent="0.25">
      <c r="F16" s="8">
        <v>6</v>
      </c>
      <c r="G16" s="158" t="s">
        <v>100</v>
      </c>
      <c r="H16" s="159" t="s">
        <v>44</v>
      </c>
      <c r="I16" s="233" t="str">
        <f>"INR  "&amp;ROUNDUP(L16/10^7,2)&amp;" Crores "</f>
        <v xml:space="preserve">INR  2680.2 Crores </v>
      </c>
      <c r="J16" s="234"/>
      <c r="L16" s="41">
        <f>ROUND(J13*(1-15%),-6)</f>
        <v>26802000000</v>
      </c>
      <c r="M16" s="27">
        <f>L16/$L$14</f>
        <v>20304545.454545453</v>
      </c>
      <c r="O16">
        <f>O15/1200</f>
        <v>13138000</v>
      </c>
    </row>
    <row r="17" spans="6:15" x14ac:dyDescent="0.25">
      <c r="F17" s="8">
        <v>7</v>
      </c>
      <c r="G17" s="158" t="s">
        <v>101</v>
      </c>
      <c r="H17" s="159" t="s">
        <v>44</v>
      </c>
      <c r="I17" s="233" t="str">
        <f>"INR  "&amp;ROUND(L17/10^7,3)&amp;" Crores "</f>
        <v xml:space="preserve">INR  2364.8 Crores </v>
      </c>
      <c r="J17" s="234"/>
      <c r="L17" s="27">
        <f>ROUND(J13*(1-25%),-6)</f>
        <v>23648000000</v>
      </c>
      <c r="M17" s="27">
        <f>L17/$L$14</f>
        <v>17915151.515151516</v>
      </c>
    </row>
    <row r="18" spans="6:15" x14ac:dyDescent="0.25">
      <c r="F18" s="223"/>
      <c r="G18" s="224"/>
      <c r="H18" s="224"/>
      <c r="I18" s="224"/>
      <c r="J18" s="225"/>
      <c r="L18" s="229"/>
      <c r="M18" s="230"/>
      <c r="O18">
        <v>1425700000</v>
      </c>
    </row>
    <row r="19" spans="6:15" x14ac:dyDescent="0.25">
      <c r="L19" s="10">
        <f>SUM(L18:L18)</f>
        <v>0</v>
      </c>
      <c r="M19" s="27">
        <f>L19/$L$14</f>
        <v>0</v>
      </c>
      <c r="O19" t="e">
        <f>O18+#REF!</f>
        <v>#REF!</v>
      </c>
    </row>
    <row r="20" spans="6:15" x14ac:dyDescent="0.25">
      <c r="I20" s="33">
        <f>I13/L14</f>
        <v>31768518.745626081</v>
      </c>
      <c r="L20" s="231"/>
      <c r="M20" s="232"/>
      <c r="O20" t="e">
        <f>O19/1200</f>
        <v>#REF!</v>
      </c>
    </row>
    <row r="21" spans="6:15" x14ac:dyDescent="0.25">
      <c r="K21" t="s">
        <v>48</v>
      </c>
      <c r="L21" s="39">
        <f>2338*10^7</f>
        <v>23380000000</v>
      </c>
    </row>
    <row r="23" spans="6:15" x14ac:dyDescent="0.25">
      <c r="L23" s="38" t="e">
        <f>(L21-L19)/L19</f>
        <v>#DIV/0!</v>
      </c>
    </row>
  </sheetData>
  <mergeCells count="12">
    <mergeCell ref="L14:M14"/>
    <mergeCell ref="L18:M18"/>
    <mergeCell ref="L20:M20"/>
    <mergeCell ref="I16:J16"/>
    <mergeCell ref="I17:J17"/>
    <mergeCell ref="I15:J15"/>
    <mergeCell ref="F6:J6"/>
    <mergeCell ref="F7:J7"/>
    <mergeCell ref="F12:J12"/>
    <mergeCell ref="F14:J14"/>
    <mergeCell ref="F18:J18"/>
    <mergeCell ref="G15:H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Land</vt:lpstr>
      <vt:lpstr>Factory Building</vt:lpstr>
      <vt:lpstr>CPP-Thermal Building</vt:lpstr>
      <vt:lpstr>CPP-WHRS Building</vt:lpstr>
      <vt:lpstr>Building-Summary</vt:lpstr>
      <vt:lpstr>CCI</vt:lpstr>
      <vt:lpstr>Plant &amp; Machinery(Cement Plant)</vt:lpstr>
      <vt:lpstr>Computer Equipments</vt:lpstr>
      <vt:lpstr>Furniture &amp; Fixture</vt:lpstr>
      <vt:lpstr>Office Equipment</vt:lpstr>
      <vt:lpstr>Other Assets</vt:lpstr>
      <vt:lpstr>Vehicles</vt:lpstr>
      <vt:lpstr>Railway Sidings</vt:lpstr>
      <vt:lpstr>CPP-Thermal (P&amp;M)</vt:lpstr>
      <vt:lpstr>WPI</vt:lpstr>
      <vt:lpstr>CPP-Solar (P&amp;M)</vt:lpstr>
      <vt:lpstr>CPP-WHRS (P&amp;M)</vt:lpstr>
      <vt:lpstr>CPP-Wind (P&amp;M)</vt:lpstr>
      <vt:lpstr>Intagible Assets</vt:lpstr>
      <vt:lpstr>P&amp;M-Summary</vt:lpstr>
      <vt:lpstr>Summary</vt:lpstr>
      <vt:lpstr>'Computer Equipments'!Print_Titles</vt:lpstr>
      <vt:lpstr>'Factory Building'!Print_Titles</vt:lpstr>
      <vt:lpstr>'Furniture &amp; Fixture'!Print_Titles</vt:lpstr>
      <vt:lpstr>'Office Equipment'!Print_Titles</vt:lpstr>
      <vt:lpstr>'Other Assets'!Print_Titles</vt:lpstr>
      <vt:lpstr>'Plant &amp; Machinery(Cement Plant)'!Print_Titles</vt:lpstr>
      <vt:lpstr>Vehicles!Print_Titles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Mookherjee</dc:creator>
  <cp:lastModifiedBy>Inderjeet  Rathi</cp:lastModifiedBy>
  <cp:lastPrinted>2021-09-10T11:30:47Z</cp:lastPrinted>
  <dcterms:created xsi:type="dcterms:W3CDTF">2017-09-11T09:18:18Z</dcterms:created>
  <dcterms:modified xsi:type="dcterms:W3CDTF">2021-09-10T11:30:50Z</dcterms:modified>
</cp:coreProperties>
</file>