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kwonder-my.sharepoint.com/personal/rishabh_jain_wondercement_com/Documents/Desktop/"/>
    </mc:Choice>
  </mc:AlternateContent>
  <xr:revisionPtr revIDLastSave="51" documentId="11_23C1606BB68F195C746095BC419C3300B8B46384" xr6:coauthVersionLast="47" xr6:coauthVersionMax="47" xr10:uidLastSave="{95D1D5D4-D0DC-467A-8D2C-907A24EA44CA}"/>
  <bookViews>
    <workbookView xWindow="-120" yWindow="-120" windowWidth="20730" windowHeight="11160" xr2:uid="{00000000-000D-0000-FFFF-FFFF00000000}"/>
  </bookViews>
  <sheets>
    <sheet name="Land Area" sheetId="1" r:id="rId1"/>
  </sheets>
  <definedNames>
    <definedName name="_xlnm.Print_Area" localSheetId="0">'Land Area'!$A$1:$R$39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39" i="1" l="1"/>
  <c r="H20" i="1"/>
  <c r="F20" i="1"/>
  <c r="D20" i="1"/>
  <c r="K19" i="1"/>
  <c r="J19" i="1"/>
  <c r="Q19" i="1" s="1"/>
  <c r="K18" i="1"/>
  <c r="J18" i="1"/>
  <c r="Q18" i="1" s="1"/>
  <c r="K17" i="1"/>
  <c r="J17" i="1"/>
  <c r="Q17" i="1" s="1"/>
  <c r="H23" i="1"/>
  <c r="H38" i="1" l="1"/>
  <c r="F38" i="1"/>
  <c r="E38" i="1"/>
  <c r="D38" i="1"/>
  <c r="Q37" i="1"/>
  <c r="K37" i="1"/>
  <c r="Q36" i="1"/>
  <c r="K36" i="1"/>
  <c r="Q35" i="1"/>
  <c r="K35" i="1"/>
  <c r="Q34" i="1"/>
  <c r="K34" i="1"/>
  <c r="H32" i="1"/>
  <c r="G32" i="1"/>
  <c r="F32" i="1"/>
  <c r="D32" i="1"/>
  <c r="Q31" i="1"/>
  <c r="K31" i="1"/>
  <c r="M31" i="1" s="1"/>
  <c r="Q30" i="1"/>
  <c r="K30" i="1"/>
  <c r="M30" i="1" s="1"/>
  <c r="K29" i="1"/>
  <c r="M29" i="1" s="1"/>
  <c r="J29" i="1"/>
  <c r="Q29" i="1" s="1"/>
  <c r="Q28" i="1"/>
  <c r="K28" i="1"/>
  <c r="M28" i="1" s="1"/>
  <c r="H26" i="1"/>
  <c r="F26" i="1"/>
  <c r="D26" i="1"/>
  <c r="K25" i="1"/>
  <c r="J25" i="1"/>
  <c r="Q25" i="1" s="1"/>
  <c r="K24" i="1"/>
  <c r="M24" i="1" s="1"/>
  <c r="Q24" i="1" s="1"/>
  <c r="K23" i="1"/>
  <c r="M23" i="1" s="1"/>
  <c r="Q23" i="1" s="1"/>
  <c r="K22" i="1"/>
  <c r="M22" i="1" s="1"/>
  <c r="J22" i="1"/>
  <c r="Q16" i="1"/>
  <c r="K16" i="1"/>
  <c r="Q15" i="1"/>
  <c r="K15" i="1"/>
  <c r="K14" i="1"/>
  <c r="J14" i="1"/>
  <c r="Q14" i="1" s="1"/>
  <c r="Q13" i="1"/>
  <c r="K13" i="1"/>
  <c r="C13" i="1"/>
  <c r="K11" i="1"/>
  <c r="F11" i="1"/>
  <c r="D11" i="1"/>
  <c r="M10" i="1"/>
  <c r="Q10" i="1" s="1"/>
  <c r="J10" i="1"/>
  <c r="M9" i="1"/>
  <c r="Q9" i="1" s="1"/>
  <c r="H9" i="1"/>
  <c r="H11" i="1" s="1"/>
  <c r="M8" i="1"/>
  <c r="Q8" i="1" s="1"/>
  <c r="M7" i="1"/>
  <c r="Q7" i="1" s="1"/>
  <c r="D39" i="1" l="1"/>
  <c r="F39" i="1"/>
  <c r="H39" i="1"/>
  <c r="K20" i="1"/>
  <c r="Q20" i="1"/>
  <c r="J26" i="1"/>
  <c r="K32" i="1"/>
  <c r="M11" i="1"/>
  <c r="Q32" i="1"/>
  <c r="K38" i="1"/>
  <c r="Q38" i="1"/>
  <c r="M32" i="1"/>
  <c r="Q22" i="1"/>
  <c r="Q26" i="1" s="1"/>
  <c r="M26" i="1"/>
  <c r="Q11" i="1"/>
  <c r="K26" i="1"/>
  <c r="K39" i="1" l="1"/>
  <c r="Q39" i="1"/>
</calcChain>
</file>

<file path=xl/sharedStrings.xml><?xml version="1.0" encoding="utf-8"?>
<sst xmlns="http://schemas.openxmlformats.org/spreadsheetml/2006/main" count="62" uniqueCount="40">
  <si>
    <t>Wonder Cement Ltd.</t>
  </si>
  <si>
    <t>Land Position</t>
  </si>
  <si>
    <t>Sr. no.</t>
  </si>
  <si>
    <t>Village Name</t>
  </si>
  <si>
    <t>Private Khatedari 
(Acq. Under LA Act., 1894)</t>
  </si>
  <si>
    <t>Govt.</t>
  </si>
  <si>
    <t xml:space="preserve">Purchased </t>
  </si>
  <si>
    <t>Total</t>
  </si>
  <si>
    <t xml:space="preserve">DLC Rate </t>
  </si>
  <si>
    <t>Present DLC Value (Rs.)</t>
  </si>
  <si>
    <t>Bigha</t>
  </si>
  <si>
    <t>Hect.</t>
  </si>
  <si>
    <t>Acre</t>
  </si>
  <si>
    <t>Sq.M.</t>
  </si>
  <si>
    <t>Bigha (Agri.)</t>
  </si>
  <si>
    <t>Sq.M. (Ind.)</t>
  </si>
  <si>
    <t>Amount</t>
  </si>
  <si>
    <t>A. Cement Plant</t>
  </si>
  <si>
    <t>Rasulpura</t>
  </si>
  <si>
    <t>Sangriya</t>
  </si>
  <si>
    <t>Borakheri</t>
  </si>
  <si>
    <t>Peerkhera</t>
  </si>
  <si>
    <t xml:space="preserve">B. Mining Lease </t>
  </si>
  <si>
    <t>Phalwa</t>
  </si>
  <si>
    <t>Bhatkotri</t>
  </si>
  <si>
    <t>Lasrawan</t>
  </si>
  <si>
    <t>C. Approach Road</t>
  </si>
  <si>
    <t>Ahirpura</t>
  </si>
  <si>
    <t>Karunda</t>
  </si>
  <si>
    <t>D. Railway Track</t>
  </si>
  <si>
    <t>Mangrol</t>
  </si>
  <si>
    <t>Murliya</t>
  </si>
  <si>
    <t>Bansa</t>
  </si>
  <si>
    <t xml:space="preserve">E. New Mining Lease (˘Dhanora-Karunda) </t>
  </si>
  <si>
    <t>Dhanora</t>
  </si>
  <si>
    <t xml:space="preserve">Phalwa </t>
  </si>
  <si>
    <t>Maliyakhedi</t>
  </si>
  <si>
    <t>Sub. Total (A+B+C+D+E)
 (A+B+C+D+E)</t>
  </si>
  <si>
    <t>Status of Land for Mining Lease Area (ML. No. 22/07) Cement Plant, Apprroach Road &amp; Railway Track Land as on 31.03.2021</t>
  </si>
  <si>
    <t>Book Value (Rs.) 31.03.2021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</si>
</sst>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 * #,##0.00_ ;_ * \-#,##0.00_ ;_ * &quot;-&quot;??_ ;_ @_ "/>
    <numFmt numFmtId="165" formatCode="0.000"/>
    <numFmt numFmtId="166" formatCode="_ * #,##0_ ;_ * \-#,##0_ ;_ * &quot;-&quot;??_ ;_ @_ "/>
    <numFmt numFmtId="167" formatCode="0.00_ "/>
    <numFmt numFmtId="169" formatCode="0.0000"/>
    <numFmt numFmtId="171" formatCode="0_ "/>
  </numFmts>
  <fonts count="5">
    <font>
      <sz val="10"/>
      <name val="Arial"/>
      <charset val="134"/>
    </font>
    <font>
      <sz val="12"/>
      <name val="Arial"/>
      <charset val="134"/>
    </font>
    <font>
      <b/>
      <sz val="12"/>
      <name val="Arial"/>
      <charset val="134"/>
    </font>
    <font>
      <sz val="12"/>
      <color theme="0"/>
      <name val="Arial"/>
      <charset val="134"/>
    </font>
    <font>
      <sz val="10"/>
      <name val="Arial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/>
    <xf numFmtId="0" fontId="0" fillId="0" borderId="0" xfId="0" applyFill="1"/>
    <xf numFmtId="0" fontId="1" fillId="0" borderId="0" xfId="0" applyFont="1" applyBorder="1"/>
    <xf numFmtId="0" fontId="0" fillId="2" borderId="0" xfId="0" applyFill="1"/>
    <xf numFmtId="0" fontId="2" fillId="0" borderId="4" xfId="0" applyFont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left" vertical="center"/>
    </xf>
    <xf numFmtId="165" fontId="1" fillId="2" borderId="4" xfId="0" applyNumberFormat="1" applyFont="1" applyFill="1" applyBorder="1" applyAlignment="1">
      <alignment horizontal="center" vertical="center"/>
    </xf>
    <xf numFmtId="2" fontId="1" fillId="2" borderId="4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left" vertical="center"/>
    </xf>
    <xf numFmtId="165" fontId="1" fillId="0" borderId="4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0" fontId="1" fillId="0" borderId="0" xfId="0" applyFont="1" applyFill="1"/>
    <xf numFmtId="0" fontId="2" fillId="0" borderId="8" xfId="0" applyFont="1" applyFill="1" applyBorder="1" applyAlignment="1">
      <alignment horizontal="right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167" fontId="1" fillId="0" borderId="4" xfId="0" applyNumberFormat="1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167" fontId="2" fillId="0" borderId="6" xfId="0" applyNumberFormat="1" applyFont="1" applyFill="1" applyBorder="1" applyAlignment="1">
      <alignment horizontal="center" vertical="center"/>
    </xf>
    <xf numFmtId="1" fontId="1" fillId="2" borderId="4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2" fontId="2" fillId="2" borderId="6" xfId="0" applyNumberFormat="1" applyFont="1" applyFill="1" applyBorder="1" applyAlignment="1">
      <alignment horizontal="center" vertical="center"/>
    </xf>
    <xf numFmtId="164" fontId="1" fillId="0" borderId="4" xfId="1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9" xfId="0" applyNumberFormat="1" applyFont="1" applyFill="1" applyBorder="1" applyAlignment="1">
      <alignment horizontal="center" vertical="center"/>
    </xf>
    <xf numFmtId="164" fontId="2" fillId="0" borderId="9" xfId="1" applyFont="1" applyFill="1" applyBorder="1" applyAlignment="1">
      <alignment horizontal="center" vertical="center"/>
    </xf>
    <xf numFmtId="1" fontId="1" fillId="0" borderId="4" xfId="0" applyNumberFormat="1" applyFont="1" applyFill="1" applyBorder="1" applyAlignment="1">
      <alignment horizontal="center" vertical="center"/>
    </xf>
    <xf numFmtId="2" fontId="2" fillId="0" borderId="6" xfId="0" applyNumberFormat="1" applyFont="1" applyFill="1" applyBorder="1" applyAlignment="1">
      <alignment horizontal="center" vertical="center"/>
    </xf>
    <xf numFmtId="169" fontId="1" fillId="0" borderId="4" xfId="0" applyNumberFormat="1" applyFont="1" applyFill="1" applyBorder="1" applyAlignment="1">
      <alignment horizontal="center" vertical="center"/>
    </xf>
    <xf numFmtId="0" fontId="1" fillId="0" borderId="4" xfId="0" applyFont="1" applyFill="1" applyBorder="1"/>
    <xf numFmtId="165" fontId="2" fillId="0" borderId="6" xfId="0" applyNumberFormat="1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66" fontId="2" fillId="0" borderId="4" xfId="1" applyNumberFormat="1" applyFont="1" applyFill="1" applyBorder="1" applyAlignment="1">
      <alignment vertical="center"/>
    </xf>
    <xf numFmtId="166" fontId="2" fillId="3" borderId="4" xfId="1" applyNumberFormat="1" applyFont="1" applyFill="1" applyBorder="1" applyAlignment="1">
      <alignment vertical="center"/>
    </xf>
    <xf numFmtId="166" fontId="2" fillId="2" borderId="4" xfId="1" applyNumberFormat="1" applyFont="1" applyFill="1" applyBorder="1" applyAlignment="1">
      <alignment vertical="center"/>
    </xf>
    <xf numFmtId="0" fontId="1" fillId="2" borderId="4" xfId="0" applyFont="1" applyFill="1" applyBorder="1"/>
    <xf numFmtId="166" fontId="2" fillId="2" borderId="6" xfId="1" applyNumberFormat="1" applyFont="1" applyFill="1" applyBorder="1" applyAlignment="1">
      <alignment vertical="center"/>
    </xf>
    <xf numFmtId="166" fontId="2" fillId="0" borderId="9" xfId="1" applyNumberFormat="1" applyFont="1" applyFill="1" applyBorder="1" applyAlignment="1">
      <alignment vertical="center"/>
    </xf>
    <xf numFmtId="166" fontId="2" fillId="2" borderId="9" xfId="1" applyNumberFormat="1" applyFont="1" applyFill="1" applyBorder="1" applyAlignment="1">
      <alignment vertical="center"/>
    </xf>
    <xf numFmtId="166" fontId="0" fillId="0" borderId="0" xfId="0" applyNumberFormat="1"/>
    <xf numFmtId="0" fontId="2" fillId="0" borderId="4" xfId="0" applyFont="1" applyBorder="1" applyAlignment="1">
      <alignment horizontal="center" vertical="center" wrapText="1"/>
    </xf>
    <xf numFmtId="165" fontId="2" fillId="0" borderId="9" xfId="0" applyNumberFormat="1" applyFont="1" applyFill="1" applyBorder="1" applyAlignment="1">
      <alignment horizontal="center" vertical="center"/>
    </xf>
    <xf numFmtId="171" fontId="2" fillId="0" borderId="6" xfId="0" applyNumberFormat="1" applyFont="1" applyFill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0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right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right" vertical="center"/>
    </xf>
    <xf numFmtId="0" fontId="2" fillId="2" borderId="6" xfId="0" applyFont="1" applyFill="1" applyBorder="1" applyAlignment="1">
      <alignment horizontal="right" vertical="center"/>
    </xf>
  </cellXfs>
  <cellStyles count="3">
    <cellStyle name="Comma" xfId="1" builtinId="3"/>
    <cellStyle name="Comma 2" xfId="2" xr:uid="{00000000-0005-0000-0000-000001000000}"/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39"/>
  <sheetViews>
    <sheetView tabSelected="1" view="pageBreakPreview" topLeftCell="A2" zoomScale="65" zoomScaleNormal="70" zoomScaleSheetLayoutView="65" workbookViewId="0">
      <pane xSplit="2" ySplit="5" topLeftCell="C26" activePane="bottomRight" state="frozen"/>
      <selection pane="topRight"/>
      <selection pane="bottomLeft"/>
      <selection pane="bottomRight" activeCell="N44" sqref="N44"/>
    </sheetView>
  </sheetViews>
  <sheetFormatPr defaultColWidth="9" defaultRowHeight="12.75"/>
  <cols>
    <col min="1" max="1" width="5.5703125" customWidth="1"/>
    <col min="2" max="2" width="15.42578125" customWidth="1"/>
    <col min="3" max="3" width="15.5703125" customWidth="1"/>
    <col min="4" max="4" width="12.28515625" customWidth="1"/>
    <col min="5" max="5" width="12.42578125" customWidth="1"/>
    <col min="6" max="6" width="12.7109375" customWidth="1"/>
    <col min="7" max="7" width="12.28515625" customWidth="1"/>
    <col min="8" max="9" width="13.42578125" customWidth="1"/>
    <col min="10" max="10" width="14.85546875" style="5" customWidth="1"/>
    <col min="11" max="12" width="12.42578125" style="5" customWidth="1"/>
    <col min="13" max="13" width="18.5703125" style="5" customWidth="1"/>
    <col min="14" max="15" width="13.28515625" customWidth="1"/>
    <col min="16" max="16" width="16.5703125" customWidth="1"/>
    <col min="17" max="17" width="24.85546875" customWidth="1"/>
    <col min="18" max="18" width="25.85546875" customWidth="1"/>
    <col min="21" max="21" width="10.85546875" customWidth="1"/>
  </cols>
  <sheetData>
    <row r="1" spans="1:18" ht="15" customHeight="1">
      <c r="A1" s="52" t="s">
        <v>0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</row>
    <row r="2" spans="1:18" ht="30" customHeight="1">
      <c r="A2" s="53" t="s">
        <v>38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4"/>
    </row>
    <row r="3" spans="1:18" ht="15.75">
      <c r="A3" s="55" t="s">
        <v>1</v>
      </c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</row>
    <row r="4" spans="1:18" s="1" customFormat="1" ht="32.1" customHeight="1">
      <c r="A4" s="63" t="s">
        <v>2</v>
      </c>
      <c r="B4" s="63" t="s">
        <v>3</v>
      </c>
      <c r="C4" s="57" t="s">
        <v>4</v>
      </c>
      <c r="D4" s="58"/>
      <c r="E4" s="57" t="s">
        <v>5</v>
      </c>
      <c r="F4" s="58"/>
      <c r="G4" s="57" t="s">
        <v>6</v>
      </c>
      <c r="H4" s="59"/>
      <c r="I4" s="58"/>
      <c r="J4" s="60" t="s">
        <v>7</v>
      </c>
      <c r="K4" s="61"/>
      <c r="L4" s="61"/>
      <c r="M4" s="62"/>
      <c r="N4" s="57" t="s">
        <v>8</v>
      </c>
      <c r="O4" s="59"/>
      <c r="P4" s="58"/>
      <c r="Q4" s="6" t="s">
        <v>9</v>
      </c>
      <c r="R4" s="45" t="s">
        <v>39</v>
      </c>
    </row>
    <row r="5" spans="1:18" s="1" customFormat="1" ht="31.5">
      <c r="A5" s="63"/>
      <c r="B5" s="63"/>
      <c r="C5" s="6" t="s">
        <v>10</v>
      </c>
      <c r="D5" s="6" t="s">
        <v>11</v>
      </c>
      <c r="E5" s="6" t="s">
        <v>10</v>
      </c>
      <c r="F5" s="6" t="s">
        <v>11</v>
      </c>
      <c r="G5" s="6" t="s">
        <v>10</v>
      </c>
      <c r="H5" s="6" t="s">
        <v>11</v>
      </c>
      <c r="I5" s="6" t="s">
        <v>12</v>
      </c>
      <c r="J5" s="12" t="s">
        <v>10</v>
      </c>
      <c r="K5" s="12" t="s">
        <v>11</v>
      </c>
      <c r="L5" s="12" t="s">
        <v>12</v>
      </c>
      <c r="M5" s="12" t="s">
        <v>13</v>
      </c>
      <c r="N5" s="6" t="s">
        <v>14</v>
      </c>
      <c r="O5" s="6" t="s">
        <v>12</v>
      </c>
      <c r="P5" s="6" t="s">
        <v>15</v>
      </c>
      <c r="Q5" s="6" t="s">
        <v>16</v>
      </c>
      <c r="R5" s="45" t="s">
        <v>16</v>
      </c>
    </row>
    <row r="6" spans="1:18" s="2" customFormat="1" ht="14.1" customHeight="1">
      <c r="A6" s="63" t="s">
        <v>17</v>
      </c>
      <c r="B6" s="63"/>
      <c r="C6" s="63"/>
      <c r="D6" s="63"/>
      <c r="E6" s="63"/>
      <c r="F6" s="63"/>
      <c r="G6" s="63"/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</row>
    <row r="7" spans="1:18" ht="18" customHeight="1">
      <c r="A7" s="7">
        <v>1</v>
      </c>
      <c r="B7" s="8" t="s">
        <v>18</v>
      </c>
      <c r="C7" s="7">
        <v>378.13</v>
      </c>
      <c r="D7" s="9">
        <v>95.861000000000004</v>
      </c>
      <c r="E7" s="7">
        <v>94.14</v>
      </c>
      <c r="F7" s="9">
        <v>23.975000000000001</v>
      </c>
      <c r="G7" s="7">
        <v>0.06</v>
      </c>
      <c r="H7" s="9">
        <v>7.4999999999999997E-2</v>
      </c>
      <c r="I7" s="9"/>
      <c r="J7" s="7">
        <v>473.13</v>
      </c>
      <c r="K7" s="9">
        <v>119.911</v>
      </c>
      <c r="L7" s="9"/>
      <c r="M7" s="24">
        <f>+K7*10000</f>
        <v>1199110</v>
      </c>
      <c r="N7" s="25"/>
      <c r="O7" s="25"/>
      <c r="P7" s="7">
        <v>300</v>
      </c>
      <c r="Q7" s="39">
        <f>M7*P7</f>
        <v>359733000</v>
      </c>
      <c r="R7" s="40"/>
    </row>
    <row r="8" spans="1:18" ht="18" customHeight="1">
      <c r="A8" s="7">
        <v>2</v>
      </c>
      <c r="B8" s="8" t="s">
        <v>19</v>
      </c>
      <c r="C8" s="10">
        <v>164</v>
      </c>
      <c r="D8" s="9">
        <v>41.518999999999998</v>
      </c>
      <c r="E8" s="7">
        <v>5.08</v>
      </c>
      <c r="F8" s="9">
        <v>1.367</v>
      </c>
      <c r="G8" s="7">
        <v>1.1499999999999999</v>
      </c>
      <c r="H8" s="9">
        <v>0.443</v>
      </c>
      <c r="I8" s="9"/>
      <c r="J8" s="7">
        <v>171.03</v>
      </c>
      <c r="K8" s="9">
        <v>43.329000000000001</v>
      </c>
      <c r="L8" s="9"/>
      <c r="M8" s="24">
        <f t="shared" ref="M8:M10" si="0">+K8*10000</f>
        <v>433290</v>
      </c>
      <c r="N8" s="25"/>
      <c r="O8" s="25"/>
      <c r="P8" s="7">
        <v>300</v>
      </c>
      <c r="Q8" s="39">
        <f t="shared" ref="Q8:Q10" si="1">M8*P8</f>
        <v>129987000</v>
      </c>
      <c r="R8" s="40"/>
    </row>
    <row r="9" spans="1:18" ht="18" customHeight="1">
      <c r="A9" s="7">
        <v>3</v>
      </c>
      <c r="B9" s="8" t="s">
        <v>20</v>
      </c>
      <c r="C9" s="7">
        <v>75.16</v>
      </c>
      <c r="D9" s="9">
        <v>19.190000000000001</v>
      </c>
      <c r="E9" s="7">
        <v>7.17</v>
      </c>
      <c r="F9" s="9">
        <v>1.9870000000000001</v>
      </c>
      <c r="G9" s="7">
        <v>11.16</v>
      </c>
      <c r="H9" s="9">
        <f>0.329+2.66</f>
        <v>2.9890000000000003</v>
      </c>
      <c r="I9" s="9"/>
      <c r="J9" s="7">
        <v>95.09</v>
      </c>
      <c r="K9" s="9">
        <v>21.506</v>
      </c>
      <c r="L9" s="9"/>
      <c r="M9" s="24">
        <f t="shared" si="0"/>
        <v>215060</v>
      </c>
      <c r="N9" s="25"/>
      <c r="O9" s="25"/>
      <c r="P9" s="7">
        <v>300</v>
      </c>
      <c r="Q9" s="39">
        <f t="shared" si="1"/>
        <v>64518000</v>
      </c>
      <c r="R9" s="40"/>
    </row>
    <row r="10" spans="1:18" ht="18" customHeight="1">
      <c r="A10" s="7">
        <v>4</v>
      </c>
      <c r="B10" s="8" t="s">
        <v>21</v>
      </c>
      <c r="C10" s="7">
        <v>16.079999999999998</v>
      </c>
      <c r="D10" s="9">
        <v>4.1520000000000001</v>
      </c>
      <c r="E10" s="7"/>
      <c r="F10" s="9"/>
      <c r="G10" s="10">
        <v>0.1</v>
      </c>
      <c r="H10" s="9">
        <v>0.126</v>
      </c>
      <c r="I10" s="9"/>
      <c r="J10" s="7">
        <f t="shared" ref="J10" si="2">C10+E10+G10</f>
        <v>16.18</v>
      </c>
      <c r="K10" s="9">
        <v>4.2779999999999996</v>
      </c>
      <c r="L10" s="9"/>
      <c r="M10" s="24">
        <f t="shared" si="0"/>
        <v>42779.999999999993</v>
      </c>
      <c r="N10" s="25"/>
      <c r="O10" s="25"/>
      <c r="P10" s="7">
        <v>300</v>
      </c>
      <c r="Q10" s="39">
        <f t="shared" si="1"/>
        <v>12833999.999999998</v>
      </c>
      <c r="R10" s="40"/>
    </row>
    <row r="11" spans="1:18" ht="21.75" customHeight="1">
      <c r="A11" s="67" t="s">
        <v>7</v>
      </c>
      <c r="B11" s="68"/>
      <c r="C11" s="11">
        <v>634.16999999999996</v>
      </c>
      <c r="D11" s="11">
        <f t="shared" ref="D11:M11" si="3">SUM(D7:D10)</f>
        <v>160.72199999999998</v>
      </c>
      <c r="E11" s="11">
        <v>107.19</v>
      </c>
      <c r="F11" s="11">
        <f t="shared" si="3"/>
        <v>27.329000000000001</v>
      </c>
      <c r="G11" s="11">
        <v>14.07</v>
      </c>
      <c r="H11" s="11">
        <f t="shared" si="3"/>
        <v>3.6330000000000005</v>
      </c>
      <c r="I11" s="11"/>
      <c r="J11" s="26">
        <v>757.03</v>
      </c>
      <c r="K11" s="11">
        <f t="shared" si="3"/>
        <v>189.024</v>
      </c>
      <c r="L11" s="11"/>
      <c r="M11" s="11">
        <f t="shared" si="3"/>
        <v>1890240</v>
      </c>
      <c r="N11" s="11"/>
      <c r="O11" s="11"/>
      <c r="P11" s="11"/>
      <c r="Q11" s="41">
        <f t="shared" ref="Q11" si="4">Q10+Q9+Q8+Q7</f>
        <v>567072000</v>
      </c>
      <c r="R11" s="41">
        <v>155801136</v>
      </c>
    </row>
    <row r="12" spans="1:18" s="2" customFormat="1" ht="15" customHeight="1">
      <c r="A12" s="48" t="s">
        <v>22</v>
      </c>
      <c r="B12" s="48"/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</row>
    <row r="13" spans="1:18" ht="15" customHeight="1">
      <c r="A13" s="13">
        <v>1</v>
      </c>
      <c r="B13" s="14" t="s">
        <v>23</v>
      </c>
      <c r="C13" s="13">
        <f>896.01+4.06</f>
        <v>900.06999999999994</v>
      </c>
      <c r="D13" s="15">
        <v>227.86500000000001</v>
      </c>
      <c r="E13" s="13">
        <v>102.02</v>
      </c>
      <c r="F13" s="15">
        <v>25.847999999999999</v>
      </c>
      <c r="G13" s="13">
        <v>15.18</v>
      </c>
      <c r="H13" s="15">
        <v>4.0250000000000004</v>
      </c>
      <c r="I13" s="15"/>
      <c r="J13" s="13">
        <v>1018.07</v>
      </c>
      <c r="K13" s="15">
        <f>H13+F13+D13</f>
        <v>257.738</v>
      </c>
      <c r="L13" s="9"/>
      <c r="M13" s="27">
        <v>0</v>
      </c>
      <c r="N13" s="13">
        <v>280847</v>
      </c>
      <c r="O13" s="13"/>
      <c r="P13" s="13"/>
      <c r="Q13" s="37">
        <f t="shared" ref="Q13:Q19" si="5">J13*N13</f>
        <v>285921905.29000002</v>
      </c>
      <c r="R13" s="40"/>
    </row>
    <row r="14" spans="1:18" ht="15" customHeight="1">
      <c r="A14" s="13">
        <v>2</v>
      </c>
      <c r="B14" s="14" t="s">
        <v>24</v>
      </c>
      <c r="C14" s="13">
        <v>426.09</v>
      </c>
      <c r="D14" s="15">
        <v>107.962</v>
      </c>
      <c r="E14" s="16">
        <v>92</v>
      </c>
      <c r="F14" s="15">
        <v>23.291</v>
      </c>
      <c r="G14" s="13">
        <v>3.02</v>
      </c>
      <c r="H14" s="16">
        <v>0.78500000000000003</v>
      </c>
      <c r="I14" s="16"/>
      <c r="J14" s="13">
        <f>C14+E14+G14</f>
        <v>521.1099999999999</v>
      </c>
      <c r="K14" s="15">
        <f>D14+F14+H14</f>
        <v>132.03800000000001</v>
      </c>
      <c r="L14" s="9"/>
      <c r="M14" s="27">
        <v>0</v>
      </c>
      <c r="N14" s="13">
        <v>280847</v>
      </c>
      <c r="O14" s="13"/>
      <c r="P14" s="28"/>
      <c r="Q14" s="37">
        <f t="shared" si="5"/>
        <v>146352180.16999996</v>
      </c>
      <c r="R14" s="40"/>
    </row>
    <row r="15" spans="1:18" ht="15" customHeight="1">
      <c r="A15" s="13">
        <v>3</v>
      </c>
      <c r="B15" s="14" t="s">
        <v>18</v>
      </c>
      <c r="C15" s="13">
        <v>92.14</v>
      </c>
      <c r="D15" s="15">
        <v>23.468</v>
      </c>
      <c r="E15" s="13">
        <v>2.08</v>
      </c>
      <c r="F15" s="15">
        <v>0.60799999999999998</v>
      </c>
      <c r="G15" s="13">
        <v>0.04</v>
      </c>
      <c r="H15" s="16">
        <v>5.0999999999999997E-2</v>
      </c>
      <c r="I15" s="16"/>
      <c r="J15" s="13">
        <v>95.06</v>
      </c>
      <c r="K15" s="15">
        <f>D15+F15+H15</f>
        <v>24.126999999999999</v>
      </c>
      <c r="L15" s="9"/>
      <c r="M15" s="27">
        <v>0</v>
      </c>
      <c r="N15" s="13">
        <v>280847</v>
      </c>
      <c r="O15" s="13"/>
      <c r="P15" s="28"/>
      <c r="Q15" s="37">
        <f t="shared" si="5"/>
        <v>26697315.82</v>
      </c>
      <c r="R15" s="40"/>
    </row>
    <row r="16" spans="1:18" ht="15" customHeight="1">
      <c r="A16" s="13">
        <v>4</v>
      </c>
      <c r="B16" s="14" t="s">
        <v>25</v>
      </c>
      <c r="C16" s="13">
        <v>184.14</v>
      </c>
      <c r="D16" s="15">
        <v>39.978000000000002</v>
      </c>
      <c r="E16" s="13">
        <v>44.14</v>
      </c>
      <c r="F16" s="15">
        <v>9.6750000000000007</v>
      </c>
      <c r="G16" s="16">
        <v>0.13</v>
      </c>
      <c r="H16" s="16">
        <v>0.14000000000000001</v>
      </c>
      <c r="I16" s="16"/>
      <c r="J16" s="13">
        <v>230.01</v>
      </c>
      <c r="K16" s="15">
        <f>D16+F16+H16</f>
        <v>49.793000000000006</v>
      </c>
      <c r="L16" s="9"/>
      <c r="M16" s="27">
        <v>0</v>
      </c>
      <c r="N16" s="13">
        <v>284231</v>
      </c>
      <c r="O16" s="13"/>
      <c r="P16" s="28"/>
      <c r="Q16" s="37">
        <f t="shared" si="5"/>
        <v>65375972.309999995</v>
      </c>
      <c r="R16" s="40"/>
    </row>
    <row r="17" spans="1:18" ht="15" customHeight="1">
      <c r="A17" s="13">
        <v>5</v>
      </c>
      <c r="B17" s="14" t="s">
        <v>24</v>
      </c>
      <c r="C17" s="13"/>
      <c r="D17" s="15"/>
      <c r="E17" s="16"/>
      <c r="F17" s="15"/>
      <c r="G17" s="13">
        <v>7.04</v>
      </c>
      <c r="H17" s="16">
        <v>1.82</v>
      </c>
      <c r="I17" s="16"/>
      <c r="J17" s="13">
        <f t="shared" ref="J17:J19" si="6">C17+E17+G17</f>
        <v>7.04</v>
      </c>
      <c r="K17" s="15">
        <f t="shared" ref="K17:K19" si="7">D17+F17+H17</f>
        <v>1.82</v>
      </c>
      <c r="L17" s="9"/>
      <c r="M17" s="27">
        <v>0</v>
      </c>
      <c r="N17" s="13">
        <v>280847</v>
      </c>
      <c r="O17" s="13"/>
      <c r="P17" s="28"/>
      <c r="Q17" s="37">
        <f t="shared" si="5"/>
        <v>1977162.8800000001</v>
      </c>
      <c r="R17" s="40"/>
    </row>
    <row r="18" spans="1:18" ht="15" customHeight="1">
      <c r="A18" s="13">
        <v>6</v>
      </c>
      <c r="B18" s="14" t="s">
        <v>25</v>
      </c>
      <c r="C18" s="13"/>
      <c r="D18" s="15"/>
      <c r="E18" s="16"/>
      <c r="F18" s="15"/>
      <c r="G18" s="13">
        <v>6.19</v>
      </c>
      <c r="H18" s="16">
        <v>1.5</v>
      </c>
      <c r="I18" s="16"/>
      <c r="J18" s="13">
        <f t="shared" si="6"/>
        <v>6.19</v>
      </c>
      <c r="K18" s="15">
        <f t="shared" si="7"/>
        <v>1.5</v>
      </c>
      <c r="L18" s="9"/>
      <c r="M18" s="27">
        <v>0</v>
      </c>
      <c r="N18" s="13">
        <v>284231</v>
      </c>
      <c r="O18" s="13"/>
      <c r="P18" s="28"/>
      <c r="Q18" s="37">
        <f t="shared" si="5"/>
        <v>1759389.8900000001</v>
      </c>
      <c r="R18" s="40"/>
    </row>
    <row r="19" spans="1:18" ht="15" customHeight="1">
      <c r="A19" s="13">
        <v>7</v>
      </c>
      <c r="B19" s="14" t="s">
        <v>21</v>
      </c>
      <c r="C19" s="13">
        <v>18.010000000000002</v>
      </c>
      <c r="D19" s="15">
        <v>4.5640000000000001</v>
      </c>
      <c r="E19" s="16"/>
      <c r="F19" s="15"/>
      <c r="G19" s="21">
        <v>2.1</v>
      </c>
      <c r="H19" s="15">
        <v>0.63200000000000001</v>
      </c>
      <c r="I19" s="15"/>
      <c r="J19" s="13">
        <f t="shared" si="6"/>
        <v>20.110000000000003</v>
      </c>
      <c r="K19" s="15">
        <f t="shared" si="7"/>
        <v>5.1959999999999997</v>
      </c>
      <c r="L19" s="9"/>
      <c r="M19" s="27">
        <v>0</v>
      </c>
      <c r="N19" s="13">
        <v>280847</v>
      </c>
      <c r="O19" s="13"/>
      <c r="P19" s="28"/>
      <c r="Q19" s="37">
        <f t="shared" si="5"/>
        <v>5647833.1700000009</v>
      </c>
      <c r="R19" s="40"/>
    </row>
    <row r="20" spans="1:18" ht="21.75" customHeight="1">
      <c r="A20" s="17"/>
      <c r="B20" s="18" t="s">
        <v>7</v>
      </c>
      <c r="C20" s="19">
        <v>1622.05</v>
      </c>
      <c r="D20" s="46">
        <f>SUM(D13:D19)</f>
        <v>403.83700000000005</v>
      </c>
      <c r="E20" s="19">
        <v>241.04</v>
      </c>
      <c r="F20" s="46">
        <f>SUM(F13:F19)</f>
        <v>59.421999999999997</v>
      </c>
      <c r="G20" s="19">
        <v>36.1</v>
      </c>
      <c r="H20" s="46">
        <f>SUM(H13:H19)</f>
        <v>8.9530000000000012</v>
      </c>
      <c r="I20" s="19"/>
      <c r="J20" s="29">
        <v>1899.19</v>
      </c>
      <c r="K20" s="46">
        <f>SUM(K13:K19)</f>
        <v>472.21200000000005</v>
      </c>
      <c r="L20" s="19"/>
      <c r="M20" s="30"/>
      <c r="N20" s="19"/>
      <c r="O20" s="19"/>
      <c r="P20" s="19"/>
      <c r="Q20" s="42">
        <f>SUM(Q13:Q19)</f>
        <v>533731759.52999997</v>
      </c>
      <c r="R20" s="43">
        <v>810409806.5</v>
      </c>
    </row>
    <row r="21" spans="1:18" s="2" customFormat="1" ht="17.100000000000001" customHeight="1">
      <c r="A21" s="49" t="s">
        <v>26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</row>
    <row r="22" spans="1:18" ht="18.75" customHeight="1">
      <c r="A22" s="13">
        <v>1</v>
      </c>
      <c r="B22" s="14" t="s">
        <v>18</v>
      </c>
      <c r="C22" s="13">
        <v>10.029999999999999</v>
      </c>
      <c r="D22" s="15">
        <v>2.569</v>
      </c>
      <c r="E22" s="13"/>
      <c r="F22" s="13"/>
      <c r="G22" s="13">
        <v>2.0099999999999998</v>
      </c>
      <c r="H22" s="15">
        <v>0.51900000000000002</v>
      </c>
      <c r="I22" s="15"/>
      <c r="J22" s="13">
        <f>C22+E22+G22</f>
        <v>12.04</v>
      </c>
      <c r="K22" s="15">
        <f>D22+F22+H22</f>
        <v>3.0880000000000001</v>
      </c>
      <c r="L22" s="9"/>
      <c r="M22" s="31">
        <f t="shared" ref="M22:M24" si="8">+K22*10000</f>
        <v>30880</v>
      </c>
      <c r="N22" s="28"/>
      <c r="O22" s="28"/>
      <c r="P22" s="13">
        <v>300</v>
      </c>
      <c r="Q22" s="37">
        <f t="shared" ref="Q22:Q24" si="9">M22*P22</f>
        <v>9264000</v>
      </c>
      <c r="R22" s="40"/>
    </row>
    <row r="23" spans="1:18" ht="18.75" customHeight="1">
      <c r="A23" s="13">
        <v>2</v>
      </c>
      <c r="B23" s="14" t="s">
        <v>20</v>
      </c>
      <c r="C23" s="13">
        <v>5.0599999999999996</v>
      </c>
      <c r="D23" s="15">
        <v>1.3420000000000001</v>
      </c>
      <c r="E23" s="13">
        <v>1.19</v>
      </c>
      <c r="F23" s="13">
        <v>0.49399999999999999</v>
      </c>
      <c r="G23" s="13">
        <v>1.19</v>
      </c>
      <c r="H23" s="15">
        <f>0.494+2.44</f>
        <v>2.9340000000000002</v>
      </c>
      <c r="I23" s="15"/>
      <c r="J23" s="13">
        <v>9.0399999999999991</v>
      </c>
      <c r="K23" s="15">
        <f t="shared" ref="K23:K25" si="10">D23+F23+H23</f>
        <v>4.7700000000000005</v>
      </c>
      <c r="L23" s="9"/>
      <c r="M23" s="31">
        <f t="shared" si="8"/>
        <v>47700.000000000007</v>
      </c>
      <c r="N23" s="28"/>
      <c r="O23" s="28"/>
      <c r="P23" s="13">
        <v>300</v>
      </c>
      <c r="Q23" s="37">
        <f t="shared" si="9"/>
        <v>14310000.000000002</v>
      </c>
      <c r="R23" s="40"/>
    </row>
    <row r="24" spans="1:18" ht="18.75" customHeight="1">
      <c r="A24" s="13">
        <v>3</v>
      </c>
      <c r="B24" s="14" t="s">
        <v>27</v>
      </c>
      <c r="C24" s="13">
        <v>7.07</v>
      </c>
      <c r="D24" s="15">
        <v>1.861</v>
      </c>
      <c r="E24" s="13">
        <v>4.16</v>
      </c>
      <c r="F24" s="13">
        <v>1.2150000000000001</v>
      </c>
      <c r="G24" s="13"/>
      <c r="H24" s="15"/>
      <c r="I24" s="15"/>
      <c r="J24" s="13">
        <v>12.03</v>
      </c>
      <c r="K24" s="15">
        <f t="shared" si="10"/>
        <v>3.0760000000000001</v>
      </c>
      <c r="L24" s="9"/>
      <c r="M24" s="31">
        <f t="shared" si="8"/>
        <v>30760</v>
      </c>
      <c r="N24" s="28"/>
      <c r="O24" s="28"/>
      <c r="P24" s="13">
        <v>300</v>
      </c>
      <c r="Q24" s="37">
        <f t="shared" si="9"/>
        <v>9228000</v>
      </c>
      <c r="R24" s="40"/>
    </row>
    <row r="25" spans="1:18" s="3" customFormat="1" ht="18.75" customHeight="1">
      <c r="A25" s="13">
        <v>4</v>
      </c>
      <c r="B25" s="14" t="s">
        <v>28</v>
      </c>
      <c r="C25" s="13">
        <v>0</v>
      </c>
      <c r="D25" s="15"/>
      <c r="E25" s="13"/>
      <c r="F25" s="13"/>
      <c r="G25" s="13">
        <v>1.05</v>
      </c>
      <c r="H25" s="15">
        <v>0.38</v>
      </c>
      <c r="I25" s="15"/>
      <c r="J25" s="13">
        <f t="shared" ref="J25" si="11">C25+E25+G25</f>
        <v>1.05</v>
      </c>
      <c r="K25" s="15">
        <f t="shared" si="10"/>
        <v>0.38</v>
      </c>
      <c r="L25" s="9"/>
      <c r="M25" s="31"/>
      <c r="N25" s="13">
        <v>500215</v>
      </c>
      <c r="O25" s="13"/>
      <c r="P25" s="13"/>
      <c r="Q25" s="37">
        <f>N25*J25</f>
        <v>525225.75</v>
      </c>
      <c r="R25" s="34"/>
    </row>
    <row r="26" spans="1:18" ht="21.75" customHeight="1">
      <c r="A26" s="50" t="s">
        <v>7</v>
      </c>
      <c r="B26" s="51"/>
      <c r="C26" s="20">
        <v>22.16</v>
      </c>
      <c r="D26" s="20">
        <f>SUM(D22:D25)</f>
        <v>5.7720000000000002</v>
      </c>
      <c r="E26" s="20">
        <v>6.15</v>
      </c>
      <c r="F26" s="20">
        <f t="shared" ref="F26:M26" si="12">SUM(F22:F25)</f>
        <v>1.7090000000000001</v>
      </c>
      <c r="G26" s="20">
        <v>5.05</v>
      </c>
      <c r="H26" s="20">
        <f t="shared" si="12"/>
        <v>3.8330000000000002</v>
      </c>
      <c r="I26" s="20"/>
      <c r="J26" s="20">
        <f t="shared" si="12"/>
        <v>34.159999999999997</v>
      </c>
      <c r="K26" s="20">
        <f t="shared" si="12"/>
        <v>11.314000000000002</v>
      </c>
      <c r="L26" s="20"/>
      <c r="M26" s="20">
        <f t="shared" si="12"/>
        <v>109340</v>
      </c>
      <c r="N26" s="20"/>
      <c r="O26" s="20"/>
      <c r="P26" s="20"/>
      <c r="Q26" s="37">
        <f>SUM(Q22:Q25)</f>
        <v>33327225.75</v>
      </c>
      <c r="R26" s="39">
        <v>18280829</v>
      </c>
    </row>
    <row r="27" spans="1:18" s="4" customFormat="1" ht="15" customHeight="1">
      <c r="A27" s="49" t="s">
        <v>29</v>
      </c>
      <c r="B27" s="49"/>
      <c r="C27" s="49"/>
      <c r="D27" s="49"/>
      <c r="E27" s="49"/>
      <c r="F27" s="49"/>
      <c r="G27" s="49"/>
      <c r="H27" s="49"/>
      <c r="I27" s="49"/>
      <c r="J27" s="49"/>
      <c r="K27" s="49"/>
      <c r="L27" s="49"/>
      <c r="M27" s="49"/>
      <c r="N27" s="49"/>
      <c r="O27" s="49"/>
      <c r="P27" s="49"/>
      <c r="Q27" s="49"/>
      <c r="R27" s="49"/>
    </row>
    <row r="28" spans="1:18" ht="18.75" customHeight="1">
      <c r="A28" s="13">
        <v>1</v>
      </c>
      <c r="B28" s="14" t="s">
        <v>30</v>
      </c>
      <c r="C28" s="13">
        <v>40.119999999999997</v>
      </c>
      <c r="D28" s="15">
        <v>10.278</v>
      </c>
      <c r="E28" s="13">
        <v>7.18</v>
      </c>
      <c r="F28" s="15">
        <v>2</v>
      </c>
      <c r="G28" s="13">
        <v>1.1499999999999999</v>
      </c>
      <c r="H28" s="13">
        <v>0.443</v>
      </c>
      <c r="I28" s="13"/>
      <c r="J28" s="13">
        <v>50.05</v>
      </c>
      <c r="K28" s="15">
        <f>D28+F28+H28</f>
        <v>12.721</v>
      </c>
      <c r="L28" s="15"/>
      <c r="M28" s="31">
        <f t="shared" ref="M28:M31" si="13">+K28*10000</f>
        <v>127210</v>
      </c>
      <c r="N28" s="13">
        <v>520992</v>
      </c>
      <c r="O28" s="13"/>
      <c r="P28" s="13"/>
      <c r="Q28" s="37">
        <f>N28*J28</f>
        <v>26075649.599999998</v>
      </c>
      <c r="R28" s="40"/>
    </row>
    <row r="29" spans="1:18" ht="18.75" customHeight="1">
      <c r="A29" s="13">
        <v>2</v>
      </c>
      <c r="B29" s="14" t="s">
        <v>31</v>
      </c>
      <c r="C29" s="13">
        <v>8.06</v>
      </c>
      <c r="D29" s="15">
        <v>2.101</v>
      </c>
      <c r="E29" s="13">
        <v>0.02</v>
      </c>
      <c r="F29" s="15">
        <v>2.5000000000000001E-2</v>
      </c>
      <c r="G29" s="13"/>
      <c r="H29" s="13"/>
      <c r="I29" s="13"/>
      <c r="J29" s="13">
        <f t="shared" ref="J29" si="14">C29+E29+G29</f>
        <v>8.08</v>
      </c>
      <c r="K29" s="15">
        <f t="shared" ref="K29:K31" si="15">D29+F29+H29</f>
        <v>2.1259999999999999</v>
      </c>
      <c r="L29" s="15"/>
      <c r="M29" s="31">
        <f t="shared" si="13"/>
        <v>21260</v>
      </c>
      <c r="N29" s="13">
        <v>276291</v>
      </c>
      <c r="O29" s="13"/>
      <c r="P29" s="13"/>
      <c r="Q29" s="37">
        <f t="shared" ref="Q29:Q31" si="16">N29*J29</f>
        <v>2232431.2799999998</v>
      </c>
      <c r="R29" s="40"/>
    </row>
    <row r="30" spans="1:18" ht="18.75" customHeight="1">
      <c r="A30" s="13">
        <v>3</v>
      </c>
      <c r="B30" s="14" t="s">
        <v>32</v>
      </c>
      <c r="C30" s="13">
        <v>28.04</v>
      </c>
      <c r="D30" s="15">
        <v>7.1390000000000002</v>
      </c>
      <c r="E30" s="13">
        <v>1.1499999999999999</v>
      </c>
      <c r="F30" s="15">
        <v>0.443</v>
      </c>
      <c r="G30" s="13">
        <v>0.02</v>
      </c>
      <c r="H30" s="13">
        <v>2.5000000000000001E-2</v>
      </c>
      <c r="I30" s="13"/>
      <c r="J30" s="13">
        <v>30.01</v>
      </c>
      <c r="K30" s="15">
        <f t="shared" si="15"/>
        <v>7.6070000000000002</v>
      </c>
      <c r="L30" s="15"/>
      <c r="M30" s="31">
        <f t="shared" si="13"/>
        <v>76070</v>
      </c>
      <c r="N30" s="13">
        <v>182804</v>
      </c>
      <c r="O30" s="13"/>
      <c r="P30" s="13"/>
      <c r="Q30" s="37">
        <f t="shared" si="16"/>
        <v>5485948.04</v>
      </c>
      <c r="R30" s="40"/>
    </row>
    <row r="31" spans="1:18" ht="18.75" customHeight="1">
      <c r="A31" s="13">
        <v>4</v>
      </c>
      <c r="B31" s="14" t="s">
        <v>21</v>
      </c>
      <c r="C31" s="13">
        <v>8.01</v>
      </c>
      <c r="D31" s="15">
        <v>2.0379999999999998</v>
      </c>
      <c r="E31" s="13">
        <v>3.08</v>
      </c>
      <c r="F31" s="15">
        <v>0.86099999999999999</v>
      </c>
      <c r="G31" s="13"/>
      <c r="H31" s="16"/>
      <c r="I31" s="16"/>
      <c r="J31" s="13">
        <v>11.09</v>
      </c>
      <c r="K31" s="15">
        <f t="shared" si="15"/>
        <v>2.899</v>
      </c>
      <c r="L31" s="15"/>
      <c r="M31" s="31">
        <f t="shared" si="13"/>
        <v>28990</v>
      </c>
      <c r="N31" s="13">
        <v>280847</v>
      </c>
      <c r="O31" s="13"/>
      <c r="P31" s="13"/>
      <c r="Q31" s="37">
        <f t="shared" si="16"/>
        <v>3114593.23</v>
      </c>
      <c r="R31" s="40"/>
    </row>
    <row r="32" spans="1:18" ht="21.75" customHeight="1">
      <c r="A32" s="50" t="s">
        <v>7</v>
      </c>
      <c r="B32" s="51"/>
      <c r="C32" s="20">
        <v>85.03</v>
      </c>
      <c r="D32" s="20">
        <f t="shared" ref="D32:M32" si="17">SUM(D28:D31)</f>
        <v>21.556000000000001</v>
      </c>
      <c r="E32" s="20">
        <v>13.03</v>
      </c>
      <c r="F32" s="20">
        <f t="shared" si="17"/>
        <v>3.3289999999999997</v>
      </c>
      <c r="G32" s="20">
        <f t="shared" si="17"/>
        <v>1.17</v>
      </c>
      <c r="H32" s="20">
        <f t="shared" si="17"/>
        <v>0.46800000000000003</v>
      </c>
      <c r="I32" s="20"/>
      <c r="J32" s="32">
        <v>100.03</v>
      </c>
      <c r="K32" s="20">
        <f>SUM(K28:K31)</f>
        <v>25.353000000000002</v>
      </c>
      <c r="L32" s="20"/>
      <c r="M32" s="20">
        <f t="shared" si="17"/>
        <v>253530</v>
      </c>
      <c r="N32" s="20"/>
      <c r="O32" s="20"/>
      <c r="P32" s="20"/>
      <c r="Q32" s="37">
        <f>SUM(Q28:Q31)</f>
        <v>36908622.149999999</v>
      </c>
      <c r="R32" s="37">
        <v>53448497</v>
      </c>
    </row>
    <row r="33" spans="1:21" ht="24" customHeight="1">
      <c r="A33" s="65" t="s">
        <v>33</v>
      </c>
      <c r="B33" s="66"/>
      <c r="C33" s="66"/>
      <c r="D33" s="66"/>
      <c r="E33" s="66"/>
      <c r="F33" s="66"/>
      <c r="G33" s="66"/>
      <c r="H33" s="66"/>
      <c r="I33" s="66"/>
      <c r="J33" s="66"/>
      <c r="K33" s="66"/>
      <c r="L33" s="66"/>
      <c r="M33" s="66"/>
      <c r="N33" s="66"/>
      <c r="O33" s="66"/>
      <c r="P33" s="66"/>
      <c r="Q33" s="66"/>
      <c r="R33" s="66"/>
    </row>
    <row r="34" spans="1:21" ht="20.100000000000001" customHeight="1">
      <c r="A34" s="13">
        <v>1</v>
      </c>
      <c r="B34" s="14" t="s">
        <v>28</v>
      </c>
      <c r="C34" s="13">
        <v>18.149999999999999</v>
      </c>
      <c r="D34" s="21">
        <v>4.5999999999999996</v>
      </c>
      <c r="E34" s="22">
        <v>71.010000000000005</v>
      </c>
      <c r="F34" s="15">
        <v>17.989999999999998</v>
      </c>
      <c r="G34" s="16">
        <v>29</v>
      </c>
      <c r="H34" s="15">
        <v>7.36</v>
      </c>
      <c r="I34" s="15"/>
      <c r="J34" s="16">
        <v>118.16</v>
      </c>
      <c r="K34" s="33">
        <f>D34+F34+H34</f>
        <v>29.949999999999996</v>
      </c>
      <c r="L34" s="33"/>
      <c r="M34" s="34"/>
      <c r="N34" s="13">
        <v>500215</v>
      </c>
      <c r="O34" s="13"/>
      <c r="P34" s="15"/>
      <c r="Q34" s="37">
        <f>N34*J34</f>
        <v>59105404.399999999</v>
      </c>
      <c r="R34" s="39"/>
    </row>
    <row r="35" spans="1:21" s="3" customFormat="1" ht="20.100000000000001" customHeight="1">
      <c r="A35" s="13">
        <v>2</v>
      </c>
      <c r="B35" s="14" t="s">
        <v>34</v>
      </c>
      <c r="C35" s="21">
        <v>1</v>
      </c>
      <c r="D35" s="21">
        <v>0.21</v>
      </c>
      <c r="E35" s="22">
        <v>88.13</v>
      </c>
      <c r="F35" s="15">
        <v>19.190000000000001</v>
      </c>
      <c r="G35" s="13">
        <v>52.15</v>
      </c>
      <c r="H35" s="15">
        <v>11.42</v>
      </c>
      <c r="I35" s="15"/>
      <c r="J35" s="13">
        <v>142.08000000000001</v>
      </c>
      <c r="K35" s="15">
        <f t="shared" ref="K35:K37" si="18">D35+F35+H35</f>
        <v>30.82</v>
      </c>
      <c r="L35" s="33"/>
      <c r="M35" s="34"/>
      <c r="N35" s="13">
        <v>279602</v>
      </c>
      <c r="O35" s="13"/>
      <c r="P35" s="15"/>
      <c r="Q35" s="37">
        <f>N35*J35</f>
        <v>39725852.160000004</v>
      </c>
      <c r="R35" s="37"/>
    </row>
    <row r="36" spans="1:21" s="3" customFormat="1" ht="20.100000000000001" customHeight="1">
      <c r="A36" s="13">
        <v>3</v>
      </c>
      <c r="B36" s="14" t="s">
        <v>35</v>
      </c>
      <c r="C36" s="13">
        <v>0</v>
      </c>
      <c r="D36" s="21">
        <v>0</v>
      </c>
      <c r="E36" s="22">
        <v>12.03</v>
      </c>
      <c r="F36" s="15">
        <v>3.08</v>
      </c>
      <c r="G36" s="13">
        <v>1.17</v>
      </c>
      <c r="H36" s="15">
        <v>0.47</v>
      </c>
      <c r="I36" s="15"/>
      <c r="J36" s="21">
        <v>14</v>
      </c>
      <c r="K36" s="15">
        <f t="shared" si="18"/>
        <v>3.55</v>
      </c>
      <c r="L36" s="33"/>
      <c r="M36" s="34"/>
      <c r="N36" s="13">
        <v>280847</v>
      </c>
      <c r="O36" s="13"/>
      <c r="P36" s="15"/>
      <c r="Q36" s="37">
        <f>N36*J36</f>
        <v>3931858</v>
      </c>
      <c r="R36" s="37"/>
    </row>
    <row r="37" spans="1:21" s="3" customFormat="1" ht="20.100000000000001" customHeight="1">
      <c r="A37" s="13">
        <v>4</v>
      </c>
      <c r="B37" s="14" t="s">
        <v>36</v>
      </c>
      <c r="C37" s="13">
        <v>17.149999999999999</v>
      </c>
      <c r="D37" s="21">
        <v>3.74</v>
      </c>
      <c r="E37" s="22">
        <v>0</v>
      </c>
      <c r="F37" s="15">
        <v>0</v>
      </c>
      <c r="G37" s="13">
        <v>25.16</v>
      </c>
      <c r="H37" s="15">
        <v>5.59</v>
      </c>
      <c r="I37" s="15"/>
      <c r="J37" s="13">
        <v>43.11</v>
      </c>
      <c r="K37" s="15">
        <f t="shared" si="18"/>
        <v>9.33</v>
      </c>
      <c r="L37" s="33"/>
      <c r="M37" s="34"/>
      <c r="N37" s="13">
        <v>284232</v>
      </c>
      <c r="O37" s="13"/>
      <c r="P37" s="15"/>
      <c r="Q37" s="37">
        <f>N37*J37</f>
        <v>12253241.52</v>
      </c>
      <c r="R37" s="37"/>
    </row>
    <row r="38" spans="1:21" ht="21.95" customHeight="1">
      <c r="A38" s="50" t="s">
        <v>7</v>
      </c>
      <c r="B38" s="51"/>
      <c r="C38" s="23">
        <v>37.1</v>
      </c>
      <c r="D38" s="20">
        <f>SUM(D34:D37)</f>
        <v>8.5500000000000007</v>
      </c>
      <c r="E38" s="20">
        <f>SUM(E34:E37)</f>
        <v>171.17</v>
      </c>
      <c r="F38" s="20">
        <f>SUM(F34:F37)</f>
        <v>40.26</v>
      </c>
      <c r="G38" s="20">
        <v>109.08</v>
      </c>
      <c r="H38" s="20">
        <f>SUM(H34:H37)</f>
        <v>24.84</v>
      </c>
      <c r="I38" s="20"/>
      <c r="J38" s="32">
        <v>318.14999999999998</v>
      </c>
      <c r="K38" s="35">
        <f>SUM(K34:K37)</f>
        <v>73.649999999999991</v>
      </c>
      <c r="L38" s="20"/>
      <c r="M38" s="36"/>
      <c r="N38" s="20"/>
      <c r="O38" s="20"/>
      <c r="P38" s="35"/>
      <c r="Q38" s="37">
        <f>Q37+Q36+Q35+Q34</f>
        <v>115016356.08000001</v>
      </c>
      <c r="R38" s="39">
        <v>229211442</v>
      </c>
      <c r="U38" s="44"/>
    </row>
    <row r="39" spans="1:21" ht="32.1" customHeight="1">
      <c r="A39" s="64" t="s">
        <v>37</v>
      </c>
      <c r="B39" s="51"/>
      <c r="C39" s="23">
        <v>2402.11</v>
      </c>
      <c r="D39" s="23">
        <f>D38+D32+D26+D20+D11</f>
        <v>600.43700000000001</v>
      </c>
      <c r="E39" s="23">
        <v>540.17999999999995</v>
      </c>
      <c r="F39" s="23">
        <f>F38+F32+F26+F20+F11</f>
        <v>132.04900000000001</v>
      </c>
      <c r="G39" s="23">
        <v>167.07</v>
      </c>
      <c r="H39" s="23">
        <f>H38+H32+H26+H20+H11</f>
        <v>41.727000000000004</v>
      </c>
      <c r="I39" s="20"/>
      <c r="J39" s="23">
        <v>3110.16</v>
      </c>
      <c r="K39" s="23">
        <f>K38+K32+K26+K20+K11</f>
        <v>771.553</v>
      </c>
      <c r="L39" s="20"/>
      <c r="M39" s="20"/>
      <c r="N39" s="20"/>
      <c r="O39" s="20"/>
      <c r="P39" s="20"/>
      <c r="Q39" s="47">
        <f>Q38+Q32+Q26+Q20+Q11</f>
        <v>1286055963.51</v>
      </c>
      <c r="R39" s="38">
        <f>R38+R32+R26+R20+R11</f>
        <v>1267151710.5</v>
      </c>
    </row>
  </sheetData>
  <mergeCells count="20">
    <mergeCell ref="A4:A5"/>
    <mergeCell ref="B4:B5"/>
    <mergeCell ref="A39:B39"/>
    <mergeCell ref="A27:R27"/>
    <mergeCell ref="A32:B32"/>
    <mergeCell ref="A33:R33"/>
    <mergeCell ref="A38:B38"/>
    <mergeCell ref="A6:R6"/>
    <mergeCell ref="A11:B11"/>
    <mergeCell ref="A12:R12"/>
    <mergeCell ref="A21:R21"/>
    <mergeCell ref="A26:B26"/>
    <mergeCell ref="A1:R1"/>
    <mergeCell ref="A2:R2"/>
    <mergeCell ref="A3:R3"/>
    <mergeCell ref="C4:D4"/>
    <mergeCell ref="E4:F4"/>
    <mergeCell ref="G4:I4"/>
    <mergeCell ref="J4:M4"/>
    <mergeCell ref="N4:P4"/>
  </mergeCells>
  <pageMargins left="7.8740157480315001E-2" right="0" top="0.74803149606299202" bottom="0.15748031496063" header="0.31496062992126" footer="7.8740157480315001E-2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Land Area</vt:lpstr>
      <vt:lpstr>'Land Area'!Print_Area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RAVINDRA PALIWAL</dc:creator>
  <cp:lastModifiedBy>RISHABH JAIN</cp:lastModifiedBy>
  <cp:lastPrinted>2021-08-04T07:05:12Z</cp:lastPrinted>
  <dcterms:created xsi:type="dcterms:W3CDTF">2015-07-09T07:52:00Z</dcterms:created>
  <dcterms:modified xsi:type="dcterms:W3CDTF">2021-08-04T10:51:17Z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1033-11.2.0.10223</vt:lpwstr>
  </property>
</Properties>
</file>