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uditassociates1\Desktop\Umair Desktop 13092021\BRG CURRENT ASSETS\Draft Valution 29092021\Edited\Final 04102021\"/>
    </mc:Choice>
  </mc:AlternateContent>
  <bookViews>
    <workbookView xWindow="0" yWindow="0" windowWidth="24000" windowHeight="9735" tabRatio="929" activeTab="9"/>
  </bookViews>
  <sheets>
    <sheet name="Summary" sheetId="3" r:id="rId1"/>
    <sheet name="Other non-curr Financial assets" sheetId="11" state="hidden" r:id="rId2"/>
    <sheet name="Deferred Tax Asset" sheetId="16" state="hidden" r:id="rId3"/>
    <sheet name="Other Non-Curr asset" sheetId="13" state="hidden" r:id="rId4"/>
    <sheet name="Inventories - I" sheetId="21" r:id="rId5"/>
    <sheet name="Trade Receivables - II" sheetId="1" r:id="rId6"/>
    <sheet name="Sheet1" sheetId="22" r:id="rId7"/>
    <sheet name="C&amp;CE and Other Bank Bal. - III" sheetId="9" r:id="rId8"/>
    <sheet name="Short Term Loans &amp; Advances" sheetId="2" state="hidden" r:id="rId9"/>
    <sheet name="Other Current Fin. Assets - IV" sheetId="12" r:id="rId10"/>
    <sheet name="Sheet2" sheetId="23" r:id="rId11"/>
    <sheet name="Trade Payable" sheetId="17" state="hidden" r:id="rId12"/>
    <sheet name="Statutory Dues" sheetId="18" state="hidden" r:id="rId13"/>
    <sheet name="Non Current Investment" sheetId="5" state="hidden" r:id="rId14"/>
    <sheet name="TP 2020" sheetId="19" state="hidden" r:id="rId15"/>
    <sheet name="TP 032020" sheetId="20" state="hidden" r:id="rId16"/>
  </sheets>
  <externalReferences>
    <externalReference r:id="rId17"/>
    <externalReference r:id="rId18"/>
    <externalReference r:id="rId19"/>
    <externalReference r:id="rId20"/>
  </externalReferences>
  <definedNames>
    <definedName name="_xlnm._FilterDatabase" localSheetId="15" hidden="1">'TP 032020'!$A$3:$C$726</definedName>
    <definedName name="_xlnm._FilterDatabase" localSheetId="14" hidden="1">'TP 2020'!$A$3:$C$637</definedName>
    <definedName name="_xlnm._FilterDatabase" localSheetId="11" hidden="1">'Trade Payable'!$A$3:$I$637</definedName>
    <definedName name="aShowDirectorMasterdata" localSheetId="6">Sheet1!$M$18</definedName>
    <definedName name="_xlnm.Print_Area" localSheetId="5">'Trade Receivables - II'!$A$1:$Q$103</definedName>
    <definedName name="_xlnm.Print_Titles" localSheetId="4">'Inventories - I'!$1:$3</definedName>
  </definedNames>
  <calcPr calcId="152511"/>
</workbook>
</file>

<file path=xl/calcChain.xml><?xml version="1.0" encoding="utf-8"?>
<calcChain xmlns="http://schemas.openxmlformats.org/spreadsheetml/2006/main">
  <c r="W5" i="12" l="1"/>
  <c r="D7" i="3"/>
  <c r="E7" i="3"/>
  <c r="F7" i="3"/>
  <c r="D8" i="3"/>
  <c r="D11" i="3" s="1"/>
  <c r="E8" i="3"/>
  <c r="F8" i="3"/>
  <c r="D9" i="3"/>
  <c r="E9" i="3"/>
  <c r="F9" i="3"/>
  <c r="D10" i="3"/>
  <c r="E7" i="12" l="1"/>
  <c r="X7" i="12" s="1"/>
  <c r="F6" i="1" l="1"/>
  <c r="F5" i="1" l="1"/>
  <c r="I10" i="21"/>
  <c r="H10" i="21"/>
  <c r="I9" i="21"/>
  <c r="H9" i="21"/>
  <c r="I8" i="21"/>
  <c r="H8" i="21"/>
  <c r="I7" i="21"/>
  <c r="H7" i="21"/>
  <c r="I6" i="21"/>
  <c r="H6" i="21"/>
  <c r="I5" i="21"/>
  <c r="H5" i="21"/>
  <c r="F9" i="21" l="1"/>
  <c r="F90" i="1"/>
  <c r="E90" i="1"/>
  <c r="F19" i="1"/>
  <c r="E19" i="1"/>
  <c r="E10" i="1"/>
  <c r="F18" i="1"/>
  <c r="F17" i="1"/>
  <c r="F16" i="1"/>
  <c r="F15" i="1"/>
  <c r="F14" i="1"/>
  <c r="F13" i="1"/>
  <c r="F12" i="1"/>
  <c r="F11" i="1"/>
  <c r="F10" i="1"/>
  <c r="F9" i="1"/>
  <c r="F8" i="1"/>
  <c r="F7" i="1"/>
  <c r="E18" i="1"/>
  <c r="E17" i="1"/>
  <c r="E16" i="1"/>
  <c r="E15" i="1"/>
  <c r="E14" i="1"/>
  <c r="E13" i="1"/>
  <c r="E12" i="1"/>
  <c r="E11" i="1"/>
  <c r="E9" i="1"/>
  <c r="E8" i="1"/>
  <c r="E7" i="1"/>
  <c r="E6" i="1"/>
  <c r="E5" i="1"/>
  <c r="D6" i="9"/>
  <c r="D11" i="12"/>
  <c r="E10" i="3" s="1"/>
  <c r="E11" i="3" s="1"/>
  <c r="E11" i="12"/>
  <c r="F10" i="3" s="1"/>
  <c r="F11" i="3" s="1"/>
  <c r="E10" i="12"/>
  <c r="D10" i="12"/>
  <c r="D8" i="12"/>
  <c r="E8" i="12"/>
  <c r="E9" i="12"/>
  <c r="D9" i="12"/>
  <c r="T5" i="9" l="1"/>
  <c r="D9" i="9" l="1"/>
  <c r="I63" i="21"/>
  <c r="H63" i="21"/>
  <c r="I62" i="21"/>
  <c r="H62" i="21"/>
  <c r="I61" i="21"/>
  <c r="H61" i="21"/>
  <c r="I60" i="21"/>
  <c r="H60" i="21"/>
  <c r="I59" i="21"/>
  <c r="H59" i="21"/>
  <c r="I58" i="21"/>
  <c r="H58" i="21"/>
  <c r="I57" i="21"/>
  <c r="H57" i="21"/>
  <c r="I56" i="21"/>
  <c r="H56" i="21"/>
  <c r="I55" i="21"/>
  <c r="H55" i="21"/>
  <c r="I54" i="21"/>
  <c r="H54" i="21"/>
  <c r="I53" i="21"/>
  <c r="H53" i="21"/>
  <c r="I52" i="21"/>
  <c r="H52" i="21"/>
  <c r="I51" i="21"/>
  <c r="H51" i="21"/>
  <c r="I50" i="21"/>
  <c r="H50" i="21"/>
  <c r="I49" i="21"/>
  <c r="H49" i="21"/>
  <c r="I48" i="21"/>
  <c r="H48" i="21"/>
  <c r="I47" i="21"/>
  <c r="H47" i="21"/>
  <c r="I46" i="21"/>
  <c r="H46" i="21"/>
  <c r="I45" i="21"/>
  <c r="H45" i="21"/>
  <c r="I44" i="21"/>
  <c r="H44" i="21"/>
  <c r="I43" i="21"/>
  <c r="H43" i="21"/>
  <c r="I42" i="21"/>
  <c r="H42" i="21"/>
  <c r="I41" i="21"/>
  <c r="H41" i="21"/>
  <c r="I40" i="21"/>
  <c r="H40" i="21"/>
  <c r="I39" i="21"/>
  <c r="H39" i="21"/>
  <c r="I38" i="21"/>
  <c r="H38" i="21"/>
  <c r="I37" i="21"/>
  <c r="H37" i="21"/>
  <c r="I36" i="21"/>
  <c r="H36" i="21"/>
  <c r="I35" i="21"/>
  <c r="H35" i="21"/>
  <c r="I34" i="21"/>
  <c r="H34" i="21"/>
  <c r="I33" i="21"/>
  <c r="H33" i="21"/>
  <c r="I32" i="21"/>
  <c r="H32" i="21"/>
  <c r="I31" i="21"/>
  <c r="H31" i="21"/>
  <c r="I30" i="21"/>
  <c r="H30" i="21"/>
  <c r="I29" i="21"/>
  <c r="H29" i="21"/>
  <c r="I28" i="21"/>
  <c r="H28" i="21"/>
  <c r="I27" i="21"/>
  <c r="H27" i="21"/>
  <c r="I26" i="21"/>
  <c r="H26" i="21"/>
  <c r="I25" i="21"/>
  <c r="H25" i="21"/>
  <c r="I24" i="21"/>
  <c r="H24" i="21"/>
  <c r="I23" i="21"/>
  <c r="H23" i="21"/>
  <c r="I22" i="21"/>
  <c r="H22" i="21"/>
  <c r="I21" i="21"/>
  <c r="H21" i="21"/>
  <c r="I20" i="21"/>
  <c r="H20" i="21"/>
  <c r="I19" i="21"/>
  <c r="H19" i="21"/>
  <c r="I18" i="21"/>
  <c r="H18" i="21"/>
  <c r="I17" i="21"/>
  <c r="H17" i="21"/>
  <c r="I16" i="21"/>
  <c r="H16" i="21"/>
  <c r="I15" i="21"/>
  <c r="H15" i="21"/>
  <c r="I14" i="21"/>
  <c r="H14" i="21"/>
  <c r="I13" i="21"/>
  <c r="H13" i="21"/>
  <c r="I12" i="21"/>
  <c r="H12" i="21"/>
  <c r="I11" i="21"/>
  <c r="H11" i="21"/>
  <c r="H64" i="21"/>
  <c r="I64" i="21"/>
  <c r="D67" i="21"/>
  <c r="E6" i="9" l="1"/>
  <c r="F66" i="21"/>
  <c r="F65" i="21"/>
  <c r="F63" i="21"/>
  <c r="F62" i="21"/>
  <c r="F61" i="21"/>
  <c r="F60" i="21"/>
  <c r="F59" i="21"/>
  <c r="F58" i="21"/>
  <c r="F57" i="21"/>
  <c r="F56" i="21"/>
  <c r="F55" i="21"/>
  <c r="F54" i="21"/>
  <c r="F53" i="21"/>
  <c r="F52" i="21"/>
  <c r="F51" i="21"/>
  <c r="F50" i="21"/>
  <c r="F49" i="21"/>
  <c r="F48" i="21"/>
  <c r="F47" i="21"/>
  <c r="F46" i="21"/>
  <c r="F45" i="21"/>
  <c r="F44" i="21"/>
  <c r="F43" i="21"/>
  <c r="F42" i="21"/>
  <c r="F41" i="21"/>
  <c r="F40" i="21"/>
  <c r="F39" i="21"/>
  <c r="F38" i="21"/>
  <c r="F37" i="21"/>
  <c r="F36" i="21"/>
  <c r="F35" i="21"/>
  <c r="F34" i="21"/>
  <c r="F33" i="21"/>
  <c r="F32" i="21"/>
  <c r="F31" i="21"/>
  <c r="F30" i="21"/>
  <c r="F29" i="21"/>
  <c r="F28" i="21"/>
  <c r="F27" i="21"/>
  <c r="F26" i="21"/>
  <c r="F25" i="21"/>
  <c r="F24" i="21"/>
  <c r="F23" i="21"/>
  <c r="F22" i="21"/>
  <c r="F21" i="21"/>
  <c r="F20" i="21"/>
  <c r="F19" i="21"/>
  <c r="F18" i="21"/>
  <c r="F17" i="21"/>
  <c r="F16" i="21"/>
  <c r="F15" i="21"/>
  <c r="F14" i="21"/>
  <c r="F13" i="21"/>
  <c r="F12" i="21"/>
  <c r="F11" i="21"/>
  <c r="A12" i="2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C11" i="12"/>
  <c r="A6" i="12"/>
  <c r="A7" i="12" s="1"/>
  <c r="A8" i="12" s="1"/>
  <c r="A9" i="12" s="1"/>
  <c r="A10" i="12" s="1"/>
  <c r="C9" i="9"/>
  <c r="C5" i="9"/>
  <c r="C90" i="1"/>
  <c r="A21" i="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6" i="1"/>
  <c r="A7" i="1" s="1"/>
  <c r="A8" i="1" s="1"/>
  <c r="A9" i="1" s="1"/>
  <c r="A10" i="1" s="1"/>
  <c r="A11" i="1" s="1"/>
  <c r="A12" i="1" s="1"/>
  <c r="A13" i="1" s="1"/>
  <c r="A14" i="1" s="1"/>
  <c r="A15" i="1" s="1"/>
  <c r="A16" i="1" s="1"/>
  <c r="A17" i="1" s="1"/>
  <c r="A18" i="1" s="1"/>
  <c r="A19" i="1" s="1"/>
  <c r="F10" i="21" l="1"/>
  <c r="F64" i="21"/>
  <c r="F8" i="21" l="1"/>
  <c r="F7" i="21"/>
  <c r="F6" i="21"/>
  <c r="F5" i="21"/>
  <c r="I66" i="21" l="1"/>
  <c r="I65" i="21"/>
  <c r="H66" i="21"/>
  <c r="H65" i="21"/>
  <c r="I67" i="21" l="1"/>
  <c r="H67" i="21"/>
  <c r="G67" i="21" l="1"/>
  <c r="A6" i="21"/>
  <c r="A7" i="21" s="1"/>
  <c r="A65" i="21" s="1"/>
  <c r="A66" i="21" l="1"/>
  <c r="E9" i="9" l="1"/>
  <c r="C637" i="17" l="1"/>
  <c r="C5" i="19" l="1"/>
  <c r="C6" i="19"/>
  <c r="C7" i="19"/>
  <c r="C8" i="19"/>
  <c r="C9" i="19"/>
  <c r="C10" i="19"/>
  <c r="C11" i="19"/>
  <c r="C12" i="19"/>
  <c r="C13" i="19"/>
  <c r="C14" i="19"/>
  <c r="C15" i="19"/>
  <c r="C16" i="19"/>
  <c r="C17" i="19"/>
  <c r="C18" i="19"/>
  <c r="C19" i="19"/>
  <c r="C20" i="19"/>
  <c r="C21" i="19"/>
  <c r="C22" i="19"/>
  <c r="C23" i="19"/>
  <c r="C24" i="19"/>
  <c r="C25" i="19"/>
  <c r="C26" i="19"/>
  <c r="C27" i="19"/>
  <c r="C28" i="19"/>
  <c r="C29" i="19"/>
  <c r="C30" i="19"/>
  <c r="C31" i="19"/>
  <c r="C32" i="19"/>
  <c r="C33" i="19"/>
  <c r="C34" i="19"/>
  <c r="C35" i="19"/>
  <c r="C36" i="19"/>
  <c r="C37" i="19"/>
  <c r="C38" i="19"/>
  <c r="C39" i="19"/>
  <c r="C40" i="19"/>
  <c r="C41" i="19"/>
  <c r="C42" i="19"/>
  <c r="C43" i="19"/>
  <c r="C44" i="19"/>
  <c r="C45" i="19"/>
  <c r="C46" i="19"/>
  <c r="C47" i="19"/>
  <c r="C48" i="19"/>
  <c r="C49" i="19"/>
  <c r="C50" i="19"/>
  <c r="C51" i="19"/>
  <c r="C52" i="19"/>
  <c r="C53" i="19"/>
  <c r="C54" i="19"/>
  <c r="C55" i="19"/>
  <c r="C56" i="19"/>
  <c r="C57" i="19"/>
  <c r="C58" i="19"/>
  <c r="C59" i="19"/>
  <c r="C60" i="19"/>
  <c r="C61" i="19"/>
  <c r="C62" i="19"/>
  <c r="C63" i="19"/>
  <c r="C64" i="19"/>
  <c r="C65" i="19"/>
  <c r="C66" i="19"/>
  <c r="C67" i="19"/>
  <c r="C68" i="19"/>
  <c r="C69" i="19"/>
  <c r="C70" i="19"/>
  <c r="C71" i="19"/>
  <c r="C72" i="19"/>
  <c r="C73" i="19"/>
  <c r="C74" i="19"/>
  <c r="C75" i="19"/>
  <c r="C76" i="19"/>
  <c r="C77" i="19"/>
  <c r="C78" i="19"/>
  <c r="C79" i="19"/>
  <c r="C80" i="19"/>
  <c r="C81" i="19"/>
  <c r="C82" i="19"/>
  <c r="C83" i="19"/>
  <c r="C84" i="19"/>
  <c r="C85" i="19"/>
  <c r="C86" i="19"/>
  <c r="C87" i="19"/>
  <c r="C88" i="19"/>
  <c r="C89" i="19"/>
  <c r="C90" i="19"/>
  <c r="C91" i="19"/>
  <c r="C92" i="19"/>
  <c r="C93" i="19"/>
  <c r="C94" i="19"/>
  <c r="C95" i="19"/>
  <c r="C96" i="19"/>
  <c r="C97" i="19"/>
  <c r="C98" i="19"/>
  <c r="C99" i="19"/>
  <c r="C100" i="19"/>
  <c r="C101" i="19"/>
  <c r="C102" i="19"/>
  <c r="C103" i="19"/>
  <c r="C104" i="19"/>
  <c r="C105" i="19"/>
  <c r="C106" i="19"/>
  <c r="C107" i="19"/>
  <c r="C108" i="19"/>
  <c r="C109" i="19"/>
  <c r="C110" i="19"/>
  <c r="C111" i="19"/>
  <c r="C112" i="19"/>
  <c r="C113" i="19"/>
  <c r="C114" i="19"/>
  <c r="C115" i="19"/>
  <c r="C116" i="19"/>
  <c r="C117" i="19"/>
  <c r="C118" i="19"/>
  <c r="C119" i="19"/>
  <c r="C120" i="19"/>
  <c r="C121" i="19"/>
  <c r="C122" i="19"/>
  <c r="C123" i="19"/>
  <c r="C124" i="19"/>
  <c r="C125" i="19"/>
  <c r="C126" i="19"/>
  <c r="C127" i="19"/>
  <c r="C128" i="19"/>
  <c r="C129" i="19"/>
  <c r="C130" i="19"/>
  <c r="C131" i="19"/>
  <c r="C132" i="19"/>
  <c r="C133" i="19"/>
  <c r="C134" i="19"/>
  <c r="C135" i="19"/>
  <c r="C136" i="19"/>
  <c r="C137" i="19"/>
  <c r="C138" i="19"/>
  <c r="C139" i="19"/>
  <c r="C140" i="19"/>
  <c r="C141" i="19"/>
  <c r="C142" i="19"/>
  <c r="C143" i="19"/>
  <c r="C144" i="19"/>
  <c r="C145" i="19"/>
  <c r="C146" i="19"/>
  <c r="C147" i="19"/>
  <c r="C148" i="19"/>
  <c r="C149" i="19"/>
  <c r="C150" i="19"/>
  <c r="C151" i="19"/>
  <c r="C152" i="19"/>
  <c r="C153" i="19"/>
  <c r="C154" i="19"/>
  <c r="C155" i="19"/>
  <c r="C156" i="19"/>
  <c r="C157" i="19"/>
  <c r="C158" i="19"/>
  <c r="C159" i="19"/>
  <c r="C160" i="19"/>
  <c r="C161" i="19"/>
  <c r="C162" i="19"/>
  <c r="C163" i="19"/>
  <c r="C164" i="19"/>
  <c r="C165" i="19"/>
  <c r="C166" i="19"/>
  <c r="C167" i="19"/>
  <c r="C168" i="19"/>
  <c r="C169" i="19"/>
  <c r="C170" i="19"/>
  <c r="C171" i="19"/>
  <c r="C172" i="19"/>
  <c r="C173" i="19"/>
  <c r="C174" i="19"/>
  <c r="C175" i="19"/>
  <c r="C176" i="19"/>
  <c r="C177" i="19"/>
  <c r="C178" i="19"/>
  <c r="C179" i="19"/>
  <c r="C180" i="19"/>
  <c r="C181" i="19"/>
  <c r="C182" i="19"/>
  <c r="C183" i="19"/>
  <c r="C184" i="19"/>
  <c r="C185" i="19"/>
  <c r="C186" i="19"/>
  <c r="C187" i="19"/>
  <c r="C188" i="19"/>
  <c r="C189" i="19"/>
  <c r="C190" i="19"/>
  <c r="C191" i="19"/>
  <c r="C192" i="19"/>
  <c r="C193" i="19"/>
  <c r="C194" i="19"/>
  <c r="C195" i="19"/>
  <c r="C196" i="19"/>
  <c r="C197" i="19"/>
  <c r="C198" i="19"/>
  <c r="C199" i="19"/>
  <c r="C200" i="19"/>
  <c r="C201" i="19"/>
  <c r="C202" i="19"/>
  <c r="C203" i="19"/>
  <c r="C204" i="19"/>
  <c r="C205" i="19"/>
  <c r="C206" i="19"/>
  <c r="C207" i="19"/>
  <c r="C208" i="19"/>
  <c r="C209" i="19"/>
  <c r="C210" i="19"/>
  <c r="C211" i="19"/>
  <c r="C212" i="19"/>
  <c r="C213" i="19"/>
  <c r="C214" i="19"/>
  <c r="C215" i="19"/>
  <c r="C216" i="19"/>
  <c r="C217" i="19"/>
  <c r="C218" i="19"/>
  <c r="C219" i="19"/>
  <c r="C220" i="19"/>
  <c r="C221" i="19"/>
  <c r="C222" i="19"/>
  <c r="C223" i="19"/>
  <c r="C224" i="19"/>
  <c r="C225" i="19"/>
  <c r="C226" i="19"/>
  <c r="C227" i="19"/>
  <c r="C228" i="19"/>
  <c r="C229" i="19"/>
  <c r="C230" i="19"/>
  <c r="C231" i="19"/>
  <c r="C232" i="19"/>
  <c r="C233" i="19"/>
  <c r="C234" i="19"/>
  <c r="C235" i="19"/>
  <c r="C236" i="19"/>
  <c r="C237" i="19"/>
  <c r="C238" i="19"/>
  <c r="C239" i="19"/>
  <c r="C240" i="19"/>
  <c r="C241" i="19"/>
  <c r="C242" i="19"/>
  <c r="C243" i="19"/>
  <c r="C244" i="19"/>
  <c r="C245" i="19"/>
  <c r="C246" i="19"/>
  <c r="C247" i="19"/>
  <c r="C248" i="19"/>
  <c r="C249" i="19"/>
  <c r="C250" i="19"/>
  <c r="C251" i="19"/>
  <c r="C252" i="19"/>
  <c r="C253" i="19"/>
  <c r="C254" i="19"/>
  <c r="C255" i="19"/>
  <c r="C256" i="19"/>
  <c r="C257" i="19"/>
  <c r="C258" i="19"/>
  <c r="C259" i="19"/>
  <c r="C260" i="19"/>
  <c r="C261" i="19"/>
  <c r="C262" i="19"/>
  <c r="C263" i="19"/>
  <c r="C264" i="19"/>
  <c r="C265" i="19"/>
  <c r="C266" i="19"/>
  <c r="C267" i="19"/>
  <c r="C268" i="19"/>
  <c r="C269" i="19"/>
  <c r="C270" i="19"/>
  <c r="C271" i="19"/>
  <c r="C272" i="19"/>
  <c r="C273" i="19"/>
  <c r="C274" i="19"/>
  <c r="C275" i="19"/>
  <c r="C276" i="19"/>
  <c r="C277" i="19"/>
  <c r="C278" i="19"/>
  <c r="C279" i="19"/>
  <c r="C280" i="19"/>
  <c r="C281" i="19"/>
  <c r="C282" i="19"/>
  <c r="C283" i="19"/>
  <c r="C284" i="19"/>
  <c r="C285" i="19"/>
  <c r="C286" i="19"/>
  <c r="C287" i="19"/>
  <c r="C288" i="19"/>
  <c r="C289" i="19"/>
  <c r="C290" i="19"/>
  <c r="C291" i="19"/>
  <c r="C292" i="19"/>
  <c r="C293" i="19"/>
  <c r="C294" i="19"/>
  <c r="C295" i="19"/>
  <c r="C296" i="19"/>
  <c r="C297" i="19"/>
  <c r="C298" i="19"/>
  <c r="C299" i="19"/>
  <c r="C300" i="19"/>
  <c r="C301" i="19"/>
  <c r="C302" i="19"/>
  <c r="C303" i="19"/>
  <c r="C304" i="19"/>
  <c r="C305" i="19"/>
  <c r="C306" i="19"/>
  <c r="C307" i="19"/>
  <c r="C308" i="19"/>
  <c r="C309" i="19"/>
  <c r="C310" i="19"/>
  <c r="C311" i="19"/>
  <c r="C312" i="19"/>
  <c r="C313" i="19"/>
  <c r="C314" i="19"/>
  <c r="C315" i="19"/>
  <c r="C316" i="19"/>
  <c r="C317" i="19"/>
  <c r="C318" i="19"/>
  <c r="C319" i="19"/>
  <c r="C320" i="19"/>
  <c r="C321" i="19"/>
  <c r="C322" i="19"/>
  <c r="C323" i="19"/>
  <c r="C324" i="19"/>
  <c r="C325" i="19"/>
  <c r="C326" i="19"/>
  <c r="C327" i="19"/>
  <c r="C328" i="19"/>
  <c r="C329" i="19"/>
  <c r="C330" i="19"/>
  <c r="C331" i="19"/>
  <c r="C332" i="19"/>
  <c r="C333" i="19"/>
  <c r="C334" i="19"/>
  <c r="C335" i="19"/>
  <c r="C336" i="19"/>
  <c r="C337" i="19"/>
  <c r="C338" i="19"/>
  <c r="C339" i="19"/>
  <c r="C340" i="19"/>
  <c r="C341" i="19"/>
  <c r="C342" i="19"/>
  <c r="C343" i="19"/>
  <c r="C344" i="19"/>
  <c r="C345" i="19"/>
  <c r="C346" i="19"/>
  <c r="C347" i="19"/>
  <c r="C348" i="19"/>
  <c r="C349" i="19"/>
  <c r="C350" i="19"/>
  <c r="C351" i="19"/>
  <c r="C352" i="19"/>
  <c r="C353" i="19"/>
  <c r="C354" i="19"/>
  <c r="C355" i="19"/>
  <c r="C356" i="19"/>
  <c r="C357" i="19"/>
  <c r="C358" i="19"/>
  <c r="C359" i="19"/>
  <c r="C360" i="19"/>
  <c r="C361" i="19"/>
  <c r="C362" i="19"/>
  <c r="C363" i="19"/>
  <c r="C364" i="19"/>
  <c r="C365" i="19"/>
  <c r="C366" i="19"/>
  <c r="C367" i="19"/>
  <c r="C368" i="19"/>
  <c r="C369" i="19"/>
  <c r="C370" i="19"/>
  <c r="C371" i="19"/>
  <c r="C372" i="19"/>
  <c r="C373" i="19"/>
  <c r="C374" i="19"/>
  <c r="C375" i="19"/>
  <c r="C376" i="19"/>
  <c r="C377" i="19"/>
  <c r="C378" i="19"/>
  <c r="C379" i="19"/>
  <c r="C380" i="19"/>
  <c r="C381" i="19"/>
  <c r="C382" i="19"/>
  <c r="C383" i="19"/>
  <c r="C384" i="19"/>
  <c r="C385" i="19"/>
  <c r="C386" i="19"/>
  <c r="C387" i="19"/>
  <c r="C388" i="19"/>
  <c r="C389" i="19"/>
  <c r="C390" i="19"/>
  <c r="C391" i="19"/>
  <c r="C392" i="19"/>
  <c r="C393" i="19"/>
  <c r="C394" i="19"/>
  <c r="C395" i="19"/>
  <c r="C396" i="19"/>
  <c r="C397" i="19"/>
  <c r="C398" i="19"/>
  <c r="C399" i="19"/>
  <c r="C400" i="19"/>
  <c r="C401" i="19"/>
  <c r="C402" i="19"/>
  <c r="C403" i="19"/>
  <c r="C404" i="19"/>
  <c r="C405" i="19"/>
  <c r="C406" i="19"/>
  <c r="C407" i="19"/>
  <c r="C408" i="19"/>
  <c r="C409" i="19"/>
  <c r="C410" i="19"/>
  <c r="C411" i="19"/>
  <c r="C412" i="19"/>
  <c r="C413" i="19"/>
  <c r="C414" i="19"/>
  <c r="C415" i="19"/>
  <c r="C416" i="19"/>
  <c r="C417" i="19"/>
  <c r="C418" i="19"/>
  <c r="C419" i="19"/>
  <c r="C420" i="19"/>
  <c r="C421" i="19"/>
  <c r="C422" i="19"/>
  <c r="C423" i="19"/>
  <c r="C424" i="19"/>
  <c r="C425" i="19"/>
  <c r="C426" i="19"/>
  <c r="C427" i="19"/>
  <c r="C428" i="19"/>
  <c r="C429" i="19"/>
  <c r="C430" i="19"/>
  <c r="C431" i="19"/>
  <c r="C432" i="19"/>
  <c r="C433" i="19"/>
  <c r="C434" i="19"/>
  <c r="C435" i="19"/>
  <c r="C436" i="19"/>
  <c r="C437" i="19"/>
  <c r="C438" i="19"/>
  <c r="C439" i="19"/>
  <c r="C440" i="19"/>
  <c r="C441" i="19"/>
  <c r="C442" i="19"/>
  <c r="C443" i="19"/>
  <c r="C444" i="19"/>
  <c r="C445" i="19"/>
  <c r="C446" i="19"/>
  <c r="C447" i="19"/>
  <c r="C448" i="19"/>
  <c r="C449" i="19"/>
  <c r="C450" i="19"/>
  <c r="C451" i="19"/>
  <c r="C452" i="19"/>
  <c r="C453" i="19"/>
  <c r="C454" i="19"/>
  <c r="C455" i="19"/>
  <c r="C456" i="19"/>
  <c r="C457" i="19"/>
  <c r="C458" i="19"/>
  <c r="C459" i="19"/>
  <c r="C460" i="19"/>
  <c r="C461" i="19"/>
  <c r="C462" i="19"/>
  <c r="C463" i="19"/>
  <c r="C464" i="19"/>
  <c r="C465" i="19"/>
  <c r="C466" i="19"/>
  <c r="C467" i="19"/>
  <c r="C468" i="19"/>
  <c r="C469" i="19"/>
  <c r="C470" i="19"/>
  <c r="C471" i="19"/>
  <c r="C472" i="19"/>
  <c r="C473" i="19"/>
  <c r="C474" i="19"/>
  <c r="C475" i="19"/>
  <c r="C476" i="19"/>
  <c r="C477" i="19"/>
  <c r="C478" i="19"/>
  <c r="C479" i="19"/>
  <c r="C480" i="19"/>
  <c r="C481" i="19"/>
  <c r="C482" i="19"/>
  <c r="C483" i="19"/>
  <c r="C484" i="19"/>
  <c r="C485" i="19"/>
  <c r="C486" i="19"/>
  <c r="C487" i="19"/>
  <c r="C488" i="19"/>
  <c r="C489" i="19"/>
  <c r="C490" i="19"/>
  <c r="C491" i="19"/>
  <c r="C492" i="19"/>
  <c r="C493" i="19"/>
  <c r="C494" i="19"/>
  <c r="C495" i="19"/>
  <c r="C496" i="19"/>
  <c r="C497" i="19"/>
  <c r="C498" i="19"/>
  <c r="C499" i="19"/>
  <c r="C500" i="19"/>
  <c r="C501" i="19"/>
  <c r="C502" i="19"/>
  <c r="C503" i="19"/>
  <c r="C504" i="19"/>
  <c r="C505" i="19"/>
  <c r="C506" i="19"/>
  <c r="C507" i="19"/>
  <c r="C508" i="19"/>
  <c r="C509" i="19"/>
  <c r="C510" i="19"/>
  <c r="C511" i="19"/>
  <c r="C512" i="19"/>
  <c r="C513" i="19"/>
  <c r="C514" i="19"/>
  <c r="C515" i="19"/>
  <c r="C516" i="19"/>
  <c r="C517" i="19"/>
  <c r="C518" i="19"/>
  <c r="C519" i="19"/>
  <c r="C520" i="19"/>
  <c r="C521" i="19"/>
  <c r="C522" i="19"/>
  <c r="C523" i="19"/>
  <c r="C524" i="19"/>
  <c r="C525" i="19"/>
  <c r="C526" i="19"/>
  <c r="C527" i="19"/>
  <c r="C528" i="19"/>
  <c r="C529" i="19"/>
  <c r="C530" i="19"/>
  <c r="C531" i="19"/>
  <c r="C532" i="19"/>
  <c r="C533" i="19"/>
  <c r="C534" i="19"/>
  <c r="C535" i="19"/>
  <c r="C536" i="19"/>
  <c r="C537" i="19"/>
  <c r="C538" i="19"/>
  <c r="C539" i="19"/>
  <c r="C540" i="19"/>
  <c r="C541" i="19"/>
  <c r="C542" i="19"/>
  <c r="C543" i="19"/>
  <c r="C544" i="19"/>
  <c r="C545" i="19"/>
  <c r="C546" i="19"/>
  <c r="C547" i="19"/>
  <c r="C548" i="19"/>
  <c r="C549" i="19"/>
  <c r="C550" i="19"/>
  <c r="C551" i="19"/>
  <c r="C552" i="19"/>
  <c r="C553" i="19"/>
  <c r="C554" i="19"/>
  <c r="C555" i="19"/>
  <c r="C556" i="19"/>
  <c r="C557" i="19"/>
  <c r="C558" i="19"/>
  <c r="C559" i="19"/>
  <c r="C560" i="19"/>
  <c r="C561" i="19"/>
  <c r="C562" i="19"/>
  <c r="C563" i="19"/>
  <c r="C564" i="19"/>
  <c r="C565" i="19"/>
  <c r="C566" i="19"/>
  <c r="C567" i="19"/>
  <c r="C568" i="19"/>
  <c r="C569" i="19"/>
  <c r="C570" i="19"/>
  <c r="C571" i="19"/>
  <c r="C572" i="19"/>
  <c r="C573" i="19"/>
  <c r="C574" i="19"/>
  <c r="C575" i="19"/>
  <c r="C576" i="19"/>
  <c r="C577" i="19"/>
  <c r="C578" i="19"/>
  <c r="C579" i="19"/>
  <c r="C580" i="19"/>
  <c r="C581" i="19"/>
  <c r="C582" i="19"/>
  <c r="C583" i="19"/>
  <c r="C584" i="19"/>
  <c r="C585" i="19"/>
  <c r="C586" i="19"/>
  <c r="C587" i="19"/>
  <c r="C588" i="19"/>
  <c r="C589" i="19"/>
  <c r="C590" i="19"/>
  <c r="C591" i="19"/>
  <c r="C592" i="19"/>
  <c r="C593" i="19"/>
  <c r="C594" i="19"/>
  <c r="C595" i="19"/>
  <c r="C596" i="19"/>
  <c r="C597" i="19"/>
  <c r="C598" i="19"/>
  <c r="C599" i="19"/>
  <c r="C600" i="19"/>
  <c r="C601" i="19"/>
  <c r="C602" i="19"/>
  <c r="C603" i="19"/>
  <c r="C604" i="19"/>
  <c r="C605" i="19"/>
  <c r="C606" i="19"/>
  <c r="C607" i="19"/>
  <c r="C608" i="19"/>
  <c r="C609" i="19"/>
  <c r="C610" i="19"/>
  <c r="C611" i="19"/>
  <c r="C612" i="19"/>
  <c r="C613" i="19"/>
  <c r="C614" i="19"/>
  <c r="C615" i="19"/>
  <c r="C616" i="19"/>
  <c r="C617" i="19"/>
  <c r="C618" i="19"/>
  <c r="C619" i="19"/>
  <c r="C620" i="19"/>
  <c r="C621" i="19"/>
  <c r="C622" i="19"/>
  <c r="C623" i="19"/>
  <c r="C624" i="19"/>
  <c r="C625" i="19"/>
  <c r="C626" i="19"/>
  <c r="C627" i="19"/>
  <c r="C628" i="19"/>
  <c r="C629" i="19"/>
  <c r="C630" i="19"/>
  <c r="C631" i="19"/>
  <c r="C632" i="19"/>
  <c r="C633" i="19"/>
  <c r="C634" i="19"/>
  <c r="C635" i="19"/>
  <c r="C636" i="19"/>
  <c r="C637" i="19"/>
  <c r="C4" i="19"/>
  <c r="B726" i="20" l="1"/>
  <c r="B725" i="20"/>
  <c r="B667" i="20"/>
  <c r="A6" i="9" l="1"/>
  <c r="A5" i="18" l="1"/>
  <c r="A6" i="18" s="1"/>
  <c r="A7" i="18" s="1"/>
  <c r="A8" i="18" s="1"/>
  <c r="A9" i="18" s="1"/>
  <c r="A10" i="18" s="1"/>
  <c r="A11" i="18" s="1"/>
  <c r="A12" i="18" s="1"/>
  <c r="A13" i="18" s="1"/>
  <c r="A7" i="9" l="1"/>
  <c r="A6" i="17" l="1"/>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135" i="17" s="1"/>
  <c r="A136" i="17" s="1"/>
  <c r="A137" i="17" s="1"/>
  <c r="A138" i="17" s="1"/>
  <c r="A139" i="17" s="1"/>
  <c r="A140" i="17" s="1"/>
  <c r="A141" i="17" s="1"/>
  <c r="A142" i="17" s="1"/>
  <c r="A143" i="17" s="1"/>
  <c r="A144" i="17" s="1"/>
  <c r="A145" i="17" s="1"/>
  <c r="A146" i="17" s="1"/>
  <c r="A147" i="17" s="1"/>
  <c r="A148" i="17" s="1"/>
  <c r="A149" i="17" s="1"/>
  <c r="A150" i="17" s="1"/>
  <c r="A151" i="17" s="1"/>
  <c r="A152" i="17" s="1"/>
  <c r="A153" i="17" s="1"/>
  <c r="A154" i="17" s="1"/>
  <c r="A155" i="17" s="1"/>
  <c r="A156" i="17" s="1"/>
  <c r="A157" i="17" s="1"/>
  <c r="A158" i="17" s="1"/>
  <c r="A159" i="17" s="1"/>
  <c r="A160" i="17" s="1"/>
  <c r="A161" i="17" s="1"/>
  <c r="A162" i="17" s="1"/>
  <c r="A163" i="17" s="1"/>
  <c r="A164" i="17" s="1"/>
  <c r="A165" i="17" s="1"/>
  <c r="A166" i="17" s="1"/>
  <c r="A167" i="17" s="1"/>
  <c r="A168" i="17" s="1"/>
  <c r="A169" i="17" s="1"/>
  <c r="A170" i="17" s="1"/>
  <c r="A171" i="17" s="1"/>
  <c r="A172" i="17" s="1"/>
  <c r="A173" i="17" s="1"/>
  <c r="A174" i="17" s="1"/>
  <c r="A175" i="17" s="1"/>
  <c r="A176" i="17" s="1"/>
  <c r="A177" i="17" s="1"/>
  <c r="A178" i="17" s="1"/>
  <c r="A179" i="17" s="1"/>
  <c r="A180" i="17" s="1"/>
  <c r="A181" i="17" s="1"/>
  <c r="A182" i="17" s="1"/>
  <c r="A183" i="17" s="1"/>
  <c r="A184" i="17" s="1"/>
  <c r="A185" i="17" s="1"/>
  <c r="A186" i="17" s="1"/>
  <c r="A187" i="17" s="1"/>
  <c r="A188" i="17" s="1"/>
  <c r="A189" i="17" s="1"/>
  <c r="A190" i="17" s="1"/>
  <c r="A191" i="17" s="1"/>
  <c r="A192" i="17" s="1"/>
  <c r="A193" i="17" s="1"/>
  <c r="A194" i="17" s="1"/>
  <c r="A195" i="17" s="1"/>
  <c r="A196" i="17" s="1"/>
  <c r="A197" i="17" s="1"/>
  <c r="A198" i="17" s="1"/>
  <c r="A199" i="17" s="1"/>
  <c r="A200" i="17" s="1"/>
  <c r="A201" i="17" s="1"/>
  <c r="A202" i="17" s="1"/>
  <c r="A203" i="17" s="1"/>
  <c r="A204" i="17" s="1"/>
  <c r="A205" i="17" s="1"/>
  <c r="A206" i="17" s="1"/>
  <c r="A207" i="17" s="1"/>
  <c r="A208" i="17" s="1"/>
  <c r="A209" i="17" s="1"/>
  <c r="A210" i="17" s="1"/>
  <c r="A211" i="17" s="1"/>
  <c r="A212" i="17" s="1"/>
  <c r="A213" i="17" s="1"/>
  <c r="A214" i="17" s="1"/>
  <c r="A215" i="17" s="1"/>
  <c r="A216" i="17" s="1"/>
  <c r="A217" i="17" s="1"/>
  <c r="A218" i="17" s="1"/>
  <c r="A219" i="17" s="1"/>
  <c r="A220" i="17" s="1"/>
  <c r="A221" i="17" s="1"/>
  <c r="A222" i="17" s="1"/>
  <c r="A223" i="17" s="1"/>
  <c r="A224" i="17" s="1"/>
  <c r="A225" i="17" s="1"/>
  <c r="A226" i="17" s="1"/>
  <c r="A227" i="17" s="1"/>
  <c r="A228" i="17" s="1"/>
  <c r="A229" i="17" s="1"/>
  <c r="A230" i="17" s="1"/>
  <c r="A231" i="17" s="1"/>
  <c r="A232" i="17" s="1"/>
  <c r="A233" i="17" s="1"/>
  <c r="A234" i="17" s="1"/>
  <c r="A235" i="17" s="1"/>
  <c r="A236" i="17" s="1"/>
  <c r="A237" i="17" s="1"/>
  <c r="A238" i="17" s="1"/>
  <c r="A239" i="17" s="1"/>
  <c r="A240" i="17" s="1"/>
  <c r="A241" i="17" s="1"/>
  <c r="A242" i="17" s="1"/>
  <c r="A243" i="17" s="1"/>
  <c r="A244" i="17" s="1"/>
  <c r="A245" i="17" s="1"/>
  <c r="A246" i="17" s="1"/>
  <c r="A247" i="17" s="1"/>
  <c r="A248" i="17" s="1"/>
  <c r="A249" i="17" s="1"/>
  <c r="A250" i="17" s="1"/>
  <c r="A251" i="17" s="1"/>
  <c r="A252" i="17" s="1"/>
  <c r="A253" i="17" s="1"/>
  <c r="A254" i="17" s="1"/>
  <c r="A255" i="17" s="1"/>
  <c r="A256" i="17" s="1"/>
  <c r="A257" i="17" s="1"/>
  <c r="A258" i="17" s="1"/>
  <c r="A259" i="17" s="1"/>
  <c r="A260" i="17" s="1"/>
  <c r="A261" i="17" s="1"/>
  <c r="A262" i="17" s="1"/>
  <c r="A263" i="17" s="1"/>
  <c r="A264" i="17" s="1"/>
  <c r="A265" i="17" s="1"/>
  <c r="A266" i="17" s="1"/>
  <c r="A267" i="17" s="1"/>
  <c r="A268" i="17" s="1"/>
  <c r="A269" i="17" s="1"/>
  <c r="A270" i="17" s="1"/>
  <c r="A271" i="17" s="1"/>
  <c r="A272" i="17" s="1"/>
  <c r="A273" i="17" s="1"/>
  <c r="A274" i="17" s="1"/>
  <c r="A275" i="17" s="1"/>
  <c r="A276" i="17" s="1"/>
  <c r="A277" i="17" s="1"/>
  <c r="A278" i="17" s="1"/>
  <c r="A279" i="17" s="1"/>
  <c r="A280" i="17" s="1"/>
  <c r="A281" i="17" s="1"/>
  <c r="A282" i="17" s="1"/>
  <c r="A283" i="17" s="1"/>
  <c r="A284" i="17" s="1"/>
  <c r="A285" i="17" s="1"/>
  <c r="A286" i="17" s="1"/>
  <c r="A287" i="17" s="1"/>
  <c r="A288" i="17" s="1"/>
  <c r="A289" i="17" s="1"/>
  <c r="A290" i="17" s="1"/>
  <c r="A291" i="17" s="1"/>
  <c r="A292" i="17" s="1"/>
  <c r="A293" i="17" s="1"/>
  <c r="A294" i="17" s="1"/>
  <c r="A295" i="17" s="1"/>
  <c r="A296" i="17" s="1"/>
  <c r="A297" i="17" s="1"/>
  <c r="A298" i="17" s="1"/>
  <c r="A299" i="17" s="1"/>
  <c r="A300" i="17" s="1"/>
  <c r="A301" i="17" s="1"/>
  <c r="A302" i="17" s="1"/>
  <c r="A303" i="17" s="1"/>
  <c r="A304" i="17" s="1"/>
  <c r="A305" i="17" s="1"/>
  <c r="A306" i="17" s="1"/>
  <c r="A307" i="17" s="1"/>
  <c r="A308" i="17" s="1"/>
  <c r="A309" i="17" s="1"/>
  <c r="A310" i="17" s="1"/>
  <c r="A311" i="17" s="1"/>
  <c r="A312" i="17" s="1"/>
  <c r="A313" i="17" s="1"/>
  <c r="A314" i="17" s="1"/>
  <c r="A315" i="17" s="1"/>
  <c r="A316" i="17" s="1"/>
  <c r="A317" i="17" s="1"/>
  <c r="A318" i="17" s="1"/>
  <c r="A319" i="17" s="1"/>
  <c r="A320" i="17" s="1"/>
  <c r="A321" i="17" s="1"/>
  <c r="A322" i="17" s="1"/>
  <c r="A323" i="17" s="1"/>
  <c r="A324" i="17" s="1"/>
  <c r="A325" i="17" s="1"/>
  <c r="A326" i="17" s="1"/>
  <c r="A327" i="17" s="1"/>
  <c r="A328" i="17" s="1"/>
  <c r="A329" i="17" s="1"/>
  <c r="A330" i="17" s="1"/>
  <c r="A331" i="17" s="1"/>
  <c r="A332" i="17" s="1"/>
  <c r="A333" i="17" s="1"/>
  <c r="A334" i="17" s="1"/>
  <c r="A335" i="17" s="1"/>
  <c r="A336" i="17" s="1"/>
  <c r="A337" i="17" s="1"/>
  <c r="A338" i="17" s="1"/>
  <c r="A339" i="17" s="1"/>
  <c r="A340" i="17" s="1"/>
  <c r="A341" i="17" s="1"/>
  <c r="A342" i="17" s="1"/>
  <c r="A343" i="17" s="1"/>
  <c r="A344" i="17" s="1"/>
  <c r="A345" i="17" s="1"/>
  <c r="A346" i="17" s="1"/>
  <c r="A347" i="17" s="1"/>
  <c r="A348" i="17" s="1"/>
  <c r="A349" i="17" s="1"/>
  <c r="A350" i="17" s="1"/>
  <c r="A351" i="17" s="1"/>
  <c r="A352" i="17" s="1"/>
  <c r="A353" i="17" s="1"/>
  <c r="A354" i="17" s="1"/>
  <c r="A355" i="17" s="1"/>
  <c r="A356" i="17" s="1"/>
  <c r="A357" i="17" s="1"/>
  <c r="A358" i="17" s="1"/>
  <c r="A359" i="17" s="1"/>
  <c r="A360" i="17" s="1"/>
  <c r="A361" i="17" s="1"/>
  <c r="A362" i="17" s="1"/>
  <c r="A363" i="17" s="1"/>
  <c r="A364" i="17" s="1"/>
  <c r="A365" i="17" s="1"/>
  <c r="A366" i="17" s="1"/>
  <c r="A367" i="17" s="1"/>
  <c r="A368" i="17" s="1"/>
  <c r="A369" i="17" s="1"/>
  <c r="A370" i="17" s="1"/>
  <c r="A371" i="17" s="1"/>
  <c r="A372" i="17" s="1"/>
  <c r="A373" i="17" s="1"/>
  <c r="A374" i="17" s="1"/>
  <c r="A375" i="17" s="1"/>
  <c r="A376" i="17" s="1"/>
  <c r="A377" i="17" s="1"/>
  <c r="A378" i="17" s="1"/>
  <c r="A379" i="17" s="1"/>
  <c r="A380" i="17" s="1"/>
  <c r="A381" i="17" s="1"/>
  <c r="A382" i="17" s="1"/>
  <c r="A383" i="17" s="1"/>
  <c r="A384" i="17" s="1"/>
  <c r="A385" i="17" s="1"/>
  <c r="A386" i="17" s="1"/>
  <c r="A387" i="17" s="1"/>
  <c r="A388" i="17" s="1"/>
  <c r="A389" i="17" s="1"/>
  <c r="A390" i="17" s="1"/>
  <c r="A391" i="17" s="1"/>
  <c r="A392" i="17" s="1"/>
  <c r="A393" i="17" s="1"/>
  <c r="A394" i="17" s="1"/>
  <c r="A395" i="17" s="1"/>
  <c r="A396" i="17" s="1"/>
  <c r="A397" i="17" s="1"/>
  <c r="A398" i="17" s="1"/>
  <c r="A399" i="17" s="1"/>
  <c r="A400" i="17" s="1"/>
  <c r="A401" i="17" s="1"/>
  <c r="A402" i="17" s="1"/>
  <c r="A403" i="17" s="1"/>
  <c r="A404" i="17" s="1"/>
  <c r="A405" i="17" s="1"/>
  <c r="A406" i="17" s="1"/>
  <c r="A407" i="17" s="1"/>
  <c r="A408" i="17" s="1"/>
  <c r="A409" i="17" s="1"/>
  <c r="A410" i="17" s="1"/>
  <c r="A411" i="17" s="1"/>
  <c r="A412" i="17" s="1"/>
  <c r="A413" i="17" s="1"/>
  <c r="A414" i="17" s="1"/>
  <c r="A415" i="17" s="1"/>
  <c r="A416" i="17" s="1"/>
  <c r="A417" i="17" s="1"/>
  <c r="A418" i="17" s="1"/>
  <c r="A419" i="17" s="1"/>
  <c r="A420" i="17" s="1"/>
  <c r="A421" i="17" s="1"/>
  <c r="A422" i="17" s="1"/>
  <c r="A423" i="17" s="1"/>
  <c r="A424" i="17" s="1"/>
  <c r="A425" i="17" s="1"/>
  <c r="A426" i="17" s="1"/>
  <c r="A427" i="17" s="1"/>
  <c r="A428" i="17" s="1"/>
  <c r="A429" i="17" s="1"/>
  <c r="A430" i="17" s="1"/>
  <c r="A431" i="17" s="1"/>
  <c r="A432" i="17" s="1"/>
  <c r="A433" i="17" s="1"/>
  <c r="A434" i="17" s="1"/>
  <c r="A435" i="17" s="1"/>
  <c r="A436" i="17" s="1"/>
  <c r="A437" i="17" s="1"/>
  <c r="A438" i="17" s="1"/>
  <c r="A439" i="17" s="1"/>
  <c r="A440" i="17" s="1"/>
  <c r="A441" i="17" s="1"/>
  <c r="A442" i="17" s="1"/>
  <c r="A443" i="17" s="1"/>
  <c r="A444" i="17" s="1"/>
  <c r="A445" i="17" s="1"/>
  <c r="A446" i="17" s="1"/>
  <c r="A447" i="17" s="1"/>
  <c r="A448" i="17" s="1"/>
  <c r="A449" i="17" s="1"/>
  <c r="A450" i="17" s="1"/>
  <c r="A451" i="17" s="1"/>
  <c r="A452" i="17" s="1"/>
  <c r="A453" i="17" s="1"/>
  <c r="A454" i="17" s="1"/>
  <c r="A455" i="17" s="1"/>
  <c r="A456" i="17" s="1"/>
  <c r="A457" i="17" s="1"/>
  <c r="A458" i="17" s="1"/>
  <c r="A459" i="17" s="1"/>
  <c r="A460" i="17" s="1"/>
  <c r="A461" i="17" s="1"/>
  <c r="A462" i="17" s="1"/>
  <c r="A463" i="17" s="1"/>
  <c r="A464" i="17" s="1"/>
  <c r="A465" i="17" s="1"/>
  <c r="A466" i="17" s="1"/>
  <c r="A467" i="17" s="1"/>
  <c r="A468" i="17" s="1"/>
  <c r="A469" i="17" s="1"/>
  <c r="A470" i="17" s="1"/>
  <c r="A471" i="17" s="1"/>
  <c r="A472" i="17" s="1"/>
  <c r="A473" i="17" s="1"/>
  <c r="A474" i="17" s="1"/>
  <c r="A475" i="17" s="1"/>
  <c r="A476" i="17" s="1"/>
  <c r="A477" i="17" s="1"/>
  <c r="A478" i="17" s="1"/>
  <c r="A479" i="17" s="1"/>
  <c r="A480" i="17" s="1"/>
  <c r="A481" i="17" s="1"/>
  <c r="A482" i="17" s="1"/>
  <c r="A483" i="17" s="1"/>
  <c r="A484" i="17" s="1"/>
  <c r="A485" i="17" s="1"/>
  <c r="A486" i="17" s="1"/>
  <c r="A487" i="17" s="1"/>
  <c r="A488" i="17" s="1"/>
  <c r="A489" i="17" s="1"/>
  <c r="A490" i="17" s="1"/>
  <c r="A491" i="17" s="1"/>
  <c r="A492" i="17" s="1"/>
  <c r="A493" i="17" s="1"/>
  <c r="A494" i="17" s="1"/>
  <c r="A495" i="17" s="1"/>
  <c r="A496" i="17" s="1"/>
  <c r="A497" i="17" s="1"/>
  <c r="A498" i="17" s="1"/>
  <c r="A499" i="17" s="1"/>
  <c r="A500" i="17" s="1"/>
  <c r="A501" i="17" s="1"/>
  <c r="A502" i="17" s="1"/>
  <c r="A503" i="17" s="1"/>
  <c r="A504" i="17" s="1"/>
  <c r="A505" i="17" s="1"/>
  <c r="A506" i="17" s="1"/>
  <c r="A507" i="17" s="1"/>
  <c r="A508" i="17" s="1"/>
  <c r="A509" i="17" s="1"/>
  <c r="A510" i="17" s="1"/>
  <c r="A511" i="17" s="1"/>
  <c r="A512" i="17" s="1"/>
  <c r="A513" i="17" s="1"/>
  <c r="A514" i="17" s="1"/>
  <c r="A515" i="17" s="1"/>
  <c r="A516" i="17" s="1"/>
  <c r="A517" i="17" s="1"/>
  <c r="A518" i="17" s="1"/>
  <c r="A519" i="17" s="1"/>
  <c r="A520" i="17" s="1"/>
  <c r="A521" i="17" s="1"/>
  <c r="A522" i="17" s="1"/>
  <c r="A523" i="17" s="1"/>
  <c r="A524" i="17" s="1"/>
  <c r="A525" i="17" s="1"/>
  <c r="A526" i="17" s="1"/>
  <c r="A527" i="17" s="1"/>
  <c r="A528" i="17" s="1"/>
  <c r="A529" i="17" s="1"/>
  <c r="A530" i="17" s="1"/>
  <c r="A531" i="17" s="1"/>
  <c r="A532" i="17" s="1"/>
  <c r="A533" i="17" s="1"/>
  <c r="A534" i="17" s="1"/>
  <c r="A535" i="17" s="1"/>
  <c r="A536" i="17" s="1"/>
  <c r="A537" i="17" s="1"/>
  <c r="A538" i="17" s="1"/>
  <c r="A539" i="17" s="1"/>
  <c r="A540" i="17" s="1"/>
  <c r="A541" i="17" s="1"/>
  <c r="A542" i="17" s="1"/>
  <c r="A543" i="17" s="1"/>
  <c r="A544" i="17" s="1"/>
  <c r="A545" i="17" s="1"/>
  <c r="A546" i="17" s="1"/>
  <c r="A547" i="17" s="1"/>
  <c r="A548" i="17" s="1"/>
  <c r="A549" i="17" s="1"/>
  <c r="A550" i="17" s="1"/>
  <c r="A551" i="17" s="1"/>
  <c r="A552" i="17" s="1"/>
  <c r="A553" i="17" s="1"/>
  <c r="A554" i="17" s="1"/>
  <c r="A555" i="17" s="1"/>
  <c r="A556" i="17" s="1"/>
  <c r="A557" i="17" s="1"/>
  <c r="A558" i="17" s="1"/>
  <c r="A559" i="17" s="1"/>
  <c r="A560" i="17" s="1"/>
  <c r="A561" i="17" s="1"/>
  <c r="A562" i="17" s="1"/>
  <c r="A563" i="17" s="1"/>
  <c r="A564" i="17" s="1"/>
  <c r="A565" i="17" s="1"/>
  <c r="A566" i="17" s="1"/>
  <c r="A567" i="17" s="1"/>
  <c r="A568" i="17" s="1"/>
  <c r="A569" i="17" s="1"/>
  <c r="A570" i="17" s="1"/>
  <c r="A571" i="17" s="1"/>
  <c r="A572" i="17" s="1"/>
  <c r="A573" i="17" s="1"/>
  <c r="A574" i="17" s="1"/>
  <c r="A575" i="17" s="1"/>
  <c r="A576" i="17" s="1"/>
  <c r="A577" i="17" s="1"/>
  <c r="A578" i="17" s="1"/>
  <c r="A579" i="17" s="1"/>
  <c r="A580" i="17" s="1"/>
  <c r="A581" i="17" s="1"/>
  <c r="A582" i="17" s="1"/>
  <c r="A583" i="17" s="1"/>
  <c r="A584" i="17" s="1"/>
  <c r="A585" i="17" s="1"/>
  <c r="A586" i="17" s="1"/>
  <c r="A587" i="17" s="1"/>
  <c r="A588" i="17" s="1"/>
  <c r="A589" i="17" s="1"/>
  <c r="A590" i="17" s="1"/>
  <c r="A591" i="17" s="1"/>
  <c r="A592" i="17" s="1"/>
  <c r="A593" i="17" s="1"/>
  <c r="A594" i="17" s="1"/>
  <c r="A595" i="17" s="1"/>
  <c r="A596" i="17" s="1"/>
  <c r="A597" i="17" s="1"/>
  <c r="A598" i="17" s="1"/>
  <c r="A599" i="17" s="1"/>
  <c r="A600" i="17" s="1"/>
  <c r="A601" i="17" s="1"/>
  <c r="A602" i="17" s="1"/>
  <c r="A603" i="17" s="1"/>
  <c r="A604" i="17" s="1"/>
  <c r="A605" i="17" s="1"/>
  <c r="A606" i="17" s="1"/>
  <c r="A607" i="17" s="1"/>
  <c r="A608" i="17" s="1"/>
  <c r="A609" i="17" s="1"/>
  <c r="A610" i="17" s="1"/>
  <c r="A611" i="17" s="1"/>
  <c r="A612" i="17" s="1"/>
  <c r="A613" i="17" s="1"/>
  <c r="A614" i="17" s="1"/>
  <c r="A615" i="17" s="1"/>
  <c r="A616" i="17" s="1"/>
  <c r="A617" i="17" s="1"/>
  <c r="A618" i="17" s="1"/>
  <c r="A619" i="17" s="1"/>
  <c r="A620" i="17" s="1"/>
  <c r="A621" i="17" s="1"/>
  <c r="A622" i="17" s="1"/>
  <c r="A623" i="17" s="1"/>
  <c r="A624" i="17" s="1"/>
  <c r="A625" i="17" s="1"/>
  <c r="A626" i="17" s="1"/>
  <c r="A627" i="17" s="1"/>
  <c r="A628" i="17" s="1"/>
  <c r="A629" i="17" s="1"/>
  <c r="A630" i="17" s="1"/>
  <c r="A631" i="17" s="1"/>
  <c r="A632" i="17" s="1"/>
  <c r="A633" i="17" s="1"/>
  <c r="A634" i="17" s="1"/>
  <c r="A635" i="17" s="1"/>
  <c r="A636" i="17" s="1"/>
  <c r="B442" i="20" l="1"/>
  <c r="B2" i="19"/>
  <c r="B724" i="20" l="1"/>
  <c r="B2" i="20" s="1"/>
</calcChain>
</file>

<file path=xl/comments1.xml><?xml version="1.0" encoding="utf-8"?>
<comments xmlns="http://schemas.openxmlformats.org/spreadsheetml/2006/main">
  <authors>
    <author>RKA-DNCR-03</author>
  </authors>
  <commentList>
    <comment ref="C3" authorId="0" shapeId="0">
      <text>
        <r>
          <rPr>
            <b/>
            <sz val="9"/>
            <color indexed="81"/>
            <rFont val="Tahoma"/>
            <family val="2"/>
          </rPr>
          <t>RKA-DNCR-03:</t>
        </r>
        <r>
          <rPr>
            <sz val="9"/>
            <color indexed="81"/>
            <rFont val="Tahoma"/>
            <family val="2"/>
          </rPr>
          <t xml:space="preserve">
Please select from drop down.</t>
        </r>
      </text>
    </comment>
  </commentList>
</comments>
</file>

<file path=xl/sharedStrings.xml><?xml version="1.0" encoding="utf-8"?>
<sst xmlns="http://schemas.openxmlformats.org/spreadsheetml/2006/main" count="3115" uniqueCount="977">
  <si>
    <t>Party Name</t>
  </si>
  <si>
    <t>S.No.</t>
  </si>
  <si>
    <t>Reason of pendency</t>
  </si>
  <si>
    <t>Last communication held with the party for realization of payment on</t>
  </si>
  <si>
    <t>Status of Advance</t>
  </si>
  <si>
    <t>Items</t>
  </si>
  <si>
    <t>Particulars</t>
  </si>
  <si>
    <t>Remarks</t>
  </si>
  <si>
    <t>Payment pendency since or Invoice date</t>
  </si>
  <si>
    <t>Nature/ Type/ Name of material</t>
  </si>
  <si>
    <t>Location of item lying</t>
  </si>
  <si>
    <t>INVENTORY</t>
  </si>
  <si>
    <t>Reason for pendency</t>
  </si>
  <si>
    <t>Nature of Investment</t>
  </si>
  <si>
    <t>Name of the company in which investment is made</t>
  </si>
  <si>
    <t>Date of investment</t>
  </si>
  <si>
    <t>Date/ Period of realization</t>
  </si>
  <si>
    <t>Current Market rate/ value</t>
  </si>
  <si>
    <t>Amount Invested</t>
  </si>
  <si>
    <t>Number of shares</t>
  </si>
  <si>
    <t>Type of Inventory</t>
  </si>
  <si>
    <t>SHORT TERM LOANS &amp; ADVANCES</t>
  </si>
  <si>
    <t>Advance/ Loan date</t>
  </si>
  <si>
    <t>Nature</t>
  </si>
  <si>
    <t>Total</t>
  </si>
  <si>
    <t>Purchase Price/Unit(₹)</t>
  </si>
  <si>
    <t>Amount pending as per latest Balance Sheet</t>
  </si>
  <si>
    <t>Other Non-current Financial Assets</t>
  </si>
  <si>
    <t>Nature/ Purpose of Asset</t>
  </si>
  <si>
    <t>Amount of Asset</t>
  </si>
  <si>
    <t>Other Current Financial Assets</t>
  </si>
  <si>
    <t>Other Non-Current Assets</t>
  </si>
  <si>
    <t>Any Dispute</t>
  </si>
  <si>
    <t>Purpose of Loan/ Advance</t>
  </si>
  <si>
    <t>Advance/ Loan Amount as per Balance Sheet</t>
  </si>
  <si>
    <t>Comment on Expected Date of realization/ settlement from Company/ RP</t>
  </si>
  <si>
    <t>Period of pendency</t>
  </si>
  <si>
    <t>Company's comment on Expected Date of realization/ settlement</t>
  </si>
  <si>
    <t>Deferred Tax Assets</t>
  </si>
  <si>
    <t>Comment on Chances of Recovery as per Company's</t>
  </si>
  <si>
    <t>Nil</t>
  </si>
  <si>
    <t>NIL</t>
  </si>
  <si>
    <t>Raw Material</t>
  </si>
  <si>
    <t>Finished Goods</t>
  </si>
  <si>
    <t>BHARTI AIRTEL LIMITED</t>
  </si>
  <si>
    <t>Cash in Hand</t>
  </si>
  <si>
    <t>Interest Accrued on FD Deposits</t>
  </si>
  <si>
    <t>VISA MINMETAL LIMITED</t>
  </si>
  <si>
    <t>TRADE PAYABLES</t>
  </si>
  <si>
    <t>SHREE SHYAM SILICATE UDYOG</t>
  </si>
  <si>
    <t>LINGARAJ SUPPLY AGENCY</t>
  </si>
  <si>
    <t>SANMATI  LIME  PRODUCT</t>
  </si>
  <si>
    <t>SHREE JAGANNATH SUPPLY CO.</t>
  </si>
  <si>
    <t>SMS KHANIJA</t>
  </si>
  <si>
    <t>EXPRESS SHIPPING AGENCY</t>
  </si>
  <si>
    <t>BHANDARI TRADERS</t>
  </si>
  <si>
    <t>MINERALS AND REFRACTORIES</t>
  </si>
  <si>
    <t>SAIKRUTHI MINMET INDIA PRIVATE LIMI</t>
  </si>
  <si>
    <t>SINDHURA TRADERS</t>
  </si>
  <si>
    <t>MYSORE MINERALS LIMITED</t>
  </si>
  <si>
    <t>R G MINERALS</t>
  </si>
  <si>
    <t>MAA VAISHNO ENTERPRISES</t>
  </si>
  <si>
    <t>RAJASTHAN LIME COMPANY</t>
  </si>
  <si>
    <t>THE UNITED PROVINCES SUGAR COMPANY</t>
  </si>
  <si>
    <t>ALLIANCE INFRATECH PRIVATE LIMITED</t>
  </si>
  <si>
    <t>A K V ENTERPRISE</t>
  </si>
  <si>
    <t>METSA ENGINEERING COMPANY</t>
  </si>
  <si>
    <t>STEEL CRAFT OF INDIA</t>
  </si>
  <si>
    <t>METAL ENGINEERING &amp; TREATMENT CO.</t>
  </si>
  <si>
    <t>S.A. HARDWARE MART</t>
  </si>
  <si>
    <t>NAVIN KUMAR &amp; BROTHERS</t>
  </si>
  <si>
    <t>S.K. COMMUNICATIONS (P) LTD.</t>
  </si>
  <si>
    <t>SHREEJEE UDYOG</t>
  </si>
  <si>
    <t>NISHANT MARKETING &amp; MFG. CO.</t>
  </si>
  <si>
    <t>A.K. JAIN &amp; BROTHERS</t>
  </si>
  <si>
    <t>SARTORIUS MECHATRONICS (I) PVT. LTD</t>
  </si>
  <si>
    <t>TARINI BEARING CENTRE</t>
  </si>
  <si>
    <t>ARUDRA ENGINEERS PRIVATE LIMITED</t>
  </si>
  <si>
    <t>SHREE MAHABIR SERVICE STATION</t>
  </si>
  <si>
    <t>SYMBOISIS</t>
  </si>
  <si>
    <t>STUTI TECHNOLOGIES</t>
  </si>
  <si>
    <t>MANISH TRADING COMPANY</t>
  </si>
  <si>
    <t>HOWRAH WIRE NETTING CONCERN PVT.LTD</t>
  </si>
  <si>
    <t>MOHANTY &amp; SONS</t>
  </si>
  <si>
    <t>KAMALA BOOK STORE</t>
  </si>
  <si>
    <t>JAYASHREE ELECTRON PVT. LTD.</t>
  </si>
  <si>
    <t>ORISSA ELECTRIC CORPORATION</t>
  </si>
  <si>
    <t>SIGMA MINERALS LIMITED</t>
  </si>
  <si>
    <t>CHANDIKHOL HUME PIPE FACTORY</t>
  </si>
  <si>
    <t>OMEX INTERNATIONAL</t>
  </si>
  <si>
    <t>Shree Mahabir Associates</t>
  </si>
  <si>
    <t>VMS NIRMAN PRIVATE LIMITED</t>
  </si>
  <si>
    <t>Sibashakti Elastomer</t>
  </si>
  <si>
    <t>MAA BHAGABATEE PRINTERS</t>
  </si>
  <si>
    <t>TECHNICS</t>
  </si>
  <si>
    <t>Plastend</t>
  </si>
  <si>
    <t>RELIANCE COMMUNICATIONS</t>
  </si>
  <si>
    <t>SCIENCE CELL,</t>
  </si>
  <si>
    <t>RICE LAKE WEIGHING SYSTEMS INDIA</t>
  </si>
  <si>
    <t>AREVA T&amp; D INDIA LTD.,</t>
  </si>
  <si>
    <t>PREMIER INDUSTRIAL CORPORATION</t>
  </si>
  <si>
    <t>TEMPTECH</t>
  </si>
  <si>
    <t>SHANKAR ELECTRICALS STORE</t>
  </si>
  <si>
    <t>SACHIN ENTERPRISES</t>
  </si>
  <si>
    <t>PEST CONTROL INDIA PVT. LTD.,</t>
  </si>
  <si>
    <t>HBL POWER SYSTEMS LTD.</t>
  </si>
  <si>
    <t>AREN DAS &amp; SONS,</t>
  </si>
  <si>
    <t>TRISHUL TREAD PRIVATE LTD.</t>
  </si>
  <si>
    <t>ABB INDIA LIMITED</t>
  </si>
  <si>
    <t>ISHAANI ELECTRONICS PVT. LTD.,</t>
  </si>
  <si>
    <t>MAHABIR GAS SERVICE,</t>
  </si>
  <si>
    <t>BINORI SUPPLY AGENCY</t>
  </si>
  <si>
    <t>SCIENTIFIC TRADERS,</t>
  </si>
  <si>
    <t>UNIQUE FABRICATORS CORPORATIONS</t>
  </si>
  <si>
    <t>SEETA KISAN SEVA KENDRA</t>
  </si>
  <si>
    <t>RAJ ELECTRICALS</t>
  </si>
  <si>
    <t>PODDAR TYRE</t>
  </si>
  <si>
    <t>A.K.JAIN AND BROTHERS</t>
  </si>
  <si>
    <t>Shree Bimal Oxygen &amp; Minerals (P)</t>
  </si>
  <si>
    <t>MAXFLOW FANS MANUFACTURING PVT. LTD</t>
  </si>
  <si>
    <t>AUTO STORES</t>
  </si>
  <si>
    <t>UTKAL TARPAULIN INDUSTRIES</t>
  </si>
  <si>
    <t>DURGA MONOLITHICS (P) LTD</t>
  </si>
  <si>
    <t>ARCOLA AND HODGE</t>
  </si>
  <si>
    <t>SANDHYA ENGINEERING CONCERN</t>
  </si>
  <si>
    <t>HYDRAX INTERNATIONAL</t>
  </si>
  <si>
    <t>NAVIN ENGINEERING</t>
  </si>
  <si>
    <t>TRACK  PARTS CORPORATION</t>
  </si>
  <si>
    <t>S.B. AQUATECH</t>
  </si>
  <si>
    <t>R.G. ENTERPRISES</t>
  </si>
  <si>
    <t>K.P  ENGINEERING  WORKS</t>
  </si>
  <si>
    <t>JASUBHAI  ENGINEERING  PVT.  LTD</t>
  </si>
  <si>
    <t>WATER  TREAT  SUPPLY &amp;  SERVICES</t>
  </si>
  <si>
    <t>DAIKIN  AIRCONDITIONING INDIA PVT.</t>
  </si>
  <si>
    <t>ANNAPURNA  SUPPLIERS</t>
  </si>
  <si>
    <t>PREMUR  IMPEX  LIMITED</t>
  </si>
  <si>
    <t>SHREE GANESH MOTORS</t>
  </si>
  <si>
    <t>FAIR  DEAL</t>
  </si>
  <si>
    <t>KALINGA  AUTOMOBILES  (P)  LTD.</t>
  </si>
  <si>
    <t>LYKO ENGINEERING WORKS</t>
  </si>
  <si>
    <t>DALMIA CEMENT (BHARAT) LIMITED</t>
  </si>
  <si>
    <t>UNIVERSAL TRADING COMPANY</t>
  </si>
  <si>
    <t>SWAN ENVIRONMENTAL PVT. LTD.</t>
  </si>
  <si>
    <t>GUPTA POWER INFRASTRUCTURE LIMITED</t>
  </si>
  <si>
    <t>IRD MECHANALYSIS LIMITED</t>
  </si>
  <si>
    <t>MVS ACMEI TECHNOLOGIES</t>
  </si>
  <si>
    <t>UTKAL OXY ARC SERVICES</t>
  </si>
  <si>
    <t>KOHINOOR TEXTILE WASTE</t>
  </si>
  <si>
    <t>ISS SDB SECURITY SERVICES</t>
  </si>
  <si>
    <t>ABR SUPPLY SYNDICATE</t>
  </si>
  <si>
    <t>LAKSHYESHWAR MOTORS</t>
  </si>
  <si>
    <t>SARCO EQUIPMENTS PVT. LTD.</t>
  </si>
  <si>
    <t>FORWARD TRADERS</t>
  </si>
  <si>
    <t>SRI KRISHNA ASSOCIATE</t>
  </si>
  <si>
    <t>HINDUSTAN RUBBER INDUSTRIES</t>
  </si>
  <si>
    <t>GUPTA VARIETY STORES</t>
  </si>
  <si>
    <t>ORISSA DIESEL ENGINES (P) LTD</t>
  </si>
  <si>
    <t>B K DIESELS &amp; ENGINEERINGS</t>
  </si>
  <si>
    <t>MECH FAB INDUSTRIAL EQUIPMENTS</t>
  </si>
  <si>
    <t>RAJAT METAL INDUSTRIES</t>
  </si>
  <si>
    <t>SCRUM SYSTEM PVT LTD.</t>
  </si>
  <si>
    <t>INDIAN OIL CORPORATION LTD.</t>
  </si>
  <si>
    <t>A. M. TRADING CO</t>
  </si>
  <si>
    <t>AMASS INDIA</t>
  </si>
  <si>
    <t>JAIKAR TECHNO PVT LTD</t>
  </si>
  <si>
    <t>KESHAV ENTERPRISES</t>
  </si>
  <si>
    <t>SUNDARAM INDUSTRIES LIMITED</t>
  </si>
  <si>
    <t>MAHIMA GASES</t>
  </si>
  <si>
    <t>GRW PUMPS PVT LTD</t>
  </si>
  <si>
    <t>SUNANDA BEHERA</t>
  </si>
  <si>
    <t>RAJESH &amp; COMPANY</t>
  </si>
  <si>
    <t>SM AND COMPANY</t>
  </si>
  <si>
    <t>GE OIL &amp; GAS INDIA PRIVATE LIMITED</t>
  </si>
  <si>
    <t>BISWAL LIFTING AGENCY</t>
  </si>
  <si>
    <t>VAAYUSHANTI SOLUTIONS PVT LTD</t>
  </si>
  <si>
    <t>M. B. ASSOCIATES</t>
  </si>
  <si>
    <t>POWER SOLUTION</t>
  </si>
  <si>
    <t>COMPUTER PROFESSIONAL</t>
  </si>
  <si>
    <t>SHREE SAI ELECTRICALS</t>
  </si>
  <si>
    <t>STEAM EQUIPMENTS PVT LTD</t>
  </si>
  <si>
    <t>HEAVY METAL AND TUBES LTD</t>
  </si>
  <si>
    <t>UNIMAX TRADERS</t>
  </si>
  <si>
    <t>MOHAMMEDI HARDWARE MART</t>
  </si>
  <si>
    <t>LAKE ENGINEERING</t>
  </si>
  <si>
    <t>INDO CHEMICALS &amp; INSTRUMENTS</t>
  </si>
  <si>
    <t>JAIN AUTOMOTIVES</t>
  </si>
  <si>
    <t>HEMANTA KUMAR NAYAK</t>
  </si>
  <si>
    <t>KS EARTHMOVERS</t>
  </si>
  <si>
    <t>BALARKA FABRICON PVT LTD</t>
  </si>
  <si>
    <t>JECON INDIA</t>
  </si>
  <si>
    <t>GEETA   ASSOCIATES</t>
  </si>
  <si>
    <t>KRISHNA TRADERS</t>
  </si>
  <si>
    <t>GURUNANAK HYDRAULICS SERVICES PVT.</t>
  </si>
  <si>
    <t>ATLAS COPCO (INDIA) LIMITED</t>
  </si>
  <si>
    <t>GREEN ENVIRO INTERNATIONAL PVT.LTD.</t>
  </si>
  <si>
    <t>REXEL INDIA PRIVATE LIMITED</t>
  </si>
  <si>
    <t>ELEQUIP TOOLS PVT LTD</t>
  </si>
  <si>
    <t>ISGEC HEAVY ENGINEERING LIMITED</t>
  </si>
  <si>
    <t>SWARNALATA ENTERPRISES</t>
  </si>
  <si>
    <t>ONS ENGINEERING</t>
  </si>
  <si>
    <t>SAROJ IMPEX</t>
  </si>
  <si>
    <t>PURVA VASHI ELECTRICALS &amp; SERVICES</t>
  </si>
  <si>
    <t>INDUSTRIAL HYDRAULIC SPARES</t>
  </si>
  <si>
    <t>HINDUSTHAN COMMERCIAL AGENCY</t>
  </si>
  <si>
    <t>KMS EARTHMOVERS</t>
  </si>
  <si>
    <t>JAY JAGANNATH RE ROLLING AND STEEL</t>
  </si>
  <si>
    <t>KALPA ELECTRIKAL PRIVATE LIMITED</t>
  </si>
  <si>
    <t>FLSMIDTH PRIVATE LIMITED</t>
  </si>
  <si>
    <t>BLUE STAR LIMITED</t>
  </si>
  <si>
    <t>FESTO INDIA PRIVATE LIMITED</t>
  </si>
  <si>
    <t>DHABALESWAR INDUSTRIAL TRAINING</t>
  </si>
  <si>
    <t>Mitra S.K. Pvt. Ltd.</t>
  </si>
  <si>
    <t>PRASAD CONTRACTOR</t>
  </si>
  <si>
    <t>THEJO ENGINEERING LIMITED</t>
  </si>
  <si>
    <t>UNITED REFRACTORY SERVICES</t>
  </si>
  <si>
    <t>A.C. Sahoo</t>
  </si>
  <si>
    <t>A K Das Associates Ltd.</t>
  </si>
  <si>
    <t>Debadutta Ray</t>
  </si>
  <si>
    <t>Manas Engineering &amp; Construction</t>
  </si>
  <si>
    <t>SANS INTERNATIONAL</t>
  </si>
  <si>
    <t>Suravi Construction</t>
  </si>
  <si>
    <t>NEW COALFIELD CARRIERS</t>
  </si>
  <si>
    <t>Travel &amp; Rentals Pvt Ltd</t>
  </si>
  <si>
    <t>SUVENDU KUMAR SAHOO</t>
  </si>
  <si>
    <t>MILESTONES ENGINEERING PVT. LTD.,</t>
  </si>
  <si>
    <t>MAA NARAYANI FABRICATORS</t>
  </si>
  <si>
    <t>KALINGA AUTOMOBILES PVT. LTD.</t>
  </si>
  <si>
    <t>SUN CONSULTANCY AND SERVICES</t>
  </si>
  <si>
    <t>SHREE DURGA ELECTRICAL REPAIRING</t>
  </si>
  <si>
    <t>SR TRADING CO</t>
  </si>
  <si>
    <t>MAA ENTERPRISES</t>
  </si>
  <si>
    <t>ANIL KUMAR BARIK</t>
  </si>
  <si>
    <t>KALYANI LABORATORIES</t>
  </si>
  <si>
    <t>AKSHAYA KUMAR DHAL</t>
  </si>
  <si>
    <t>PARTHA SARATHI DALAI</t>
  </si>
  <si>
    <t>SAHU &amp; SONS</t>
  </si>
  <si>
    <t>TUFFLEAK  ENGINEERS</t>
  </si>
  <si>
    <t>BASANTI  ENGINEERING</t>
  </si>
  <si>
    <t>GAMMON  INDIA  LTD.</t>
  </si>
  <si>
    <t>APARNA   CONSTRUCTION</t>
  </si>
  <si>
    <t>ASUTOSA CONSTRUCTION</t>
  </si>
  <si>
    <t>RAJ KUMAR SHARMA</t>
  </si>
  <si>
    <t>JITENDRA KUMAR BRAHMA</t>
  </si>
  <si>
    <t>PRASANTA KUMAR DWIVEDY</t>
  </si>
  <si>
    <t>ODESSA GREEN DREAM</t>
  </si>
  <si>
    <t>G4S SECURE SOLUTIONS (INDIA)</t>
  </si>
  <si>
    <t>RABAN DAS</t>
  </si>
  <si>
    <t>BAGHA TRAVELS</t>
  </si>
  <si>
    <t>GEOCHEM LABORATORIES PVT. LTD.</t>
  </si>
  <si>
    <t>BHUBANESWAR TOURS &amp; TRAVELS</t>
  </si>
  <si>
    <t>SAHOO &amp; NAYAK ENGINEERING</t>
  </si>
  <si>
    <t>MB LOGISTICS AND CONSTRUCTION PVT.</t>
  </si>
  <si>
    <t>NEELCHAKARA WATER TANKER SERVICE</t>
  </si>
  <si>
    <t>TRILOCHAN DHAL</t>
  </si>
  <si>
    <t>METSAF ENGINEERING PVT LTD</t>
  </si>
  <si>
    <t>PRECISION CALIBRATION LABORATORY</t>
  </si>
  <si>
    <t>KANNELITE FACILITY MANAGEMENT</t>
  </si>
  <si>
    <t>SWAIN &amp; SONS POWER TECH PVT LTD</t>
  </si>
  <si>
    <t>MEGASEA SHIPPING &amp; LOGISTICS</t>
  </si>
  <si>
    <t>THERMO FISHER SCIENTIFIC INDIA PVT</t>
  </si>
  <si>
    <t>RSGM TECHNO SERVICES PVT LTD</t>
  </si>
  <si>
    <t>WEIGHMASS SYSTEMS INDIA PVT LTD</t>
  </si>
  <si>
    <t>BALAJI AUTO WORKS</t>
  </si>
  <si>
    <t>P.M.C. CONSTRUCTION</t>
  </si>
  <si>
    <t>STAR ENGINEERING WORKS</t>
  </si>
  <si>
    <t>SIBA PRASAD DAS</t>
  </si>
  <si>
    <t>SAS ASSOCIATES</t>
  </si>
  <si>
    <t>RELIABLE SECURITY AND INTELLIGENCE</t>
  </si>
  <si>
    <t>MITHILA</t>
  </si>
  <si>
    <t>SRI VENKATESWARA ENGINEERING WORKS</t>
  </si>
  <si>
    <t>AIRTEL (1144726240)</t>
  </si>
  <si>
    <t>SN FIRE TECHNOLOGIES</t>
  </si>
  <si>
    <t>NARENDRA KUMAR DHAL</t>
  </si>
  <si>
    <t>DD CONSTRUCTION</t>
  </si>
  <si>
    <t>WATENVA SOLUTION PRIVATE LIMITED</t>
  </si>
  <si>
    <t>TAJ HOOD WORKSHOP</t>
  </si>
  <si>
    <t>KANCHANJYOTI TRANSPORTING AND SUPPL</t>
  </si>
  <si>
    <t>CARE SECURITY &amp; ALLIED SERVICES</t>
  </si>
  <si>
    <t>SECURED SECURITY SOLUTIONS PVT LTD</t>
  </si>
  <si>
    <t>SECURITY SERVEYORS &amp; SEALING YARDS</t>
  </si>
  <si>
    <t>MAA HINGULA ENTERPRISES</t>
  </si>
  <si>
    <t>M H ASSOCIATES</t>
  </si>
  <si>
    <t>MADAN MOHAN SAMAL</t>
  </si>
  <si>
    <t>ORISSA TRADERS</t>
  </si>
  <si>
    <t>PRABHUDATTA PROJECTS</t>
  </si>
  <si>
    <t>UNICOM INFOTEL PRIVATE LIMITED</t>
  </si>
  <si>
    <t>NU TECH ENGINEERING</t>
  </si>
  <si>
    <t>RK ENGINEERING WORKS</t>
  </si>
  <si>
    <t>CHLORIDE  POWER  SYSTEM &amp; SOLUTIONS</t>
  </si>
  <si>
    <t xml:space="preserve"> SKYKING COURIER SERVICE</t>
  </si>
  <si>
    <t>SHREERAM CONSTRUCTION</t>
  </si>
  <si>
    <t>SWAN TECHNICAL SERVICES PVT LTD</t>
  </si>
  <si>
    <t>S.L CONSTUCTION</t>
  </si>
  <si>
    <t>SHIVA SHAKTI CONSTRUCTION</t>
  </si>
  <si>
    <t>SOMDEV &amp; COMPANY</t>
  </si>
  <si>
    <t>SHREEHARI DIAGNOSTIC CENTRE</t>
  </si>
  <si>
    <t>TRULY PEST SOLUTION PVT. LTD.</t>
  </si>
  <si>
    <t>UPDATER SERVICE PRIVATE LIMITED</t>
  </si>
  <si>
    <t>SECURITY &amp; INTELLIGENCE SERVICES</t>
  </si>
  <si>
    <t>A B K CONSTRUCTION</t>
  </si>
  <si>
    <t>COMMANDO SECURITY FORCE</t>
  </si>
  <si>
    <t>NAIVEDYA POWER CONSTRUCTION PVT LTD</t>
  </si>
  <si>
    <t>EASTERN AUTOMATION SYSTEMS</t>
  </si>
  <si>
    <t>SRI JAGANNATH SAFETY AGENCY</t>
  </si>
  <si>
    <t>TERRIER SECURITY SERVICES INDIA PVT</t>
  </si>
  <si>
    <t>EARTH AND ENVIROMENT</t>
  </si>
  <si>
    <t>HARSCO INDIA PVT LTD</t>
  </si>
  <si>
    <t>O &amp; M SOLUTION PRIVATE LIMITED</t>
  </si>
  <si>
    <t>KALINGA HOSPITAL LIMITED</t>
  </si>
  <si>
    <t>FICASOFT SAFETY INSPECTION</t>
  </si>
  <si>
    <t>ROBOTICWARES PRIVATE LIMITED</t>
  </si>
  <si>
    <t>SAI SUPPLY AGENCY</t>
  </si>
  <si>
    <t>MIRZA ISPAT CONSTRUCTION</t>
  </si>
  <si>
    <t>SUBHAM ENGINEERING</t>
  </si>
  <si>
    <t>STARONE SECURITY SERVICES</t>
  </si>
  <si>
    <t>TECHNO FACILITY AND MANAGEMENT</t>
  </si>
  <si>
    <t>TURBO ENGINEERING SERVICES</t>
  </si>
  <si>
    <t>SUDARSAN MOHANTY,</t>
  </si>
  <si>
    <t>GALAXY HYDRAULICS,</t>
  </si>
  <si>
    <t>GLOBALTECH ENVIRO EXPERTS</t>
  </si>
  <si>
    <t>INDIAN INSTITUTE FOR PRODUCTION MGM</t>
  </si>
  <si>
    <t>CECON CONSULTANTS PRIVATE LIMITED</t>
  </si>
  <si>
    <t>POWER TECH CONSULTANTS</t>
  </si>
  <si>
    <t>B BHATTACHARJEE</t>
  </si>
  <si>
    <t>D. RAUT &amp; ASSOCIATES</t>
  </si>
  <si>
    <t>INFOCUS TECHNOLOGIES PRIVATE LIMITE</t>
  </si>
  <si>
    <t>BSR &amp;CO .LLP</t>
  </si>
  <si>
    <t>S K RAJPAL</t>
  </si>
  <si>
    <t>MEDICA TS HOSPITAL PVT LTD</t>
  </si>
  <si>
    <t>TRANSPORT CORP. OF INDIA LTD.</t>
  </si>
  <si>
    <t>FA &amp; CAO, East Coast Railway</t>
  </si>
  <si>
    <t>ASSOCIATED ROAD CARRIERS LTD</t>
  </si>
  <si>
    <t>KANDOI TRANSPORT LIMITED</t>
  </si>
  <si>
    <t>BHAGIRATHI ROAD LINKS</t>
  </si>
  <si>
    <t>PRAKASH TRANSPORT CORPORATION</t>
  </si>
  <si>
    <t>VINAYAK TRANSPORT COMPANY</t>
  </si>
  <si>
    <t>OM SHREE LOGISTICS PVT. LTD.</t>
  </si>
  <si>
    <t>SPEED INFRALOGISTICS LLP</t>
  </si>
  <si>
    <t>CHAND OIL CARRIERS</t>
  </si>
  <si>
    <t>GN ROADLINES</t>
  </si>
  <si>
    <t>DAS ROADWAYS</t>
  </si>
  <si>
    <t>SHIVA ROADLINES</t>
  </si>
  <si>
    <t>DEV CARRIER &amp; MINERALS PVT LTD</t>
  </si>
  <si>
    <t>BHANDARI CARGO MOVERS PVT LTD</t>
  </si>
  <si>
    <t>OM ROAD LINES</t>
  </si>
  <si>
    <t>NANDIGHOSA   TRANSPORT</t>
  </si>
  <si>
    <t>V. Saran</t>
  </si>
  <si>
    <t>Vishal Agarwal</t>
  </si>
  <si>
    <t>CHIEF ENGIEER CUM CHIEF ELECTRICAL</t>
  </si>
  <si>
    <t>BDO INDIA LLP</t>
  </si>
  <si>
    <t>EXECUTIVE ENGINEER, NESCO LTD.</t>
  </si>
  <si>
    <t>ORISSA INDUSTRIAL INFRASTRUCTURE</t>
  </si>
  <si>
    <t>SHREE DURGA TRAVELS</t>
  </si>
  <si>
    <t>Pawan Kumar Shukla</t>
  </si>
  <si>
    <t>SUMIT KUMAR JHA</t>
  </si>
  <si>
    <t>SRINIBAS SWAIN</t>
  </si>
  <si>
    <t>NEEL KAMAL CHATURVEDI</t>
  </si>
  <si>
    <t>ABHAYA LOCHAN NAYAK</t>
  </si>
  <si>
    <t>S R ENTERPRISE</t>
  </si>
  <si>
    <t>VISA RESOURCES INDIA LIMI</t>
  </si>
  <si>
    <t>MINEX METALLURGICAL CO. L</t>
  </si>
  <si>
    <t>HEG - LIMITED</t>
  </si>
  <si>
    <t>ANAND CARBO PRIVATE LIMIT</t>
  </si>
  <si>
    <t>FUTURESCAPE STEEL PVT LTD</t>
  </si>
  <si>
    <t>ANK SEALS PVT. LTD.</t>
  </si>
  <si>
    <t>KONECRANES PVT LTD</t>
  </si>
  <si>
    <t>CROMPTON GREAVES LIMITED</t>
  </si>
  <si>
    <t>HYDROKRIMP A.C. PVT. LTD.</t>
  </si>
  <si>
    <t>PROWESS INTERNATIONAL (P)</t>
  </si>
  <si>
    <t>S. NOMI &amp; COMPANY</t>
  </si>
  <si>
    <t>TRANSTECHNOLOGIES THERMAL</t>
  </si>
  <si>
    <t>P.K.ENTERPRISES</t>
  </si>
  <si>
    <t>HOWRAH WIRE NETTING CONCE</t>
  </si>
  <si>
    <t>JAYASHREE ELECTRON PVT. L</t>
  </si>
  <si>
    <t>THE PROGRESSIVE ENTERPRIS</t>
  </si>
  <si>
    <t>VMS NIRMAN PRIVATE LIMITE</t>
  </si>
  <si>
    <t>SIBASHAKTI ELASTOMER</t>
  </si>
  <si>
    <t>SHANTI SUPPLIERS</t>
  </si>
  <si>
    <t>UNIMECH LIFTING EQUIPMENT</t>
  </si>
  <si>
    <t>PREMIER INDUSTRIAL CORPOR</t>
  </si>
  <si>
    <t>MECHANO ENGINEERS</t>
  </si>
  <si>
    <t>MATHER &amp; PLATT PUMPS LTD.</t>
  </si>
  <si>
    <t>S.N.TRADING CO</t>
  </si>
  <si>
    <t>EASUN MR TAPCHANGERS PVT</t>
  </si>
  <si>
    <t>ABB AB FACTS</t>
  </si>
  <si>
    <t>FILTER AND PROTECT</t>
  </si>
  <si>
    <t>DALMIA CEMENT (BHARAT) LI</t>
  </si>
  <si>
    <t>ANUPAM INDUSTRIES LIMITED</t>
  </si>
  <si>
    <t>WEIR BDK VALVES</t>
  </si>
  <si>
    <t>KHEMKA REFRACTORIES (P) L</t>
  </si>
  <si>
    <t>SAFE LIFTERS PVT LTD.</t>
  </si>
  <si>
    <t>WENDT INDIA LIMITED</t>
  </si>
  <si>
    <t>BIHAR TOOLS &amp; COMPONENTS</t>
  </si>
  <si>
    <t>ROYAL ENGINEERING CONCERN</t>
  </si>
  <si>
    <t>A ONE TOOLS &amp; EQUIPMENTS</t>
  </si>
  <si>
    <t>VELJAN HYDRAIR LIMITED</t>
  </si>
  <si>
    <t>RIGHT REFRACTORIES PRIVAT</t>
  </si>
  <si>
    <t>RAJ STEEL CORPORATION</t>
  </si>
  <si>
    <t>PREMIER (INDIA) BEARINGS</t>
  </si>
  <si>
    <t>ASHAMANI POLLYPRODUCTS PV</t>
  </si>
  <si>
    <t>INDIAN OIL CORPORATION LT</t>
  </si>
  <si>
    <t>SILVERLINE METAL ENGINEER</t>
  </si>
  <si>
    <t>ESSAR AUTOMATION</t>
  </si>
  <si>
    <t>KJ ENTERPRISES</t>
  </si>
  <si>
    <t>VISAKHA INDUSTRIAL GASES</t>
  </si>
  <si>
    <t>PELICAN RUBBER INDUSTRIES</t>
  </si>
  <si>
    <t>ALOK ENTERPRISES</t>
  </si>
  <si>
    <t>PRIME MACHINE TOOLS</t>
  </si>
  <si>
    <t>KONARK INDUSTRIES</t>
  </si>
  <si>
    <t>INDIAN RUBBER INDUSTRY</t>
  </si>
  <si>
    <t>MAKALI ENTERPRISE</t>
  </si>
  <si>
    <t>LEADING EDGE TECHNOCRAT</t>
  </si>
  <si>
    <t>SENLOGIC AUTOMATION PVT L</t>
  </si>
  <si>
    <t>ORTON ENGINEERING PVT.LTD</t>
  </si>
  <si>
    <t>INNOVATIVE TECHNOLOGIES</t>
  </si>
  <si>
    <t>ROLL-TEK ENGINEERING CO.</t>
  </si>
  <si>
    <t>KOHLI ENTERPRISES</t>
  </si>
  <si>
    <t>EFFWA  INFRA &amp; RESEARCH P</t>
  </si>
  <si>
    <t>WINDSTON SPRINGS PVTLTD</t>
  </si>
  <si>
    <t>ARATI ENTERPRISE</t>
  </si>
  <si>
    <t>CARBORUNDUM UNIVERSAL LIM</t>
  </si>
  <si>
    <t>ABHA POWER AND STEEL PRIV</t>
  </si>
  <si>
    <t>VALVE TECH INDUSTRIES</t>
  </si>
  <si>
    <t>EMTEX ENGINEERING PRIVATE</t>
  </si>
  <si>
    <t>TOOLS BEARING SYNDICATE</t>
  </si>
  <si>
    <t>BAUMER TECHNOLOGIES INDIA</t>
  </si>
  <si>
    <t>S M FLUID ENGINEERING PRI</t>
  </si>
  <si>
    <t>CMK ELECTRO POWER PVT.LTD</t>
  </si>
  <si>
    <t>R C TRADING CO</t>
  </si>
  <si>
    <t>TRANSDYNAMICS ENGINEERING</t>
  </si>
  <si>
    <t>INDUSTRIAL PRODUCTS &amp; SER</t>
  </si>
  <si>
    <t>BALAJI SALES CORPORATION</t>
  </si>
  <si>
    <t>DUNLOP TARPAULIN INDUSTRI</t>
  </si>
  <si>
    <t>FOX SOLUTIONS PVT LTD</t>
  </si>
  <si>
    <t>SIEMENS VAI METALS TECHNO</t>
  </si>
  <si>
    <t>TENOVA  HYPERTHERM  PRIVA</t>
  </si>
  <si>
    <t>AADESH INDUSTRIAL CORPORA</t>
  </si>
  <si>
    <t>PRIMETALS TECHNOLOGIES IN</t>
  </si>
  <si>
    <t>MITRA S.K. PVT. LTD.</t>
  </si>
  <si>
    <t>UNITED REFRACTORY SERVICE</t>
  </si>
  <si>
    <t>BISWAL CONSTRUCTION</t>
  </si>
  <si>
    <t>DEBADUTTA RAY</t>
  </si>
  <si>
    <t>GLOBAL CONSTRUCTION</t>
  </si>
  <si>
    <t>MANAS ENGINEERING &amp; CONST</t>
  </si>
  <si>
    <t>MILESTONES ENGINEERING PV</t>
  </si>
  <si>
    <t>SHREE DURGA ELECTRICAL RE</t>
  </si>
  <si>
    <t>BIRAJA TRANSPORTERS AND D</t>
  </si>
  <si>
    <t>AKSHYA  KUMAR  BRAHMA</t>
  </si>
  <si>
    <t>MB LOGISTICS AND CONSTRUC</t>
  </si>
  <si>
    <t>BAJRANG ASSOCIATES</t>
  </si>
  <si>
    <t>RSGM TECHNO SERVICES PVT</t>
  </si>
  <si>
    <t>R&amp;S ENGINEERING SERVICES</t>
  </si>
  <si>
    <t>DHR HOLDING INDIA PRIVATE</t>
  </si>
  <si>
    <t>SRI VENKATESWARA ENGINEER</t>
  </si>
  <si>
    <t>INNOVATIVE INDUSTRIES</t>
  </si>
  <si>
    <t>AKSHAYA KUMAR PAHI</t>
  </si>
  <si>
    <t>SADANANDA DEO</t>
  </si>
  <si>
    <t>ASHMITA ENGINEERING WORKS</t>
  </si>
  <si>
    <t>SINGH ENTERPRISES</t>
  </si>
  <si>
    <t>NATIONAL CONSTRUCTION CO.</t>
  </si>
  <si>
    <t>TARINI ENTERPRISES</t>
  </si>
  <si>
    <t>OMM SRIRAM CONSTRUCTION</t>
  </si>
  <si>
    <t>MATA ENTERPRISES</t>
  </si>
  <si>
    <t>RIPLEY &amp; CO STEVEDORING &amp;</t>
  </si>
  <si>
    <t>SHREE BALAJI ENTERPRISES</t>
  </si>
  <si>
    <t>PRICE WATERHOUSE &amp; CO.</t>
  </si>
  <si>
    <t>MECON LTD.</t>
  </si>
  <si>
    <t>CECON CONSULTANTS PRIVATE</t>
  </si>
  <si>
    <t>3I CONSULTANTS</t>
  </si>
  <si>
    <t>INFOCUS TECHNOLOGIES PRIV</t>
  </si>
  <si>
    <t>UNIVERSAL PLACEMENT SERVI</t>
  </si>
  <si>
    <t>UNION ROADWAYS LIMITED</t>
  </si>
  <si>
    <t>PRAKASH TRANSPORT CORPORA</t>
  </si>
  <si>
    <t>OM SHREE LOGISTICS PVT. L</t>
  </si>
  <si>
    <t>DPG LOGISTICS PVT . LTD</t>
  </si>
  <si>
    <t>DELHI MP ROADLINES</t>
  </si>
  <si>
    <t>K K ROADLINES</t>
  </si>
  <si>
    <t>MAAHINGULA TRANSPORT</t>
  </si>
  <si>
    <t>LALJEET YADAV</t>
  </si>
  <si>
    <t>DEV CARRIER &amp; MINERALS PV</t>
  </si>
  <si>
    <t>SS EARTH MOVERS AND LOGIS</t>
  </si>
  <si>
    <t>BS MINING CORPORATION PVT</t>
  </si>
  <si>
    <t>BGT LOGISTICS</t>
  </si>
  <si>
    <t>GDC LTD. (SMS)</t>
  </si>
  <si>
    <t>Tata Steel Limited</t>
  </si>
  <si>
    <t>Employees Payables</t>
  </si>
  <si>
    <t>KAY BEE INDUSTRIAL  ALLOYS(P) LIMIT</t>
  </si>
  <si>
    <t>ARPEE ISPAT PVT LTD</t>
  </si>
  <si>
    <t>ALISHAN STEEL PVT LTD</t>
  </si>
  <si>
    <t>A R TRADERS</t>
  </si>
  <si>
    <t>BRGD INGOT PVT. LTD.</t>
  </si>
  <si>
    <t>CALCUTTA FERROUS LIMITED</t>
  </si>
  <si>
    <t>CHOWDHARY IRON CO(P) LTD</t>
  </si>
  <si>
    <t>HIMADRI STEEL PVT. LTD.</t>
  </si>
  <si>
    <t>JM STEEL TRADERS</t>
  </si>
  <si>
    <t>KONARK COKE</t>
  </si>
  <si>
    <t>MAHALAXMI TRADERS</t>
  </si>
  <si>
    <t>N.K COMPANY</t>
  </si>
  <si>
    <t>R.S.CONCAST LIMITED</t>
  </si>
  <si>
    <t>RAMSONS CASTING (P) LTD.</t>
  </si>
  <si>
    <t>SRJ PEETY STEELS PVT.LTD.</t>
  </si>
  <si>
    <t>SHARP FERRO ALLOYS LTD</t>
  </si>
  <si>
    <t>SARASWATI IRON PVT LTD</t>
  </si>
  <si>
    <t>SHIVAM METALLICS</t>
  </si>
  <si>
    <t>Statutory Due</t>
  </si>
  <si>
    <t>Employee Provident Fund</t>
  </si>
  <si>
    <t>Employee State Insurance</t>
  </si>
  <si>
    <t>Odissa Labour Welfare Fund</t>
  </si>
  <si>
    <t>Entry Tax (under Appeal)</t>
  </si>
  <si>
    <t>Professional Tax</t>
  </si>
  <si>
    <t>Goods and Service Tax</t>
  </si>
  <si>
    <t>TDS &amp; TCS</t>
  </si>
  <si>
    <t>Electricity Duty</t>
  </si>
  <si>
    <t>Gratuity</t>
  </si>
  <si>
    <t>SKYKING COURIER SERVICE</t>
  </si>
  <si>
    <t>GRN, Pending bill booking</t>
  </si>
  <si>
    <t>Liabilities for expenses</t>
  </si>
  <si>
    <t>RPO</t>
  </si>
  <si>
    <t>Amount</t>
  </si>
  <si>
    <t>VISA COKE LIMITED</t>
  </si>
  <si>
    <t>SHIVA TRANSPORT</t>
  </si>
  <si>
    <t>EXCEL MINERALS</t>
  </si>
  <si>
    <t>LN TRANSPORT</t>
  </si>
  <si>
    <t>RIECO INDUSTRIES LTD.</t>
  </si>
  <si>
    <t>FREQUENCY</t>
  </si>
  <si>
    <t>KASI EQUIPMENTS</t>
  </si>
  <si>
    <t>REPUBLIC HARDWARE STORE</t>
  </si>
  <si>
    <t>KLEENAIR SYSTEMS PVT. LTD.,</t>
  </si>
  <si>
    <t>MACHINE TOOLS CENTRE,</t>
  </si>
  <si>
    <t>ENVIROTECH INSTRUMENTS PVT. LTD.</t>
  </si>
  <si>
    <t>VISAKHA ENGINEERING SERVICES</t>
  </si>
  <si>
    <t>STEFAB INDIA LIMITED</t>
  </si>
  <si>
    <t>MAX SPARE LIMITED</t>
  </si>
  <si>
    <t>BHARAT ENGINEERING WORKS</t>
  </si>
  <si>
    <t>SINGH TYRE RETREADING CO.</t>
  </si>
  <si>
    <t>SECURITY AND INTELLIGENCE SERVICES</t>
  </si>
  <si>
    <t>PACK SEALS INDUSTRIES</t>
  </si>
  <si>
    <t>SIDHARATH ENTERPRISES</t>
  </si>
  <si>
    <t>SUNJRAY INFOSYSTEM PVT. LTD.</t>
  </si>
  <si>
    <t>DAMAN POLYTHREAD LIMITED</t>
  </si>
  <si>
    <t>AK SAFETY POINT</t>
  </si>
  <si>
    <t>GODAVARI GAS</t>
  </si>
  <si>
    <t>MINIMAC SYSTEMS PVT LTD</t>
  </si>
  <si>
    <t>AB DRIVES AND AUTOMATION PVT LTD</t>
  </si>
  <si>
    <t>NATIONAL GLASS WORKS</t>
  </si>
  <si>
    <t>MAHIMA ENGINEERING</t>
  </si>
  <si>
    <t>HAVELLS INDIA LTD</t>
  </si>
  <si>
    <t>GLITTERSON INDIA</t>
  </si>
  <si>
    <t>SHEO KUMAR DUBEY</t>
  </si>
  <si>
    <t>ADIT ISPAAT</t>
  </si>
  <si>
    <t>SAP India Pvt. Ltd.</t>
  </si>
  <si>
    <t>BAGALAMUKHI ENGINEERING WORKS</t>
  </si>
  <si>
    <t>SKYKING</t>
  </si>
  <si>
    <t>Biswal Construction</t>
  </si>
  <si>
    <t>HALADHAR NAYAK</t>
  </si>
  <si>
    <t>KARVY FINTECH PRIVATE LIMITED</t>
  </si>
  <si>
    <t>Canon India (P) Ltd</t>
  </si>
  <si>
    <t>THERMAL SYSTEMS (HYDERABAD) PVT.</t>
  </si>
  <si>
    <t>TILAK RAJ PUBLICATIONS PVT LTD</t>
  </si>
  <si>
    <t>Purna Chandra Biswal</t>
  </si>
  <si>
    <t>S.S.CONSTRUCTIONS</t>
  </si>
  <si>
    <t>Mechbrain India  (P) Ltd</t>
  </si>
  <si>
    <t>MAHAMAYA PRATAP SWAIN</t>
  </si>
  <si>
    <t>K.C.NATH RESOURCES &amp; CO</t>
  </si>
  <si>
    <t>TATA COMMUNICATIONS LIMITED</t>
  </si>
  <si>
    <t>BIRAJA TRANSPORTERS AND DEVELOPERS</t>
  </si>
  <si>
    <t>SNBD &amp; CONSTRUCTION</t>
  </si>
  <si>
    <t>PADMANAV  PAHI</t>
  </si>
  <si>
    <t>VEEKAY CRANES &amp; CABS PRIVATE LIMITE</t>
  </si>
  <si>
    <t>FIXORRA CHEMICAL INDIA PVT LIMITED</t>
  </si>
  <si>
    <t>VODAFONE EAST LIMITED</t>
  </si>
  <si>
    <t>TOPSEL PVT LTD</t>
  </si>
  <si>
    <t>TAJ BENGAL KOLKATA</t>
  </si>
  <si>
    <t>CITIZEN CAB CENTER</t>
  </si>
  <si>
    <t>BIJAY KUMAR SAMAL</t>
  </si>
  <si>
    <t>DUSTERS TOTAL SOLUTIONS SERVICES</t>
  </si>
  <si>
    <t>SADASIBA PADHIHARI</t>
  </si>
  <si>
    <t>TRISHAKTI CONSTRUCTION</t>
  </si>
  <si>
    <t>VODAFONE SPACETEL LIMITED</t>
  </si>
  <si>
    <t>TRILOCHAN PAHI</t>
  </si>
  <si>
    <t>G.S. ENTERPRISE</t>
  </si>
  <si>
    <t>SANZ PUBLISHERS</t>
  </si>
  <si>
    <t>RANJAN KARAN</t>
  </si>
  <si>
    <t>FIRE &amp;SAFETY TECHNOLOGY SERVICED PV</t>
  </si>
  <si>
    <t>ADOR FONTECH LIMITED</t>
  </si>
  <si>
    <t>WARY GROUP</t>
  </si>
  <si>
    <t xml:space="preserve"> INDCOM TRADE LINKS</t>
  </si>
  <si>
    <t>FLOWSAVE ENGINEERING PVT.LTD.(OPC)</t>
  </si>
  <si>
    <t>JITENDRA KUMAR PAL</t>
  </si>
  <si>
    <t>S P ENGINEERING</t>
  </si>
  <si>
    <t>ANA ENGINEERING CONSTRUCTION CO</t>
  </si>
  <si>
    <t>REM ELECTROMACH PVT LTD</t>
  </si>
  <si>
    <t>SIFY TECHNOLOGIES LTD</t>
  </si>
  <si>
    <t>TRANSCARE POWER SOLUTIONS PRIVATE</t>
  </si>
  <si>
    <t>CONFEDERATION OF INDIA INDUSTRY</t>
  </si>
  <si>
    <t>VRITTA SYSTEM SOLUTIONS PVT LTD</t>
  </si>
  <si>
    <t>NAVEEN THERAJA</t>
  </si>
  <si>
    <t>MCJ ENERGY ENGINEERS PVT LTD</t>
  </si>
  <si>
    <t>BISI ENGINEERING</t>
  </si>
  <si>
    <t>ELECTROTECH ENGINURS</t>
  </si>
  <si>
    <t>WALIA TRAVEL</t>
  </si>
  <si>
    <t>CUTTACK HOSPITALS PVT LTD</t>
  </si>
  <si>
    <t>PRICE WATER HOUSE COOPERS PVT LTD</t>
  </si>
  <si>
    <t>CHINMAY CHOUDHARY</t>
  </si>
  <si>
    <t>L.B.JHA &amp; CO.,</t>
  </si>
  <si>
    <t>MAMTA MISHRA</t>
  </si>
  <si>
    <t>MJUNCTION  SERVICES  LIMITED</t>
  </si>
  <si>
    <t>KETCHUM SAMPARK PVT. LTD.</t>
  </si>
  <si>
    <t>VISIONTEK CONSULTANCY SERVICES</t>
  </si>
  <si>
    <t>KHAITAN &amp; CO. LLP</t>
  </si>
  <si>
    <t>BSI GROUP INDIA PRIVATE LIMITED</t>
  </si>
  <si>
    <t>MKB &amp; ASSOCIATES</t>
  </si>
  <si>
    <t>HAMID KHAN</t>
  </si>
  <si>
    <t>GAUTAM MISRA</t>
  </si>
  <si>
    <t>INTEGRATED CAPITAL SERVICES LIMITED</t>
  </si>
  <si>
    <t>PRADIPTA KUMAR JENA</t>
  </si>
  <si>
    <t>SINGHI &amp; CO.</t>
  </si>
  <si>
    <t>ANURAG GOURISARIA</t>
  </si>
  <si>
    <t>CHANDAN SAMANTARAY</t>
  </si>
  <si>
    <t>VSA LEGAL</t>
  </si>
  <si>
    <t>BANSHIDHAR BAUG</t>
  </si>
  <si>
    <t>Bajaj Allianz General Ins. Co. Ltd.</t>
  </si>
  <si>
    <t>INSPECTORATE GRIFFITH INDIA P. LTD</t>
  </si>
  <si>
    <t>MITRA S. K. PVT. LTD</t>
  </si>
  <si>
    <t>ACE COMMERCIAL COMPANY PVT. LTD</t>
  </si>
  <si>
    <t>SHREYAS RELAY SYSTEM LTD</t>
  </si>
  <si>
    <t>B K ENTERPRISES</t>
  </si>
  <si>
    <t>F C M TRAVEL SOLUTIONS (INDIA) PVT.</t>
  </si>
  <si>
    <t>KRISHNA SUPER BAZAAR</t>
  </si>
  <si>
    <t>IMPREST DELHI</t>
  </si>
  <si>
    <t>JAYAPRAKASH SAHOO</t>
  </si>
  <si>
    <t>ABHIJIT PUBLICATIONS PRIVATE</t>
  </si>
  <si>
    <t>Global Experts</t>
  </si>
  <si>
    <t>JAJPUR CLUSTER DEVELOPMENT</t>
  </si>
  <si>
    <t>SUNDARLAL</t>
  </si>
  <si>
    <t>THE OBEROI GRAND, KOLKATA</t>
  </si>
  <si>
    <t>HIMANSU SEKHAR  BEHERA</t>
  </si>
  <si>
    <t>PRAVAT KUMAR DAS</t>
  </si>
  <si>
    <t>JITENDRA SAHOO</t>
  </si>
  <si>
    <t>ABHIMANYU MOHANTA</t>
  </si>
  <si>
    <t>RAJENDRA KUMAR SAHOO</t>
  </si>
  <si>
    <t>PADMALOCHAN MAHALI</t>
  </si>
  <si>
    <t>KARTTIK KUMAR MALIK</t>
  </si>
  <si>
    <t>TP-VSL</t>
  </si>
  <si>
    <t>ASSOCIATED MINING CO.</t>
  </si>
  <si>
    <t>WHITE 'N' WHITE MINERALS</t>
  </si>
  <si>
    <t>SHUBH MINERALS PVT LTD</t>
  </si>
  <si>
    <t>TULASHI ELECTRICALS</t>
  </si>
  <si>
    <t>ARIHANT TUBE COMPANY</t>
  </si>
  <si>
    <t>PLASTEND</t>
  </si>
  <si>
    <t>KASI SALES &amp; SERVICES PVT</t>
  </si>
  <si>
    <t>PANJA INDUSTRIES</t>
  </si>
  <si>
    <t>SHREE BIMAL OXYGEN &amp; MINE</t>
  </si>
  <si>
    <t>THERMOTECH INSTRUMENTS PV</t>
  </si>
  <si>
    <t>VIJAY LAXMI UDYOG</t>
  </si>
  <si>
    <t>RLJ  WOVEN  SACKS  PVT.</t>
  </si>
  <si>
    <t>KALINGA ENGINEERING COMPA</t>
  </si>
  <si>
    <t>MISUS REFRACTORIES &amp; ALLI</t>
  </si>
  <si>
    <t>HINDUSTAN POLYTEX INDUSTR</t>
  </si>
  <si>
    <t>COOLTECH ENTERPRISE</t>
  </si>
  <si>
    <t>SIGMA METALTEK ENGINEERS</t>
  </si>
  <si>
    <t>SONEPAR INDIA PRIVATE LIM</t>
  </si>
  <si>
    <t>LINDE INDIA LIMITED</t>
  </si>
  <si>
    <t>WORKMAN ENGINEERING CO</t>
  </si>
  <si>
    <t>VISHWAKRIT ENGINEERING AN</t>
  </si>
  <si>
    <t>HINDUSTAN INDUSTRIES</t>
  </si>
  <si>
    <t>ADVANCE CARBON&amp; ROTARY CO</t>
  </si>
  <si>
    <t>HIND SCREENS</t>
  </si>
  <si>
    <t>SUTCO BEARINGS INDIA PVT</t>
  </si>
  <si>
    <t>I. R. TECHNOLOGY SERVICES</t>
  </si>
  <si>
    <t>GLOBAL ENGINEERING &amp; NDT</t>
  </si>
  <si>
    <t>PRECISION CALIBRATION LAB</t>
  </si>
  <si>
    <t>HITACHI HI-REL POWER ELEC</t>
  </si>
  <si>
    <t>SHIVAM ENGINEERING ENTERP</t>
  </si>
  <si>
    <t>MARUTI ENTERPRISES</t>
  </si>
  <si>
    <t>REFRACTORIES DYNAMICS</t>
  </si>
  <si>
    <t>HL SERVICES</t>
  </si>
  <si>
    <t>PRICE WATER HOUSE COOPERS</t>
  </si>
  <si>
    <t>ASSOCIATED ROAD CARRIERS</t>
  </si>
  <si>
    <t>TNS TRAVEL</t>
  </si>
  <si>
    <t>TP-VSSL</t>
  </si>
  <si>
    <t>Name</t>
  </si>
  <si>
    <t>Com</t>
  </si>
  <si>
    <t>KAYBEE FOUNDRY SERVICES PVT LTD</t>
  </si>
  <si>
    <t>MAALU FERRO ALLOYS PRIVATE LIMITED</t>
  </si>
  <si>
    <t>MONA ENTERPRISES</t>
  </si>
  <si>
    <t>RAHUL TRADERS</t>
  </si>
  <si>
    <t xml:space="preserve"> CUSTOMER FOR SALES DEFFERMENT</t>
  </si>
  <si>
    <t>Cont Liabilities-VSL</t>
  </si>
  <si>
    <t>GRIP STRAPPING TECHNOLOGI</t>
  </si>
  <si>
    <t>H.P. ISPAT PVT.LTD</t>
  </si>
  <si>
    <t>SAPNA STEELS</t>
  </si>
  <si>
    <t>SHREE UDYOG</t>
  </si>
  <si>
    <t>M/S HAQUE'S ENTERPRISES</t>
  </si>
  <si>
    <t>ARPEE METALIKS PVT. LTD.</t>
  </si>
  <si>
    <t>BALAJI MINERALS &amp; REFRACT</t>
  </si>
  <si>
    <t>D.D. IRON &amp; STEEL TRADERS</t>
  </si>
  <si>
    <t>DEBEANJANA HARD COKE PVT</t>
  </si>
  <si>
    <t>EXPANDABLE ENTERPRISES (P</t>
  </si>
  <si>
    <t>GOEL ALLOYS &amp; STEEL (P) L</t>
  </si>
  <si>
    <t>ISD INDUSTRIES PRIVATE LI</t>
  </si>
  <si>
    <t>JAYASWAL NECO INDUSTRIES</t>
  </si>
  <si>
    <t>JINDAL STEEL &amp; POWER LIMI</t>
  </si>
  <si>
    <t>KEITH CERAMIC INDIA PVT L</t>
  </si>
  <si>
    <t>KASHVI POWER &amp; STEEL PVT</t>
  </si>
  <si>
    <t>MAA MANI INDUSTRIES (P) L</t>
  </si>
  <si>
    <t>MEENAKSHI MULTIMETAL (P)</t>
  </si>
  <si>
    <t>MAA SHEETLA AUTO WHEELS P</t>
  </si>
  <si>
    <t>NECO HEAVY ENGINEERING &amp;</t>
  </si>
  <si>
    <t>N C OIL REFINERY PRIVATE</t>
  </si>
  <si>
    <t>PATRON COMMOTRADE PRIVATE</t>
  </si>
  <si>
    <t>RANI SATI SMELTERS PVT. L</t>
  </si>
  <si>
    <t>RAMSONS INDUSTRIES LIMITE</t>
  </si>
  <si>
    <t>SUKH SAGAR METALS (P) LIM</t>
  </si>
  <si>
    <t>SHIVA MINERALS AND CHEMIC</t>
  </si>
  <si>
    <t>STAN COMMODITIES PVT. LTD</t>
  </si>
  <si>
    <t>SHREE MONOLITHICS PRIVATE</t>
  </si>
  <si>
    <t>SHAH CONCAST PVT LTD</t>
  </si>
  <si>
    <t>SHREE UMA FOUNDERIES PVT.</t>
  </si>
  <si>
    <t>SHREESATYA STEEL &amp; POWER</t>
  </si>
  <si>
    <t>VANANCHAL STEEL ALLOYS PR</t>
  </si>
  <si>
    <t>VANANCHAL SMELTERS PRIVAT</t>
  </si>
  <si>
    <t>Cont Liabilities-VSSL</t>
  </si>
  <si>
    <t>Emp Liabilities</t>
  </si>
  <si>
    <t>Liabilities for expenses-VSL</t>
  </si>
  <si>
    <t>Liabilities for expenses-VSSL</t>
  </si>
  <si>
    <t>LFE</t>
  </si>
  <si>
    <t>CUSTOMER FOR SALES DEFFERMENT</t>
  </si>
  <si>
    <t>INDCOM TRADE LINKS</t>
  </si>
  <si>
    <t>Fixed Deposit with Banks</t>
  </si>
  <si>
    <t>Total Weight (MT)</t>
  </si>
  <si>
    <t>VISA RESOURCES INDIA LIMITED</t>
  </si>
  <si>
    <t>REMARKS &amp; NOTES:-</t>
  </si>
  <si>
    <t>S. No.</t>
  </si>
  <si>
    <t>Annexure</t>
  </si>
  <si>
    <t>Intangible Assets</t>
  </si>
  <si>
    <t>Cash &amp; Cash equivalents</t>
  </si>
  <si>
    <t>n</t>
  </si>
  <si>
    <t>Trade Receivables</t>
  </si>
  <si>
    <t>Inventories</t>
  </si>
  <si>
    <t>I</t>
  </si>
  <si>
    <t>II</t>
  </si>
  <si>
    <t>III</t>
  </si>
  <si>
    <t>IV</t>
  </si>
  <si>
    <t>Fair Value Assessment</t>
  </si>
  <si>
    <t>Comment on Chances of Recovery as per Company</t>
  </si>
  <si>
    <t>Amount outstanding as per latest Balance Sheet</t>
  </si>
  <si>
    <t>SUMMARY OF VALUATION ASSESSMENT OF CURRENT ASSETS</t>
  </si>
  <si>
    <t>Figures in INR crores</t>
  </si>
  <si>
    <t>1. Assessment is done based on the discussions done with the company/ Banker and the details which they could provide to us on our queries.
2. This is just a general assessment on the basis of general Industry practice, based on the details which the company/ Banker provided to us as per our queries &amp; discussions with the company officials/ Banker.
3. No audit of any kind is performed by us for the books of account or ledger statements and all this data/ information/ input/ details provided to us by the company/ Banker are taken as is it on good faith that these are factually correct information.
4. There is no fixed criteria, formula or norm for the Valuation of Current assets It is purely based on the individual assessment and may differ from valuer to valuer based on the practicality he/she analyse in recoveries of outstanding dues. Ultimate recovery depends on efforts, extensive follow-ups and close scrutiny of individual case made by the company/ Banker. So our values should not be regarded as any judgment in regard to the recoverability of Current assets</t>
  </si>
  <si>
    <t>1. Assessment is done based on the discussions done with the Banker/ company and the details which they could provide to us on our queries.
2. All the notes on the current status of amount recovery are given by company/ Banker. Notes and data provided by company/banker has been relied upon in good faith on the basis of which independent potential value assessment of the Current assets has been carried out.
3. For the basis of arriving at the Value of each Current assets, please refer to the specific annexure.
4. This is just a general assessment on the basis of general Industry practice based on the details which the company/ Banker could provide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company officials/ Banker that what is the minimum amount can be recovered out of the receivables, loans &amp; advances, etc.
6. No audit of any kind is performed by us from the books of account or ledger statements and all this data/ information/ input/ details provided to us by the company/ Banker are taken as is it on good faith that these are factually correct information.
7. There are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close scrutiny of individual case made by the company banker. So our values should not be regarded as any judgment in regard to the recoverability of Current assets.</t>
  </si>
  <si>
    <t>During the survey, we have physically verified that the material is lying at the stockyard of the company's plant. As the quantity of the material is very high, we cannot comment on the quantity of the product. So we have considered the inputs provided by the Company in good faith and have assumed that the given quantity is lying at the specified location. Further, the plant is not fully operational as rolling mill and SMS plant are non-operational since 4-5 years. 
Hence, we have considered the Fair value to be at 50% and Realisable value to be 20% of the outstanding amount after considering a reasonable quality discount for it based on its physical condition.</t>
  </si>
  <si>
    <t>During the survey, we have physically verified that the material is lying at the stockyard of the company's plant. As the quantity of the material is very high, we cannot comment on the quantity of the product. So we have considered that the given quantity is lying at the specified location sidered the inputs provided by the Company in good faith.  However, since Rolling mill and SMS plant both are non-operational since last 4-5 years and further, as per information received from the company, the inventory is very old and remained unused since very long.
Hence, the Fair value is considered to be at 30% and Realisable value at 10% of their respective values as represented in the financial statements.</t>
  </si>
  <si>
    <t>Realisable Value Assessment</t>
  </si>
  <si>
    <t>Shreddeed Blended Alloy Steel Melting Scrap</t>
  </si>
  <si>
    <t>Heavy Melting Scrap</t>
  </si>
  <si>
    <t>C R COILS</t>
  </si>
  <si>
    <r>
      <rPr>
        <sz val="9"/>
        <rFont val="Arial"/>
        <family val="2"/>
      </rPr>
      <t>STEEL MELTING  SCRAP</t>
    </r>
  </si>
  <si>
    <r>
      <rPr>
        <sz val="10"/>
        <rFont val="Arial"/>
        <family val="2"/>
      </rPr>
      <t>Nickel Ore</t>
    </r>
  </si>
  <si>
    <t>Haldia Port</t>
  </si>
  <si>
    <t>CR Coils</t>
  </si>
  <si>
    <t>CR Coils-Rolling</t>
  </si>
  <si>
    <t>SS Plates</t>
  </si>
  <si>
    <t>Vizag Port</t>
  </si>
  <si>
    <t xml:space="preserve">Stock at Port </t>
  </si>
  <si>
    <t xml:space="preserve">COMMISSIONER OF CUSTOMS </t>
  </si>
  <si>
    <t>During the 
As per no confirmation received from the company official's, all the trade receivables are pending for More than 90 days and the business of the company is still on going. However, we have not received any information regarding the reason of pendency, status of recovery/ adjustment procedures etc. We have assumed that the receivables are in the normal course of business and are duly recoverable. However in case of liquidation, the chances of recovering the same is low.
Hence, we have considered the Fair value &amp; Realisable Value to be 70% &amp; 50% of the outstanding amount.</t>
  </si>
  <si>
    <r>
      <rPr>
        <sz val="9"/>
        <rFont val="Arial"/>
        <family val="2"/>
      </rPr>
      <t>MAGADH PRECISION EQUIPMENT LTD.</t>
    </r>
  </si>
  <si>
    <r>
      <rPr>
        <sz val="9"/>
        <rFont val="Arial"/>
        <family val="2"/>
      </rPr>
      <t>ASP IRONTECH</t>
    </r>
  </si>
  <si>
    <r>
      <rPr>
        <sz val="9"/>
        <rFont val="Arial"/>
        <family val="2"/>
      </rPr>
      <t>SHRI RAMDEV METAL MART</t>
    </r>
  </si>
  <si>
    <r>
      <rPr>
        <sz val="9"/>
        <rFont val="Arial"/>
        <family val="2"/>
      </rPr>
      <t>JAI AMBEY TRADING COMPANY</t>
    </r>
  </si>
  <si>
    <r>
      <rPr>
        <sz val="9"/>
        <rFont val="Arial"/>
        <family val="2"/>
      </rPr>
      <t>KOTHARI METAL INDUSTRIES</t>
    </r>
  </si>
  <si>
    <r>
      <rPr>
        <sz val="9"/>
        <rFont val="Arial"/>
        <family val="2"/>
      </rPr>
      <t>SHARAD TRADERS</t>
    </r>
  </si>
  <si>
    <r>
      <rPr>
        <sz val="9"/>
        <rFont val="Arial"/>
        <family val="2"/>
      </rPr>
      <t>SAIL BANSAL SERVICE CENTRE LIMITED</t>
    </r>
  </si>
  <si>
    <r>
      <rPr>
        <sz val="9"/>
        <rFont val="Arial"/>
        <family val="2"/>
      </rPr>
      <t>SILICON  METAL INDUSTRIES</t>
    </r>
  </si>
  <si>
    <r>
      <rPr>
        <sz val="9"/>
        <rFont val="Arial"/>
        <family val="2"/>
      </rPr>
      <t>CONSTRUCTIVE TUBES PVT LTD(SALES)</t>
    </r>
  </si>
  <si>
    <r>
      <rPr>
        <sz val="9"/>
        <rFont val="Arial"/>
        <family val="2"/>
      </rPr>
      <t>GOYAL TRADING COMPANY ( SALES )</t>
    </r>
  </si>
  <si>
    <r>
      <rPr>
        <sz val="9"/>
        <rFont val="Arial"/>
        <family val="2"/>
      </rPr>
      <t>NOVATECH PROJECTS (INDIA) PRIVATE LIMITED</t>
    </r>
  </si>
  <si>
    <r>
      <rPr>
        <sz val="9"/>
        <rFont val="Arial"/>
        <family val="2"/>
      </rPr>
      <t>BHARAT HEAVY ELECTRICALS LIMITED ( SALES )</t>
    </r>
  </si>
  <si>
    <r>
      <rPr>
        <sz val="9"/>
        <rFont val="Arial"/>
        <family val="2"/>
      </rPr>
      <t>HDO TECHNOLOGIES</t>
    </r>
  </si>
  <si>
    <r>
      <rPr>
        <sz val="9"/>
        <rFont val="Arial"/>
        <family val="2"/>
      </rPr>
      <t>PREET MACHINES LIMTED</t>
    </r>
  </si>
  <si>
    <r>
      <rPr>
        <sz val="9"/>
        <rFont val="Arial"/>
        <family val="2"/>
      </rPr>
      <t>BRAITHWAITE &amp; CO. LTD.</t>
    </r>
  </si>
  <si>
    <r>
      <rPr>
        <sz val="9"/>
        <rFont val="Arial"/>
        <family val="2"/>
      </rPr>
      <t>AJAY AMAR STEEL ( SALES ) HOWRAH</t>
    </r>
  </si>
  <si>
    <r>
      <rPr>
        <sz val="9"/>
        <rFont val="Arial"/>
        <family val="2"/>
      </rPr>
      <t>SIDDHI GANESH METAL PVT. LTD.</t>
    </r>
  </si>
  <si>
    <r>
      <rPr>
        <sz val="9"/>
        <rFont val="Arial"/>
        <family val="2"/>
      </rPr>
      <t>HANS ENTERPRISES</t>
    </r>
  </si>
  <si>
    <r>
      <rPr>
        <sz val="9"/>
        <rFont val="Arial"/>
        <family val="2"/>
      </rPr>
      <t>MADHU SUDAN METALS</t>
    </r>
  </si>
  <si>
    <r>
      <rPr>
        <sz val="9"/>
        <rFont val="Arial"/>
        <family val="2"/>
      </rPr>
      <t>NAVNIDHI STEEL &amp; ENGINEERING</t>
    </r>
  </si>
  <si>
    <r>
      <rPr>
        <sz val="9"/>
        <rFont val="Arial"/>
        <family val="2"/>
      </rPr>
      <t>NRA TRADERS (NAGPUR)</t>
    </r>
  </si>
  <si>
    <r>
      <rPr>
        <sz val="9"/>
        <rFont val="Arial"/>
        <family val="2"/>
      </rPr>
      <t>RAM KUMAR SURESH KUMAR</t>
    </r>
  </si>
  <si>
    <r>
      <rPr>
        <sz val="9"/>
        <rFont val="Arial"/>
        <family val="2"/>
      </rPr>
      <t>BURN STANDARD CO . LTD.</t>
    </r>
  </si>
  <si>
    <r>
      <rPr>
        <sz val="9"/>
        <rFont val="Arial"/>
        <family val="2"/>
      </rPr>
      <t>STEEL-N-SCRAP HOUSE</t>
    </r>
  </si>
  <si>
    <r>
      <rPr>
        <sz val="9"/>
        <rFont val="Arial"/>
        <family val="2"/>
      </rPr>
      <t>HINDUSTAN DORR - OLIVER LIMITED</t>
    </r>
  </si>
  <si>
    <r>
      <rPr>
        <sz val="9"/>
        <rFont val="Arial"/>
        <family val="2"/>
      </rPr>
      <t>BHILAI ENGINEERING CORPORATION LIMITED ( SALES )</t>
    </r>
  </si>
  <si>
    <r>
      <rPr>
        <sz val="9"/>
        <rFont val="Arial"/>
        <family val="2"/>
      </rPr>
      <t>GALAXY HYDRAULICS (SALES)</t>
    </r>
  </si>
  <si>
    <r>
      <rPr>
        <sz val="9"/>
        <rFont val="Arial"/>
        <family val="2"/>
      </rPr>
      <t>NEXUS IMPEX</t>
    </r>
  </si>
  <si>
    <r>
      <rPr>
        <sz val="9"/>
        <rFont val="Arial"/>
        <family val="2"/>
      </rPr>
      <t>TIRUPATI TRADELINKS</t>
    </r>
  </si>
  <si>
    <r>
      <rPr>
        <sz val="9"/>
        <rFont val="Arial"/>
        <family val="2"/>
      </rPr>
      <t>BANDANA FLY ASH</t>
    </r>
  </si>
  <si>
    <r>
      <rPr>
        <sz val="9"/>
        <rFont val="Arial"/>
        <family val="2"/>
      </rPr>
      <t>YUG STEEL</t>
    </r>
  </si>
  <si>
    <r>
      <rPr>
        <sz val="9"/>
        <rFont val="Arial"/>
        <family val="2"/>
      </rPr>
      <t>ANUBH STEELS PVT.LTD.</t>
    </r>
  </si>
  <si>
    <r>
      <rPr>
        <sz val="9"/>
        <rFont val="Arial"/>
        <family val="2"/>
      </rPr>
      <t>PANSARI ISPAT PVT. LTD.</t>
    </r>
  </si>
  <si>
    <r>
      <rPr>
        <sz val="9"/>
        <rFont val="Arial"/>
        <family val="2"/>
      </rPr>
      <t>SPS STEEL &amp; POWER LIMITED</t>
    </r>
  </si>
  <si>
    <r>
      <rPr>
        <sz val="9"/>
        <rFont val="Arial"/>
        <family val="2"/>
      </rPr>
      <t>ASL ENTERPRISES LIMITED</t>
    </r>
  </si>
  <si>
    <r>
      <rPr>
        <sz val="9"/>
        <rFont val="Arial"/>
        <family val="2"/>
      </rPr>
      <t>SMTC STEEL &amp; POWER PVT LTD ( SALES )</t>
    </r>
  </si>
  <si>
    <r>
      <rPr>
        <sz val="9"/>
        <rFont val="Arial"/>
        <family val="2"/>
      </rPr>
      <t>APOLLO STRUCTURAL STEEL INDIA PRIVATE LIMITED</t>
    </r>
  </si>
  <si>
    <r>
      <rPr>
        <sz val="9"/>
        <rFont val="Arial"/>
        <family val="2"/>
      </rPr>
      <t>ASBESCO (INDIA) PVT. LTD.</t>
    </r>
  </si>
  <si>
    <r>
      <rPr>
        <sz val="9"/>
        <rFont val="Arial"/>
        <family val="2"/>
      </rPr>
      <t>UNISTEEL CORPORATION</t>
    </r>
  </si>
  <si>
    <r>
      <rPr>
        <sz val="9"/>
        <rFont val="Arial"/>
        <family val="2"/>
      </rPr>
      <t>CAMPUS IMPEX PRIVATE LIMITED</t>
    </r>
  </si>
  <si>
    <r>
      <rPr>
        <sz val="9"/>
        <rFont val="Arial"/>
        <family val="2"/>
      </rPr>
      <t>ENVIROPOL ENGINEERS PVT. LTD. ( SALES )</t>
    </r>
  </si>
  <si>
    <r>
      <rPr>
        <sz val="9"/>
        <rFont val="Arial"/>
        <family val="2"/>
      </rPr>
      <t>SHREE RADHA KRISHNA ALLOYS (P) LTD</t>
    </r>
  </si>
  <si>
    <r>
      <rPr>
        <sz val="9"/>
        <rFont val="Arial"/>
        <family val="2"/>
      </rPr>
      <t>SALEM STAINLESS - COCHIN</t>
    </r>
  </si>
  <si>
    <r>
      <rPr>
        <sz val="9"/>
        <rFont val="Arial"/>
        <family val="2"/>
      </rPr>
      <t>RLJ EXPORTS PRIVATE LIMITED(SALE)</t>
    </r>
  </si>
  <si>
    <r>
      <rPr>
        <sz val="9"/>
        <rFont val="Arial"/>
        <family val="2"/>
      </rPr>
      <t>SHAKTI PACK PVT LTD</t>
    </r>
  </si>
  <si>
    <r>
      <rPr>
        <sz val="9"/>
        <rFont val="Arial"/>
        <family val="2"/>
      </rPr>
      <t>G.P. ROLL MAKERS INDIA</t>
    </r>
  </si>
  <si>
    <r>
      <rPr>
        <sz val="9"/>
        <rFont val="Arial"/>
        <family val="2"/>
      </rPr>
      <t>JINDAL STEEL FURNITURE AND FEBRICATION</t>
    </r>
  </si>
  <si>
    <r>
      <rPr>
        <sz val="9"/>
        <rFont val="Arial"/>
        <family val="2"/>
      </rPr>
      <t>HARYANA ISPAT BHANDAR (SALES)</t>
    </r>
  </si>
  <si>
    <r>
      <rPr>
        <sz val="9"/>
        <rFont val="Arial"/>
        <family val="2"/>
      </rPr>
      <t>STAR CEMENT MEGHALAYA LIMITED</t>
    </r>
  </si>
  <si>
    <r>
      <rPr>
        <sz val="9"/>
        <rFont val="Arial"/>
        <family val="2"/>
      </rPr>
      <t>MEENAKSHI ASSOCIATES</t>
    </r>
  </si>
  <si>
    <r>
      <rPr>
        <sz val="9"/>
        <rFont val="Arial"/>
        <family val="2"/>
      </rPr>
      <t>METAL CRAFT ENGINEERING PVT. LTD.</t>
    </r>
  </si>
  <si>
    <r>
      <rPr>
        <sz val="9"/>
        <rFont val="Arial"/>
        <family val="2"/>
      </rPr>
      <t>REAL STEEL</t>
    </r>
  </si>
  <si>
    <r>
      <rPr>
        <sz val="9"/>
        <rFont val="Arial"/>
        <family val="2"/>
      </rPr>
      <t>PRAKASH METALLIC (RYP) PVT. LTD.</t>
    </r>
  </si>
  <si>
    <r>
      <rPr>
        <sz val="9"/>
        <rFont val="Arial"/>
        <family val="2"/>
      </rPr>
      <t>BISWAL TRADERS (SALES)</t>
    </r>
  </si>
  <si>
    <r>
      <rPr>
        <sz val="9"/>
        <rFont val="Arial"/>
        <family val="2"/>
      </rPr>
      <t>DHARAM BHAGWATI STEEL (P) LTD.</t>
    </r>
  </si>
  <si>
    <r>
      <rPr>
        <sz val="9"/>
        <rFont val="Arial"/>
        <family val="2"/>
      </rPr>
      <t>SE PIPING ENGINEERS</t>
    </r>
  </si>
  <si>
    <r>
      <rPr>
        <sz val="9"/>
        <rFont val="Arial"/>
        <family val="2"/>
      </rPr>
      <t>WPIL LIMITED (SALES)</t>
    </r>
  </si>
  <si>
    <r>
      <rPr>
        <sz val="9"/>
        <rFont val="Arial"/>
        <family val="2"/>
      </rPr>
      <t>INDUSTRIAL SUPPLY SYNDICATE ( SALES )</t>
    </r>
  </si>
  <si>
    <r>
      <rPr>
        <sz val="9"/>
        <rFont val="Arial"/>
        <family val="2"/>
      </rPr>
      <t>SHRADDHA FILTER TECHNOLOGY(SALES)</t>
    </r>
  </si>
  <si>
    <r>
      <rPr>
        <sz val="9"/>
        <rFont val="Arial"/>
        <family val="2"/>
      </rPr>
      <t>FLORA INDUSTRIES</t>
    </r>
  </si>
  <si>
    <r>
      <rPr>
        <sz val="9"/>
        <rFont val="Arial"/>
        <family val="2"/>
      </rPr>
      <t>VIRDUTT ENGINEERS AND CONSULTANT</t>
    </r>
  </si>
  <si>
    <r>
      <rPr>
        <sz val="9"/>
        <rFont val="Arial"/>
        <family val="2"/>
      </rPr>
      <t>ROURKELA STEEL CORPORATION ( SALES )</t>
    </r>
  </si>
  <si>
    <r>
      <rPr>
        <sz val="9"/>
        <rFont val="Arial"/>
        <family val="2"/>
      </rPr>
      <t>KASHVI POWER &amp; STEEL PVT. LTD. ( SALES )</t>
    </r>
  </si>
  <si>
    <r>
      <rPr>
        <sz val="9"/>
        <rFont val="Arial"/>
        <family val="2"/>
      </rPr>
      <t>A.R. ENTERPRISES</t>
    </r>
  </si>
  <si>
    <r>
      <rPr>
        <sz val="9"/>
        <rFont val="Arial"/>
        <family val="2"/>
      </rPr>
      <t>N. D. STEEL TRADERS</t>
    </r>
  </si>
  <si>
    <r>
      <rPr>
        <sz val="9"/>
        <rFont val="Arial"/>
        <family val="2"/>
      </rPr>
      <t>SIDHARTH &amp; GAUTAM ENGINEERS</t>
    </r>
  </si>
  <si>
    <r>
      <rPr>
        <sz val="9"/>
        <rFont val="Arial"/>
        <family val="2"/>
      </rPr>
      <t>GOVERNMENT OF INDIA</t>
    </r>
  </si>
  <si>
    <r>
      <rPr>
        <sz val="9"/>
        <rFont val="Arial"/>
        <family val="2"/>
      </rPr>
      <t>SHYAM SEL &amp; POWER LTD(JAMURIA).(SALES)</t>
    </r>
  </si>
  <si>
    <r>
      <rPr>
        <sz val="9"/>
        <rFont val="Arial"/>
        <family val="2"/>
      </rPr>
      <t>ARRAMVA CORPORATION(SALES)</t>
    </r>
  </si>
  <si>
    <r>
      <rPr>
        <sz val="9"/>
        <rFont val="Arial"/>
        <family val="2"/>
      </rPr>
      <t>INDIAN INSTITUTE OF TECHNOLOGY KHARAGPUR</t>
    </r>
  </si>
  <si>
    <r>
      <rPr>
        <sz val="9"/>
        <rFont val="Arial"/>
        <family val="2"/>
      </rPr>
      <t>DHALL ENTERPRISES &amp; ENGINEERS PVT. LTD.</t>
    </r>
  </si>
  <si>
    <r>
      <rPr>
        <sz val="9"/>
        <rFont val="Arial"/>
        <family val="2"/>
      </rPr>
      <t>KEDIA GLOBAL IRON &amp; STEELS  PVT. LTD.</t>
    </r>
  </si>
  <si>
    <r>
      <rPr>
        <sz val="9"/>
        <rFont val="Arial"/>
        <family val="2"/>
      </rPr>
      <t>BRAND ALLOYS LTD.</t>
    </r>
  </si>
  <si>
    <r>
      <rPr>
        <sz val="9"/>
        <rFont val="Arial"/>
        <family val="2"/>
      </rPr>
      <t>SUNDARAM ALLOYS LIMITED (SALES )</t>
    </r>
  </si>
  <si>
    <r>
      <rPr>
        <sz val="9"/>
        <rFont val="Arial"/>
        <family val="2"/>
      </rPr>
      <t>KALIPADA MAHATO</t>
    </r>
  </si>
  <si>
    <r>
      <rPr>
        <sz val="9"/>
        <rFont val="Arial"/>
        <family val="2"/>
      </rPr>
      <t>STEEL EMPORIUM LIMITED</t>
    </r>
  </si>
  <si>
    <r>
      <rPr>
        <sz val="9"/>
        <rFont val="Arial"/>
        <family val="2"/>
      </rPr>
      <t>SANTOSH MAHAPATRA</t>
    </r>
  </si>
  <si>
    <r>
      <rPr>
        <sz val="9"/>
        <rFont val="Arial"/>
        <family val="2"/>
      </rPr>
      <t>B.K. STEEL ENTERPRISES</t>
    </r>
  </si>
  <si>
    <r>
      <rPr>
        <sz val="9"/>
        <rFont val="Arial"/>
        <family val="2"/>
      </rPr>
      <t>TITAGARH WAGONS LTD.</t>
    </r>
  </si>
  <si>
    <r>
      <rPr>
        <sz val="9"/>
        <rFont val="Arial"/>
        <family val="2"/>
      </rPr>
      <t>NEW FIELD INDUSTRIAL EQUIPMENT PVT. LTD.</t>
    </r>
  </si>
  <si>
    <r>
      <rPr>
        <sz val="9"/>
        <rFont val="Arial"/>
        <family val="2"/>
      </rPr>
      <t>SAWAN ENGINEERS PVT.LTD.</t>
    </r>
  </si>
  <si>
    <r>
      <rPr>
        <sz val="9"/>
        <rFont val="Arial"/>
        <family val="2"/>
      </rPr>
      <t>BESCO LIMITED (WAGON DIVISION)</t>
    </r>
  </si>
  <si>
    <r>
      <rPr>
        <sz val="9"/>
        <rFont val="Arial"/>
        <family val="2"/>
      </rPr>
      <t>STEELCO ISPAT PVT.LTD.UNIT-1</t>
    </r>
  </si>
  <si>
    <r>
      <rPr>
        <sz val="9"/>
        <rFont val="Arial"/>
        <family val="2"/>
      </rPr>
      <t>RAJDHANI TRADERS</t>
    </r>
  </si>
  <si>
    <t>Details as on 05th August 2021</t>
  </si>
  <si>
    <t>1. Assessment is done based on the discussions done with the Banker/ Company and the details which they could provide to us on our queries.
2. The outstanding are taken from the data provided by the company standing as on 1st april 2021 to 05.August 2021.
3. Based on the reason for pendency and comments on recoverability, we have arrived at the valuation based on the assumption that in present situation what is the maximum recoverability can come subject to proper follow-up with the counter parties.
4. The recoverability assessed in the potential valuation is subject to rigorous follow-up with individual debtor.
5. This is just a general assessment on the basis of general Industry practice, based on the details which the company/ Banker could provide to us as per our queries &amp; discussions with the Company officials/ Banker.
6. No audit of any kind is performed by us from the books of account or ledger statements and all this data/ information/ input/ details provided to us by the company/ Banker are taken as is it on good faith that these are factually correct information.
7. There is no fixed criteria, formula or norm for the Valuation of Current assets It is purely based on the individual assessment and may differ from valuer to valuer based on the practicality he analyse in recoveries of outstanding dues. Ultimate recovery depends on efforts, extensive follow-ups and close scrutiny of individual case made by the company/ RP. So our values should not be regarded as any judgment in regard to the recoverability of Current assets</t>
  </si>
  <si>
    <t>Figures in INR Cr</t>
  </si>
  <si>
    <t>Advances for land</t>
  </si>
  <si>
    <t>Security Deposit with Power</t>
  </si>
  <si>
    <t xml:space="preserve">We have not received any document/information regarding reason of pendency, nature of pending works etc. and we have been provided with only the ageing analysis. As per information received from the company officials, advance to IOCL is pending for less than 90 days. However, an amount of Rs.1,36,85,849 i.e. more than 94% of the advance amount. So, net asset value for advance to IOCL becomes Rs. 8,62,822. </t>
  </si>
  <si>
    <t>Therefore, we have considered the percentages mentioned in the table annexed alongwith this sheet as Fair value and Realisable value respectively only on the basis of the ageing of debtors:-</t>
  </si>
  <si>
    <t>We have not received any document/information regarding reason of pendency, nature of pending works etc. and we have been provided with</t>
  </si>
  <si>
    <t>Security Deposit With Others</t>
  </si>
  <si>
    <t>Security Deposit With telephone</t>
  </si>
  <si>
    <t>Security Deposit for Rent</t>
  </si>
  <si>
    <t>Details as on 05th aug 2021</t>
  </si>
  <si>
    <r>
      <rPr>
        <b/>
        <sz val="8.5"/>
        <rFont val="Arial"/>
        <family val="2"/>
      </rPr>
      <t>Almix</t>
    </r>
  </si>
  <si>
    <r>
      <rPr>
        <b/>
        <sz val="8.5"/>
        <rFont val="Arial"/>
        <family val="2"/>
      </rPr>
      <t>Boric Acid Powder</t>
    </r>
  </si>
  <si>
    <r>
      <rPr>
        <b/>
        <sz val="8.5"/>
        <rFont val="Arial"/>
        <family val="2"/>
      </rPr>
      <t>Calcium Aluminates</t>
    </r>
  </si>
  <si>
    <r>
      <rPr>
        <b/>
        <sz val="8.5"/>
        <rFont val="Arial"/>
        <family val="2"/>
      </rPr>
      <t>Carbon Paste</t>
    </r>
  </si>
  <si>
    <r>
      <rPr>
        <b/>
        <sz val="8.5"/>
        <rFont val="Arial"/>
        <family val="2"/>
      </rPr>
      <t>Coke &amp; Coal</t>
    </r>
  </si>
  <si>
    <r>
      <rPr>
        <b/>
        <sz val="8.5"/>
        <rFont val="Arial"/>
        <family val="2"/>
      </rPr>
      <t>Coke Fines</t>
    </r>
  </si>
  <si>
    <r>
      <rPr>
        <b/>
        <sz val="8.5"/>
        <rFont val="Arial"/>
        <family val="2"/>
      </rPr>
      <t>Copper</t>
    </r>
  </si>
  <si>
    <r>
      <rPr>
        <b/>
        <sz val="8.5"/>
        <rFont val="Arial"/>
        <family val="2"/>
      </rPr>
      <t>Dolamite</t>
    </r>
  </si>
  <si>
    <r>
      <rPr>
        <b/>
        <sz val="8.5"/>
        <rFont val="Arial"/>
        <family val="2"/>
      </rPr>
      <t>Dololime</t>
    </r>
  </si>
  <si>
    <r>
      <rPr>
        <b/>
        <sz val="8.5"/>
        <rFont val="Arial"/>
        <family val="2"/>
      </rPr>
      <t>Ferro Aluminium</t>
    </r>
  </si>
  <si>
    <r>
      <rPr>
        <b/>
        <sz val="8.5"/>
        <rFont val="Arial"/>
        <family val="2"/>
      </rPr>
      <t>Ferro Boron</t>
    </r>
  </si>
  <si>
    <r>
      <rPr>
        <b/>
        <sz val="8.5"/>
        <rFont val="Arial"/>
        <family val="2"/>
      </rPr>
      <t>Ferro Chrome</t>
    </r>
  </si>
  <si>
    <r>
      <rPr>
        <b/>
        <sz val="8.5"/>
        <rFont val="Arial"/>
        <family val="2"/>
      </rPr>
      <t>Ferro Manganese</t>
    </r>
  </si>
  <si>
    <r>
      <rPr>
        <b/>
        <sz val="8.5"/>
        <rFont val="Arial"/>
        <family val="2"/>
      </rPr>
      <t>Ferro Molybdenum</t>
    </r>
  </si>
  <si>
    <r>
      <rPr>
        <b/>
        <sz val="8.5"/>
        <rFont val="Arial"/>
        <family val="2"/>
      </rPr>
      <t>Ferro Nickle</t>
    </r>
  </si>
  <si>
    <r>
      <rPr>
        <b/>
        <sz val="8.5"/>
        <rFont val="Arial"/>
        <family val="2"/>
      </rPr>
      <t>Ferro Shots(Jindal)</t>
    </r>
  </si>
  <si>
    <r>
      <rPr>
        <b/>
        <sz val="8.5"/>
        <rFont val="Arial"/>
        <family val="2"/>
      </rPr>
      <t>Ferro Silico Calcium</t>
    </r>
  </si>
  <si>
    <r>
      <rPr>
        <b/>
        <sz val="8.5"/>
        <rFont val="Arial"/>
        <family val="2"/>
      </rPr>
      <t>Ferro Silicon</t>
    </r>
  </si>
  <si>
    <r>
      <rPr>
        <b/>
        <sz val="8.5"/>
        <rFont val="Arial"/>
        <family val="2"/>
      </rPr>
      <t>Ferro Silicon Calcium cored Wire</t>
    </r>
  </si>
  <si>
    <r>
      <rPr>
        <b/>
        <sz val="8.5"/>
        <rFont val="Arial"/>
        <family val="2"/>
      </rPr>
      <t>Ferro Titanium</t>
    </r>
  </si>
  <si>
    <r>
      <rPr>
        <b/>
        <sz val="8.5"/>
        <rFont val="Arial"/>
        <family val="2"/>
      </rPr>
      <t>Fluorspar</t>
    </r>
  </si>
  <si>
    <r>
      <rPr>
        <b/>
        <sz val="8.5"/>
        <rFont val="Arial"/>
        <family val="2"/>
      </rPr>
      <t>Furnace Oil</t>
    </r>
  </si>
  <si>
    <r>
      <rPr>
        <b/>
        <sz val="8.5"/>
        <rFont val="Arial"/>
        <family val="2"/>
      </rPr>
      <t>Graphite Electrode</t>
    </r>
  </si>
  <si>
    <r>
      <rPr>
        <b/>
        <sz val="8.5"/>
        <rFont val="Arial"/>
        <family val="2"/>
      </rPr>
      <t>HYDROFLURIC ACID</t>
    </r>
  </si>
  <si>
    <r>
      <rPr>
        <b/>
        <sz val="8.5"/>
        <rFont val="Arial"/>
        <family val="2"/>
      </rPr>
      <t>Iron Ore</t>
    </r>
  </si>
  <si>
    <r>
      <rPr>
        <b/>
        <sz val="8.5"/>
        <rFont val="Arial"/>
        <family val="2"/>
      </rPr>
      <t>Iron Powder</t>
    </r>
  </si>
  <si>
    <r>
      <rPr>
        <b/>
        <sz val="8.5"/>
        <rFont val="Arial"/>
        <family val="2"/>
      </rPr>
      <t>Iron Skull</t>
    </r>
  </si>
  <si>
    <r>
      <rPr>
        <b/>
        <sz val="8.5"/>
        <rFont val="Arial"/>
        <family val="2"/>
      </rPr>
      <t>Lime</t>
    </r>
  </si>
  <si>
    <r>
      <rPr>
        <b/>
        <sz val="8.5"/>
        <rFont val="Arial"/>
        <family val="2"/>
      </rPr>
      <t>Liquid Argon</t>
    </r>
  </si>
  <si>
    <r>
      <rPr>
        <b/>
        <sz val="8.5"/>
        <rFont val="Arial"/>
        <family val="2"/>
      </rPr>
      <t>Liquid Nitrogen</t>
    </r>
  </si>
  <si>
    <r>
      <rPr>
        <b/>
        <sz val="8.5"/>
        <rFont val="Arial"/>
        <family val="2"/>
      </rPr>
      <t>Liquid Oxygen</t>
    </r>
  </si>
  <si>
    <r>
      <rPr>
        <b/>
        <sz val="8.5"/>
        <rFont val="Arial"/>
        <family val="2"/>
      </rPr>
      <t>MS Scrap</t>
    </r>
  </si>
  <si>
    <r>
      <rPr>
        <b/>
        <sz val="8.5"/>
        <rFont val="Arial"/>
        <family val="2"/>
      </rPr>
      <t>MS Slab</t>
    </r>
  </si>
  <si>
    <r>
      <rPr>
        <b/>
        <sz val="8.5"/>
        <rFont val="Arial"/>
        <family val="2"/>
      </rPr>
      <t>Nickle Ore</t>
    </r>
  </si>
  <si>
    <r>
      <rPr>
        <b/>
        <sz val="8.5"/>
        <rFont val="Arial"/>
        <family val="2"/>
      </rPr>
      <t>NITRIC ACID</t>
    </r>
  </si>
  <si>
    <r>
      <rPr>
        <b/>
        <sz val="8.5"/>
        <rFont val="Arial"/>
        <family val="2"/>
      </rPr>
      <t>Nitrogen</t>
    </r>
  </si>
  <si>
    <r>
      <rPr>
        <b/>
        <sz val="8.5"/>
        <rFont val="Arial"/>
        <family val="2"/>
      </rPr>
      <t>Oxygen</t>
    </r>
  </si>
  <si>
    <r>
      <rPr>
        <b/>
        <sz val="8.5"/>
        <rFont val="Arial"/>
        <family val="2"/>
      </rPr>
      <t>Pig Iron</t>
    </r>
  </si>
  <si>
    <r>
      <rPr>
        <b/>
        <sz val="8.5"/>
        <rFont val="Arial"/>
        <family val="2"/>
      </rPr>
      <t>Propane</t>
    </r>
  </si>
  <si>
    <r>
      <rPr>
        <b/>
        <sz val="8.5"/>
        <rFont val="Arial"/>
        <family val="2"/>
      </rPr>
      <t>PROPANE GAS</t>
    </r>
  </si>
  <si>
    <r>
      <rPr>
        <b/>
        <sz val="8.5"/>
        <rFont val="Arial"/>
        <family val="2"/>
      </rPr>
      <t>Quartz</t>
    </r>
  </si>
  <si>
    <r>
      <rPr>
        <b/>
        <sz val="8.5"/>
        <rFont val="Arial"/>
        <family val="2"/>
      </rPr>
      <t>Ramming Mass</t>
    </r>
  </si>
  <si>
    <r>
      <rPr>
        <b/>
        <sz val="8.5"/>
        <rFont val="Arial"/>
        <family val="2"/>
      </rPr>
      <t>Silico Manganese</t>
    </r>
  </si>
  <si>
    <r>
      <rPr>
        <b/>
        <sz val="8.5"/>
        <rFont val="Arial"/>
        <family val="2"/>
      </rPr>
      <t>Slab Sillma</t>
    </r>
  </si>
  <si>
    <r>
      <rPr>
        <b/>
        <sz val="8.5"/>
        <rFont val="Arial"/>
        <family val="2"/>
      </rPr>
      <t>Slag Chips</t>
    </r>
  </si>
  <si>
    <r>
      <rPr>
        <b/>
        <sz val="8.5"/>
        <rFont val="Arial"/>
        <family val="2"/>
      </rPr>
      <t>Sponge Iron</t>
    </r>
  </si>
  <si>
    <r>
      <rPr>
        <b/>
        <sz val="8.5"/>
        <rFont val="Arial"/>
        <family val="2"/>
      </rPr>
      <t>SS Grinding Dust</t>
    </r>
  </si>
  <si>
    <r>
      <rPr>
        <b/>
        <sz val="8.5"/>
        <rFont val="Arial"/>
        <family val="2"/>
      </rPr>
      <t>SS Scrap</t>
    </r>
  </si>
  <si>
    <r>
      <rPr>
        <b/>
        <sz val="8.5"/>
        <rFont val="Arial"/>
        <family val="2"/>
      </rPr>
      <t>SS Scrap others (CRM)</t>
    </r>
  </si>
  <si>
    <r>
      <rPr>
        <b/>
        <sz val="8.5"/>
        <rFont val="Arial"/>
        <family val="2"/>
      </rPr>
      <t>SS Slab</t>
    </r>
  </si>
  <si>
    <r>
      <rPr>
        <b/>
        <sz val="8.5"/>
        <rFont val="Arial"/>
        <family val="2"/>
      </rPr>
      <t>Temp Tips</t>
    </r>
  </si>
  <si>
    <r>
      <rPr>
        <b/>
        <sz val="8.5"/>
        <rFont val="Arial"/>
        <family val="2"/>
      </rPr>
      <t>COIL SCRAP</t>
    </r>
  </si>
  <si>
    <t>Unit 1</t>
  </si>
  <si>
    <t>Unit 3</t>
  </si>
  <si>
    <t>Unit 2</t>
  </si>
  <si>
    <t xml:space="preserve">
Unit 3</t>
  </si>
  <si>
    <t xml:space="preserve">
Unit 2</t>
  </si>
  <si>
    <t>Amount as per Ledgers</t>
  </si>
  <si>
    <t>Details as on 5th of Aug 2021</t>
  </si>
  <si>
    <t xml:space="preserve">Figures in INR </t>
  </si>
  <si>
    <t>Cash balance was treated as certified by managemrnt and considered in its full value.</t>
  </si>
  <si>
    <t>1. This Valuation report is prepared for the Inventory lying at Dhankanal District, Odisha, Pin Cd.- 759121. The survey was conducted on 20th &amp; 25th August, 2021.
2. No audit of any kind is performed by us from the books of account or ledger statements and all this data/ information/ input/ details provided to us by the company/ banker are taken as is it on good faith that these are factually correct information.
3. There is no fixed criteria, formula or norm for the Valuation of Current assets It is purely based on the individual assessment and may differ from valuer to valuer based on the practicality he analyse in recoveries of outstanding dues. Ultimate recovery depends on efforts, extensive follow-ups and close scrutiny of individual case made by the company/ banker. So our values should not be regarded as any judgment in regard to the recoverability of Current assets</t>
  </si>
  <si>
    <t>1. Assessment is done based on the discussions done with the company/ banker and the details which they could provide to us on our queries.
2. The complete list of counter-parties are taken from the data provided by the company/ Banker for 05st August 2021. Status &amp; Outstanding amount are provided by the Company officials/ Banker.
3. Basis of the assessment is mentioned against each line item based on the information provided to us by the company/ banker.
4. No audit of any kind is performed by us from the books of account or ledger statements and all the data/ information/ input/ details provided to us by the company/ banker are taken as is it on good faith that these are factually correct information.
5. There is no fixed criteria, formula or norm for the Valuation of Current assets It is purely based on the individual assessment and may differ from valuer to valuer based on the practicality he analyse in recoveries of outstanding dues. Ultimate recovery depends on efforts, extensive follow-ups and close scrutiny of individual case made by the company/ banker. So our values should not be regarded as any judgment in regard to the recoverability of Current assets</t>
  </si>
  <si>
    <t>During the FY 2017-18, Company had received the notice from Financial Creditors, who filed the petition before NCLT on 15th March 2018 to initiate Corporate Insolvency Resolution Process under section 7 of Insolvency &amp; Bankruptcy Code 2016, which has been admitted by Hon’ble NCLT on 5th march 2019.
Accordingly, company has undergone Corporate Insolvency Resolution Process(CIR Process) under the provision of the Insolvency &amp; Bankruptcy Code 2016(IBC) in terms of order dated 5th March 2019 Hon’ble NCLT, Kolkata Branch</t>
  </si>
  <si>
    <t>Mr. Kanan Tiruvengadam appointed as the Liquidator as per order passed by Hon’ble NCLT for Liquidation which was received on 03th Feb 2020. Since then the Liquidation Process is in progress.</t>
  </si>
  <si>
    <t>The Company has aggregate claims as on 03.02.2020, submitted by various Financial, Operational creditors and dues to workmen &amp; employee are Rs.3464.53 Cr, Rs.1047.81 Cr, and Rs.0.43 Cr respectively, Company have accumulated loss of Rs. 2571.54 Cr as on 31.03.2020.</t>
  </si>
  <si>
    <t xml:space="preserve">The Financial performance of the company had deteriorated substantially. </t>
  </si>
  <si>
    <t xml:space="preserve">      All the Trade Receivables are pending for More than 180 days as per Information given by Management and Reason for pendency are Quality Disputes with Trade Receivables and  we also confirm about the recovery chances of theses Trade Receivable from Management of the company which is Very low  and the business of the company has been shut down since 31.03.2021. However, status of recovery/ adjustment procedures, any confirmation of balance, etc. has not been provided us, Considering the age of receivables and in the absence of documentary evidence or appropriate actions by the company / legal recourse to recover the above dues it has been decided to treat the fair value 20% and realizable value of the receivables 10%</t>
  </si>
  <si>
    <t>During the FY 2017-18, Company had received the notice from Financial Creditors, who filed the petition before NCLT on 15th March 2018 to initiate Corporate Insolvency Resolution Process under section 7 of Insolvency &amp; Bankruptcy Code 2016, which has been admitted by Hon’ble NCLT on 5th march 2019.</t>
  </si>
  <si>
    <t>Accordingly, company has undergone Corporate Insolvency Resolution Process(CIR Process) under the provision of the Insolvency &amp; Bankruptcy Code 2016(IBC) in terms of order dated 5th March 2019 Hon’ble NCLT, Kolkata Branch</t>
  </si>
  <si>
    <t>The Company has aggregate claims as on 03.02.2020, submitted by various Financial, Operational creditors and dues to workmen &amp; employee are Rs.3464.53 Cr, Rs.1047.81 Cr, and Rs.0.43 Cr respectively, Company have accumulated loss of Rs. 2571.54 Cr as on 31.03.2020</t>
  </si>
  <si>
    <t>Amount as on 05th Aug 2021</t>
  </si>
  <si>
    <t xml:space="preserve">
No information / documents were made available other than ledger only.  Fixed deposit is pledged with Bank against LC's, However non availability of any documentary evidence or any other information the value of above FDs or any accrued interest on same is considered as Zero .  
Hence, recoverability of the security deposit is dependent on the condition that the company complies with the relevant terms associated with the contract. Hence, we have considered the Fair value to be Nil and Realisable value to be Nil of its book value.
</t>
  </si>
  <si>
    <t>Only UCO Bank Current Account (0020210004531) balance statement has been given to us, besides that no Information has been provided remaining bank account. Accordingly for remaining bank account balances in current account is treated as zero.</t>
  </si>
  <si>
    <t xml:space="preserve">
We have not been receive any information from management of the company, fixed deposit amounting to Rs 3.02 Crore is pledged with Bank against LC's, However no documentary evidence was provided on lien of above fixed deposits. Since the company has huge outstanding dues payable to the bank, it is quite evident that entire FDs would be adjusted by the bank against that dues payable by the company.  
Accordingly the realizable value of the bank FDs is treated as zero.
</t>
  </si>
  <si>
    <t>Hence, recoverability of the security deposit is dependent on the condition that the company complies with the relevant terms associated with the contract. Hence, we have considered the Fair value to be 40% and Realisable value to be 20% of its book value</t>
  </si>
  <si>
    <t>As per information received from the company officials which is limited to ledger only.</t>
  </si>
  <si>
    <t>NA</t>
  </si>
  <si>
    <t xml:space="preserve">As per information received from the company officials which is limited to ledger only, Security deposit with Telephone &amp; Mobile. In the absence of any documentary evidence / information in respect of Telephone &amp; Mobile dues provided by the company. 
Hence, recoverability of the security deposit is dependent on the condition that the company complies with the relevant terms associated with the contract. 
Hence, we have considered the Fair value to be 30% and Realisable value to be 20% of its book value.
</t>
  </si>
  <si>
    <t xml:space="preserve">As per the Management of the company these deposit are very old, company confirm that, don’t have any Documented Evidence/ Information to share in respect of the same. 
Hence, recoverability of the security deposit is dependent on the condition that the company complies with the relevant terms associated with the contract. Hence, we have considered the Fair value to be 30% and Realisable value to be 20% of its book value.
</t>
  </si>
  <si>
    <t>As per information received from the company officials which is limited to ledger only, non-availability of any documentary evidence or any other information provide by company on the same.  
Hence, recoverability of the security deposit is dependent on the condition that the company complies with the relevant terms associated with the contract. Hence, we have considered the Fair value 30% and Realisable value to be 20% of its book value.</t>
  </si>
  <si>
    <t>Hence, we have considered the Fair value and Realisable value to be Nil for the valuation purpose of company.</t>
  </si>
  <si>
    <t xml:space="preserve">
      All the Trade Receivables are pending for More than 180 days as per Information given by Management and Reason for pendency are Quality Disputes with Trade Receivables and  we also confirm about the recovery chances of theses Trade Receivable from the company which is very low  and the business of the company has been shut down since 31.03.2021. However, status of recovery/ adjustment procedures, any confirmation of balance, etc. has not been provided us.
 Considering the age of receivables and in the absence of documentary evidence or appropriate actions by the company / legal recourse to recover the above dues it has been decided to treat the fair value 20% and realizable value of the receivables 10%</t>
  </si>
  <si>
    <t>Very Low</t>
  </si>
  <si>
    <t>Kolkata
(Balmer Lawrie)</t>
  </si>
  <si>
    <t xml:space="preserve">Stock at port have been detained by the Commissioner of Custom as per order dated 29-03-2017, As per CA (IB) No.575/KB/2019 C.P (IB) No. 513/KB/2018 the Commissioner Of Custom (Port), company has stock of amount 296.85 Cr as per last Audit Financial Statement FY 2019-20 out of which Custom department auctioned the raw material amounting Rs.60.20 Cr for Rs.10.60 Cr  at port, we also request the Company for additional information/ any external confirmation from this balance, But non availability of any information, we rely the information provided by Liquidator team by of oral communication in which confirm that this amount recoverable reason being company secure the case in NLCT and Court  
Although, we have considered the Fair value 100% and Realisable value to be 100% for the valuation purpose of company.
</t>
  </si>
  <si>
    <t>Sinter</t>
  </si>
  <si>
    <t xml:space="preserve">
During the survey, we have physically verified that the material is lying at the stockyard of the company's plant. As the quantity of the material is very high, we cannot comment on the quantity of the product. So we have considered that the given quantity is lying at the specified location sided the inputs provided by the Company in good faith.  However, since company is non-operational since March 2021 and further, the company inventory is old and remained unused since long.
Hence, we have considered Fair value to be at 50% and Realisable value at 40% of their respective values after considering a reasonable quality discount for it based on its physical condition and laid as obselete for 5 months since 31.03.2021.</t>
  </si>
  <si>
    <t xml:space="preserve">As per the management of the company these deposit are more than 10 year old, company confirm that, don’t have any documented evidence regarding the same or any other information to share. 
Hence, recoverability of the security deposit is dependent on the condition that the company complies with the relevant terms associated with the contract.
Presently in absence of any information, we cannot assign any value in respect of that. 
</t>
  </si>
  <si>
    <r>
      <t xml:space="preserve">During the survey, we have physically verified that the material, which is lying at the stockyard of the company's plant. But there are stocks lying at Haldia, Vizag and Kolkata port, which could not be physically verified by us. We had relied on the information provided by the company. But Stock at port have been detained by the Commissioner of Custom as per order dated 29-03-2017, As per CA (IB) No.575/KB/2019 C.P (IB) No. 513/KB/2018 , still these stocks are lying with customs port since 2017. 
In the absence of any further information on the latest status of stock from the Company, we have considered the Fair value to be at 30% and Realisable value to be 20% of the outstanding amount after considering a reasonable quality discount for it based on its </t>
    </r>
    <r>
      <rPr>
        <sz val="9"/>
        <rFont val="Arial"/>
        <family val="2"/>
      </rPr>
      <t>physical condition.</t>
    </r>
    <r>
      <rPr>
        <sz val="9"/>
        <color theme="1"/>
        <rFont val="Arial"/>
        <family val="2"/>
      </rPr>
      <t xml:space="preserve">
While determining above value we have have also considered the information available in public domain regarding E-Auction held on 20.08.2021.</t>
    </r>
  </si>
  <si>
    <t>During the survey, we have physically verified that the material which was lying at the stockyard of the company's plant. We have done physical verification of stocks on sample basis, However considering the volume of materials it was not practically possible to measure each items of materials categorically. We relied on the quantity as per the inventory list provided to us by the company.
The company is non-operational for a long time and accordingly its entire inventories was treated as " Non-moving " or old which would not fetch more than  50% as fair value or  40% as realisable value of their respective book values as reported in their ledger statement provided to us.</t>
  </si>
  <si>
    <t xml:space="preserve">As per the information provided by the company, it has security deposit with, Odisha Power Transmission Corporation Ltd (OPTCL) as per letter no.TR/WKL/IV/625/2012/PART-1/ dated.17.08.2020 issued by OPTCL and TP Central Odisha Distribution Limited As per latter no. 990(3) dated.22.06.2021 issued by TPCODL (TPCODL), of Rs.9.09 Cr and Rs.11.89Cr respectively.
As per the ledger statement of security deposit, OPTCL has already refunded amount of Rs.3.84 up to July’2021, hence only balance amount of Rs.5.25 yet to receive.
In case of TPCODL company has Outstanding Electricity dues of Rs 4.02 Cr up to May’2021, hence only 7.91 Cr (including Interest) to be refunded out of 11.89Cr and the same has been credit to the bank account (00020210004531) of the company as on 17.06.2021.
Hence considering the above observation we have considered the fair vale 100% and Realisable value to be 76.35% of its book value
</t>
  </si>
  <si>
    <t>Balance with Bank</t>
  </si>
  <si>
    <t xml:space="preserve">.
The Financial performance of the company had deteriorated substantially. 
All the Trade Receivables are pending for More than 180 days and the business of the company has been shut down since 31.03.2021.  We have not received any information regarding the reason of pendency, status of recovery/ adjustment procedures, any confirmation of balance, etc.  Considering the age of receivables and in the absence of documentary evidence or appropriate actions by the company / legal recourse to recover the above  dues it has been decided to treat the fair value and realizable value of the receivables  as zero.
</t>
  </si>
  <si>
    <t>The Financial performance of the company had deteriorated substantially. 
All the Trade Receivables are pending for More than 180 days and the business of the company has been shut down since 31.03.2021.  We have not received any information regarding the reason of pendency, status of recovery/ adjustment procedures, any confirmation of balance, etc.  Considering the age of receivables and in the absence of documentary evidence or appropriate actions by the company / legal recourse to recover the above  dues it has been decided to treat the fair value and realizable value of the receivables  as zero.</t>
  </si>
  <si>
    <t>SANDEEP GOYAL</t>
  </si>
  <si>
    <t>ANJANI KUMAR GOYAL</t>
  </si>
  <si>
    <t>HIMANSHU GOYAL</t>
  </si>
  <si>
    <t>JAI KUMAR GOYAL</t>
  </si>
  <si>
    <t>BBZPC6302E</t>
  </si>
  <si>
    <t>Prithwish Chatterjee</t>
  </si>
  <si>
    <t>00276140</t>
  </si>
  <si>
    <t>00276348</t>
  </si>
  <si>
    <t>00276571</t>
  </si>
  <si>
    <t>00324847</t>
  </si>
  <si>
    <t>Begin Date</t>
  </si>
  <si>
    <t>DIN No.</t>
  </si>
  <si>
    <t xml:space="preserve">Others Current Financial Assets </t>
  </si>
  <si>
    <t>(Annexure-I) INVENTORY</t>
  </si>
  <si>
    <r>
      <t xml:space="preserve">During the survey, we have physically verified the material  lying at the stockyard of the company's plant. Physical verification of stocks was done on sample basis. We didnt't get any support from the company since no technical person was availble during site visit with our people. Considering the volume of materials it was not practically possible to measure each items of materials categorically. 
We relied on the quantity as per the inventory list provided </t>
    </r>
    <r>
      <rPr>
        <sz val="9"/>
        <rFont val="Arial"/>
        <family val="2"/>
      </rPr>
      <t>to us by the company.  The company is non-operational for a long time and accordingly its entire inventories was treated as " Non-moving " or old which would not fetch more than 50% as fair value or 40% as realisable value of their respective book values as provided to us.</t>
    </r>
  </si>
  <si>
    <t xml:space="preserve">
The Financial performance of the company had deteriorated substantially. 
All the Trade Receivables are pending for More than 180 days and the business of the company has been shut down since 31.03.2021.  We have not received any information regarding the reason of pendency, status of recovery/ adjustment procedures, any confirmation of balance, etc.  Considering the age of receivables and in the absence of documentary evidence or appropriate actions by the company / legal recourse to recover the above  dues it has been decided to treat the fair value and realizable value of the receivables  as zero.
The Financial performance of the company had deteriorated substantially. 
All the Trade Receivables are pending for More than 180 days and the business of the company has been shut down since 31.03.2021.  We have not received any information regarding the reason of pendency, status of recovery/ adjustment procedures, any confirmation of balance, etc.  Considering the age of receivables and in the absence of documentary evidence or appropriate actions by the company / legal recourse to recover the above  dues it has been decided to treat the fair value and realizable value of the receivables  as zero.</t>
  </si>
  <si>
    <t>(Annexure-II)    TRADE RECEIVABLES</t>
  </si>
  <si>
    <t>Balance as per Ledger</t>
  </si>
  <si>
    <t>(Annexure-III) C&amp;CE and Other Bank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</si>
</sst>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quot;₹&quot;\ * #,##0.00_ ;_ &quot;₹&quot;\ * \-#,##0.00_ ;_ &quot;₹&quot;\ * &quot;-&quot;??_ ;_ @_ "/>
    <numFmt numFmtId="164" formatCode="_(* #,##0.00_);_(* \(#,##0.00\);_(* &quot;-&quot;??_);_(@_)"/>
    <numFmt numFmtId="165" formatCode="_(* #,##0_);_(* \(#,##0\);_(* &quot;-&quot;??_);_(@_)"/>
    <numFmt numFmtId="166" formatCode="_ &quot;Rs.&quot;\ * #,##0.00_ ;_ &quot;Rs.&quot;\ * \-#,##0.00_ ;_ &quot;Rs.&quot;\ * &quot;-&quot;??_ ;_ @_ "/>
    <numFmt numFmtId="167" formatCode="0.000"/>
  </numFmts>
  <fonts count="24" x14ac:knownFonts="1">
    <font>
      <sz val="11"/>
      <color theme="1"/>
      <name val="Calibri"/>
      <family val="2"/>
      <scheme val="minor"/>
    </font>
    <font>
      <b/>
      <sz val="11"/>
      <color theme="0"/>
      <name val="Calibri"/>
      <family val="2"/>
      <scheme val="minor"/>
    </font>
    <font>
      <b/>
      <sz val="11"/>
      <color theme="1"/>
      <name val="Calibri"/>
      <family val="2"/>
      <scheme val="minor"/>
    </font>
    <font>
      <sz val="9"/>
      <color indexed="81"/>
      <name val="Tahoma"/>
      <family val="2"/>
    </font>
    <font>
      <b/>
      <sz val="9"/>
      <color indexed="81"/>
      <name val="Tahoma"/>
      <family val="2"/>
    </font>
    <font>
      <sz val="10"/>
      <name val="Arial"/>
      <family val="2"/>
    </font>
    <font>
      <sz val="11"/>
      <color theme="1"/>
      <name val="Calibri"/>
      <family val="2"/>
      <scheme val="minor"/>
    </font>
    <font>
      <b/>
      <i/>
      <sz val="11"/>
      <color theme="1"/>
      <name val="Calibri"/>
      <family val="2"/>
      <scheme val="minor"/>
    </font>
    <font>
      <b/>
      <i/>
      <sz val="9"/>
      <color theme="0"/>
      <name val="Arial"/>
      <family val="2"/>
    </font>
    <font>
      <i/>
      <sz val="9"/>
      <color theme="1"/>
      <name val="Arial"/>
      <family val="2"/>
    </font>
    <font>
      <sz val="9"/>
      <name val="Arial"/>
      <family val="2"/>
    </font>
    <font>
      <b/>
      <sz val="10"/>
      <color theme="0"/>
      <name val="Arial"/>
      <family val="2"/>
    </font>
    <font>
      <sz val="10"/>
      <color theme="1"/>
      <name val="Arial"/>
      <family val="2"/>
    </font>
    <font>
      <b/>
      <sz val="10"/>
      <color theme="1"/>
      <name val="Arial"/>
      <family val="2"/>
    </font>
    <font>
      <b/>
      <sz val="9"/>
      <color theme="0"/>
      <name val="Arial"/>
      <family val="2"/>
    </font>
    <font>
      <sz val="9"/>
      <color theme="1"/>
      <name val="Arial"/>
      <family val="2"/>
    </font>
    <font>
      <b/>
      <sz val="9"/>
      <color theme="1"/>
      <name val="Arial"/>
      <family val="2"/>
    </font>
    <font>
      <b/>
      <i/>
      <sz val="9"/>
      <color theme="1"/>
      <name val="Arial"/>
      <family val="2"/>
    </font>
    <font>
      <i/>
      <sz val="9"/>
      <name val="Arial"/>
      <family val="2"/>
    </font>
    <font>
      <b/>
      <sz val="9"/>
      <name val="Arial"/>
      <family val="2"/>
    </font>
    <font>
      <b/>
      <i/>
      <sz val="9"/>
      <name val="Arial"/>
      <family val="2"/>
    </font>
    <font>
      <b/>
      <sz val="8.5"/>
      <name val="Arial"/>
      <family val="2"/>
    </font>
    <font>
      <b/>
      <i/>
      <sz val="9"/>
      <color rgb="FFFF0000"/>
      <name val="Arial"/>
      <family val="2"/>
    </font>
    <font>
      <sz val="11"/>
      <color theme="1"/>
      <name val="Arial"/>
      <family val="2"/>
    </font>
  </fonts>
  <fills count="8">
    <fill>
      <patternFill patternType="none"/>
    </fill>
    <fill>
      <patternFill patternType="gray125"/>
    </fill>
    <fill>
      <patternFill patternType="solid">
        <fgColor theme="3" tint="-0.249977111117893"/>
        <bgColor indexed="64"/>
      </patternFill>
    </fill>
    <fill>
      <patternFill patternType="solid">
        <fgColor theme="3" tint="0.59999389629810485"/>
        <bgColor indexed="64"/>
      </patternFill>
    </fill>
    <fill>
      <patternFill patternType="solid">
        <fgColor theme="3"/>
        <bgColor indexed="64"/>
      </patternFill>
    </fill>
    <fill>
      <patternFill patternType="solid">
        <fgColor theme="0"/>
        <bgColor indexed="64"/>
      </patternFill>
    </fill>
    <fill>
      <patternFill patternType="solid">
        <fgColor rgb="FF002060"/>
        <bgColor indexed="64"/>
      </patternFill>
    </fill>
    <fill>
      <patternFill patternType="solid">
        <fgColor theme="4" tint="0.5999938962981048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medium">
        <color indexed="64"/>
      </left>
      <right/>
      <top/>
      <bottom style="medium">
        <color indexed="64"/>
      </bottom>
      <diagonal/>
    </border>
    <border>
      <left style="thin">
        <color indexed="64"/>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s>
  <cellStyleXfs count="7">
    <xf numFmtId="0" fontId="0" fillId="0" borderId="0"/>
    <xf numFmtId="0" fontId="5" fillId="0" borderId="0"/>
    <xf numFmtId="164" fontId="5" fillId="0" borderId="0" applyFon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0" fontId="6" fillId="0" borderId="0"/>
  </cellStyleXfs>
  <cellXfs count="292">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left" wrapText="1"/>
    </xf>
    <xf numFmtId="0" fontId="2"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wrapText="1"/>
    </xf>
    <xf numFmtId="0" fontId="0" fillId="0" borderId="1" xfId="0" applyBorder="1" applyAlignment="1">
      <alignment horizontal="left" wrapText="1"/>
    </xf>
    <xf numFmtId="0" fontId="0" fillId="0" borderId="1" xfId="0" applyBorder="1" applyAlignment="1">
      <alignment wrapText="1"/>
    </xf>
    <xf numFmtId="0" fontId="0" fillId="0" borderId="1" xfId="0" applyBorder="1" applyAlignment="1">
      <alignment horizontal="left"/>
    </xf>
    <xf numFmtId="0" fontId="0" fillId="0" borderId="1" xfId="0" applyFont="1" applyFill="1" applyBorder="1" applyAlignment="1">
      <alignment horizontal="center" vertical="center" wrapText="1"/>
    </xf>
    <xf numFmtId="0" fontId="7" fillId="0" borderId="1" xfId="0" applyFont="1" applyBorder="1" applyAlignment="1">
      <alignment horizontal="right" wrapText="1"/>
    </xf>
    <xf numFmtId="4" fontId="0" fillId="0" borderId="1" xfId="0" applyNumberFormat="1" applyFill="1" applyBorder="1" applyAlignment="1">
      <alignment horizontal="left"/>
    </xf>
    <xf numFmtId="0" fontId="0" fillId="0" borderId="1" xfId="0" applyFont="1" applyFill="1" applyBorder="1" applyAlignment="1">
      <alignment horizontal="left" wrapText="1"/>
    </xf>
    <xf numFmtId="164" fontId="0" fillId="0" borderId="1" xfId="3" applyFont="1" applyBorder="1" applyAlignment="1">
      <alignment horizontal="left" wrapText="1"/>
    </xf>
    <xf numFmtId="0" fontId="2" fillId="3" borderId="1" xfId="0" applyFont="1" applyFill="1" applyBorder="1" applyAlignment="1">
      <alignment horizontal="center" vertical="center"/>
    </xf>
    <xf numFmtId="0" fontId="0" fillId="0" borderId="0" xfId="0" applyAlignment="1">
      <alignment horizontal="center" wrapText="1"/>
    </xf>
    <xf numFmtId="0" fontId="0" fillId="0" borderId="1" xfId="0" applyBorder="1" applyAlignment="1">
      <alignment horizontal="center" wrapText="1"/>
    </xf>
    <xf numFmtId="0" fontId="0" fillId="0" borderId="1" xfId="0" applyBorder="1" applyAlignment="1">
      <alignment horizontal="center" wrapText="1"/>
    </xf>
    <xf numFmtId="0" fontId="1" fillId="0" borderId="0" xfId="0" applyFont="1" applyFill="1" applyBorder="1" applyAlignment="1">
      <alignment wrapText="1"/>
    </xf>
    <xf numFmtId="0" fontId="0" fillId="0" borderId="0" xfId="0" applyFill="1" applyBorder="1" applyAlignment="1">
      <alignment horizontal="center" wrapText="1"/>
    </xf>
    <xf numFmtId="0" fontId="0" fillId="0" borderId="0" xfId="0" applyFill="1" applyBorder="1" applyAlignment="1">
      <alignment wrapText="1"/>
    </xf>
    <xf numFmtId="0" fontId="0" fillId="0" borderId="1" xfId="0" applyBorder="1" applyAlignment="1">
      <alignment horizontal="center" wrapText="1"/>
    </xf>
    <xf numFmtId="165" fontId="0" fillId="0" borderId="1" xfId="3" applyNumberFormat="1" applyFont="1" applyBorder="1" applyAlignment="1">
      <alignment horizontal="left" wrapText="1"/>
    </xf>
    <xf numFmtId="165" fontId="0" fillId="0" borderId="1" xfId="3" applyNumberFormat="1" applyFont="1" applyBorder="1" applyAlignment="1">
      <alignment horizontal="center" wrapText="1"/>
    </xf>
    <xf numFmtId="0" fontId="0" fillId="0" borderId="1" xfId="0" applyBorder="1" applyAlignment="1">
      <alignment horizontal="left" wrapText="1" indent="6"/>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wrapText="1"/>
    </xf>
    <xf numFmtId="165" fontId="0" fillId="0" borderId="0" xfId="3" applyNumberFormat="1" applyFont="1"/>
    <xf numFmtId="165" fontId="0" fillId="0" borderId="1" xfId="0" applyNumberFormat="1" applyBorder="1" applyAlignment="1">
      <alignment horizontal="center" wrapText="1"/>
    </xf>
    <xf numFmtId="164" fontId="0" fillId="0" borderId="0" xfId="3" applyFont="1" applyAlignment="1">
      <alignment horizontal="center"/>
    </xf>
    <xf numFmtId="165" fontId="0" fillId="0" borderId="1" xfId="3" applyNumberFormat="1" applyFont="1" applyFill="1" applyBorder="1" applyAlignment="1">
      <alignment horizontal="center"/>
    </xf>
    <xf numFmtId="165" fontId="0" fillId="0" borderId="1" xfId="3" applyNumberFormat="1" applyFont="1" applyFill="1" applyBorder="1" applyAlignment="1"/>
    <xf numFmtId="0" fontId="0" fillId="0" borderId="1" xfId="0" applyFill="1" applyBorder="1" applyAlignment="1">
      <alignment horizontal="left" wrapText="1"/>
    </xf>
    <xf numFmtId="0" fontId="0" fillId="0" borderId="1" xfId="0" applyBorder="1" applyAlignment="1">
      <alignment horizontal="center" wrapText="1"/>
    </xf>
    <xf numFmtId="164" fontId="2" fillId="0" borderId="0" xfId="3" applyFont="1" applyAlignment="1">
      <alignment horizontal="center"/>
    </xf>
    <xf numFmtId="0" fontId="0" fillId="0" borderId="0" xfId="0" applyFont="1" applyAlignment="1">
      <alignment wrapText="1"/>
    </xf>
    <xf numFmtId="0" fontId="0" fillId="0" borderId="0" xfId="0" applyFont="1" applyFill="1" applyAlignment="1">
      <alignment wrapText="1"/>
    </xf>
    <xf numFmtId="0" fontId="0" fillId="0" borderId="1" xfId="0" applyFont="1" applyBorder="1" applyAlignment="1"/>
    <xf numFmtId="0" fontId="0" fillId="0" borderId="1" xfId="0" applyFont="1" applyBorder="1" applyAlignment="1">
      <alignment horizontal="left"/>
    </xf>
    <xf numFmtId="165" fontId="0" fillId="0" borderId="1" xfId="0" applyNumberFormat="1" applyFont="1" applyBorder="1" applyAlignment="1">
      <alignment horizontal="center" wrapText="1"/>
    </xf>
    <xf numFmtId="0" fontId="0" fillId="0" borderId="1" xfId="0" applyFont="1" applyBorder="1" applyAlignment="1">
      <alignment horizontal="center" wrapText="1"/>
    </xf>
    <xf numFmtId="0" fontId="0" fillId="0" borderId="1" xfId="0" applyFont="1" applyBorder="1" applyAlignment="1">
      <alignment wrapText="1"/>
    </xf>
    <xf numFmtId="0" fontId="0" fillId="0" borderId="1" xfId="0" applyFont="1" applyBorder="1" applyAlignment="1">
      <alignment horizontal="center" vertical="center" wrapText="1"/>
    </xf>
    <xf numFmtId="0" fontId="0" fillId="0" borderId="0" xfId="0" applyFont="1" applyAlignment="1">
      <alignment horizontal="center"/>
    </xf>
    <xf numFmtId="0" fontId="0" fillId="0" borderId="0" xfId="0" applyFont="1" applyAlignment="1">
      <alignment horizontal="left"/>
    </xf>
    <xf numFmtId="0" fontId="0" fillId="0" borderId="0" xfId="0" applyFont="1" applyAlignment="1">
      <alignment horizontal="center" wrapText="1"/>
    </xf>
    <xf numFmtId="0" fontId="0" fillId="0" borderId="0" xfId="0" applyFont="1"/>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0" fillId="0" borderId="12" xfId="0" applyBorder="1" applyAlignment="1">
      <alignment wrapText="1"/>
    </xf>
    <xf numFmtId="0" fontId="0" fillId="0" borderId="14" xfId="0" applyBorder="1" applyAlignment="1">
      <alignment horizontal="center" wrapText="1"/>
    </xf>
    <xf numFmtId="0" fontId="0" fillId="0" borderId="15" xfId="0" applyBorder="1" applyAlignment="1">
      <alignment wrapText="1"/>
    </xf>
    <xf numFmtId="165" fontId="0" fillId="0" borderId="14" xfId="3" applyNumberFormat="1" applyFont="1" applyBorder="1" applyAlignment="1">
      <alignment horizontal="center" wrapText="1"/>
    </xf>
    <xf numFmtId="0" fontId="0" fillId="0" borderId="14" xfId="0" applyBorder="1" applyAlignment="1">
      <alignment horizontal="left" wrapText="1"/>
    </xf>
    <xf numFmtId="0" fontId="0" fillId="0" borderId="11" xfId="0" applyBorder="1" applyAlignment="1">
      <alignment horizontal="center" wrapText="1"/>
    </xf>
    <xf numFmtId="0" fontId="0" fillId="0" borderId="13" xfId="0" applyBorder="1" applyAlignment="1">
      <alignment horizontal="center" wrapText="1"/>
    </xf>
    <xf numFmtId="0" fontId="0" fillId="0" borderId="25" xfId="0" applyBorder="1" applyAlignment="1">
      <alignment horizontal="center" wrapText="1"/>
    </xf>
    <xf numFmtId="0" fontId="0" fillId="0" borderId="26" xfId="0" applyBorder="1" applyAlignment="1">
      <alignment wrapText="1"/>
    </xf>
    <xf numFmtId="0" fontId="0" fillId="0" borderId="19" xfId="0" applyBorder="1" applyAlignment="1">
      <alignment horizontal="center" wrapText="1"/>
    </xf>
    <xf numFmtId="0" fontId="0" fillId="0" borderId="7" xfId="0" applyBorder="1" applyAlignment="1">
      <alignment horizontal="left" wrapText="1"/>
    </xf>
    <xf numFmtId="165" fontId="0" fillId="0" borderId="7" xfId="3" applyNumberFormat="1" applyFont="1" applyBorder="1" applyAlignment="1">
      <alignment horizontal="center" wrapText="1"/>
    </xf>
    <xf numFmtId="0" fontId="0" fillId="0" borderId="7" xfId="0" applyBorder="1" applyAlignment="1">
      <alignment horizontal="center" wrapText="1"/>
    </xf>
    <xf numFmtId="0" fontId="0" fillId="0" borderId="20" xfId="0" applyBorder="1" applyAlignment="1">
      <alignment wrapText="1"/>
    </xf>
    <xf numFmtId="0" fontId="2" fillId="0" borderId="25" xfId="0" applyFont="1" applyBorder="1" applyAlignment="1">
      <alignment horizontal="left" wrapText="1"/>
    </xf>
    <xf numFmtId="0" fontId="0" fillId="0" borderId="24" xfId="0" applyBorder="1" applyAlignment="1">
      <alignment wrapText="1"/>
    </xf>
    <xf numFmtId="165" fontId="2" fillId="0" borderId="25" xfId="3" applyNumberFormat="1" applyFont="1" applyBorder="1" applyAlignment="1">
      <alignment horizontal="center" wrapText="1"/>
    </xf>
    <xf numFmtId="164" fontId="0" fillId="0" borderId="14" xfId="0" applyNumberFormat="1" applyBorder="1" applyAlignment="1">
      <alignment horizontal="center" wrapText="1"/>
    </xf>
    <xf numFmtId="0" fontId="1" fillId="6" borderId="1" xfId="0" applyFont="1" applyFill="1" applyBorder="1" applyAlignment="1">
      <alignment horizontal="center" vertical="center" wrapText="1"/>
    </xf>
    <xf numFmtId="0" fontId="8" fillId="0" borderId="0" xfId="0" applyFont="1" applyFill="1" applyBorder="1" applyAlignment="1">
      <alignment horizontal="left"/>
    </xf>
    <xf numFmtId="0" fontId="10" fillId="0" borderId="0" xfId="0" applyFont="1" applyBorder="1" applyAlignment="1">
      <alignment horizontal="left" vertical="top" wrapText="1"/>
    </xf>
    <xf numFmtId="0" fontId="15" fillId="0" borderId="0" xfId="0" applyFont="1" applyAlignment="1">
      <alignment wrapText="1"/>
    </xf>
    <xf numFmtId="0" fontId="15" fillId="0" borderId="1" xfId="0" applyFont="1" applyBorder="1" applyAlignment="1">
      <alignment horizontal="left"/>
    </xf>
    <xf numFmtId="0" fontId="15" fillId="0" borderId="0" xfId="0" applyFont="1" applyAlignment="1"/>
    <xf numFmtId="0" fontId="15" fillId="0" borderId="0" xfId="0" applyFont="1" applyAlignment="1">
      <alignment horizontal="center" wrapText="1"/>
    </xf>
    <xf numFmtId="0" fontId="15" fillId="0" borderId="0" xfId="0" applyFont="1" applyAlignment="1">
      <alignment horizontal="left" wrapText="1"/>
    </xf>
    <xf numFmtId="0" fontId="15" fillId="0" borderId="0" xfId="0" applyFont="1"/>
    <xf numFmtId="0" fontId="10" fillId="0" borderId="28" xfId="0" applyFont="1" applyBorder="1" applyAlignment="1">
      <alignment horizontal="left" vertical="top" wrapText="1"/>
    </xf>
    <xf numFmtId="0" fontId="15" fillId="0" borderId="1" xfId="0" applyFont="1" applyBorder="1"/>
    <xf numFmtId="0" fontId="14" fillId="0" borderId="0" xfId="0" applyFont="1" applyFill="1" applyBorder="1" applyAlignment="1">
      <alignment wrapText="1"/>
    </xf>
    <xf numFmtId="0" fontId="15" fillId="0" borderId="0" xfId="0" applyFont="1" applyFill="1" applyBorder="1" applyAlignment="1">
      <alignment horizontal="center" wrapText="1"/>
    </xf>
    <xf numFmtId="0" fontId="15" fillId="0" borderId="0" xfId="0" applyFont="1" applyFill="1" applyBorder="1" applyAlignment="1">
      <alignment wrapText="1"/>
    </xf>
    <xf numFmtId="0" fontId="9" fillId="0" borderId="0" xfId="0" applyFont="1" applyFill="1" applyBorder="1" applyAlignment="1">
      <alignment horizontal="left" vertical="top" wrapText="1"/>
    </xf>
    <xf numFmtId="4" fontId="15" fillId="0" borderId="1" xfId="3" applyNumberFormat="1" applyFont="1" applyBorder="1" applyAlignment="1">
      <alignment horizontal="right" vertical="center"/>
    </xf>
    <xf numFmtId="0" fontId="15" fillId="0" borderId="1" xfId="0" applyFont="1" applyBorder="1" applyAlignment="1">
      <alignment horizontal="center" vertical="top"/>
    </xf>
    <xf numFmtId="0" fontId="14" fillId="0" borderId="0" xfId="0" applyFont="1" applyFill="1" applyBorder="1" applyAlignment="1">
      <alignment horizontal="center"/>
    </xf>
    <xf numFmtId="0" fontId="15" fillId="0" borderId="4" xfId="0" applyFont="1" applyBorder="1" applyAlignment="1">
      <alignment horizontal="center"/>
    </xf>
    <xf numFmtId="9" fontId="15" fillId="0" borderId="0" xfId="0" applyNumberFormat="1" applyFont="1" applyAlignment="1">
      <alignment wrapText="1"/>
    </xf>
    <xf numFmtId="0" fontId="15" fillId="0" borderId="0" xfId="0" applyFont="1" applyFill="1"/>
    <xf numFmtId="0" fontId="15" fillId="0" borderId="11" xfId="0" applyFont="1" applyBorder="1" applyAlignment="1">
      <alignment horizontal="center" vertical="center"/>
    </xf>
    <xf numFmtId="0" fontId="15" fillId="0" borderId="0" xfId="0" applyFont="1" applyAlignment="1">
      <alignment vertical="center" wrapText="1"/>
    </xf>
    <xf numFmtId="0" fontId="15" fillId="0" borderId="11" xfId="0" applyFont="1" applyBorder="1" applyAlignment="1">
      <alignment horizontal="left" vertical="center"/>
    </xf>
    <xf numFmtId="0" fontId="15" fillId="0" borderId="1" xfId="0" applyFont="1" applyBorder="1" applyAlignment="1">
      <alignment horizontal="left" vertical="center"/>
    </xf>
    <xf numFmtId="0" fontId="15" fillId="0" borderId="1" xfId="0" applyFont="1" applyFill="1" applyBorder="1" applyAlignment="1">
      <alignment horizontal="left" vertical="center"/>
    </xf>
    <xf numFmtId="0" fontId="15" fillId="0" borderId="1" xfId="0" applyFont="1" applyBorder="1" applyAlignment="1">
      <alignment horizontal="center" vertical="center"/>
    </xf>
    <xf numFmtId="4" fontId="10" fillId="0" borderId="1" xfId="4" applyNumberFormat="1" applyFont="1" applyBorder="1" applyAlignment="1">
      <alignment horizontal="center" vertical="center"/>
    </xf>
    <xf numFmtId="164" fontId="15" fillId="0" borderId="1" xfId="3" applyFont="1" applyBorder="1" applyAlignment="1">
      <alignment horizontal="center" vertical="center"/>
    </xf>
    <xf numFmtId="164" fontId="15" fillId="0" borderId="1" xfId="3" applyFont="1" applyFill="1" applyBorder="1" applyAlignment="1">
      <alignment horizontal="center" vertical="center"/>
    </xf>
    <xf numFmtId="0" fontId="15"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9" fillId="0" borderId="0" xfId="0" applyFont="1" applyFill="1" applyBorder="1" applyAlignment="1">
      <alignment vertical="top" wrapText="1"/>
    </xf>
    <xf numFmtId="166" fontId="19" fillId="7" borderId="1" xfId="0" applyNumberFormat="1" applyFont="1" applyFill="1" applyBorder="1" applyAlignment="1">
      <alignment horizontal="center" vertical="center" wrapText="1"/>
    </xf>
    <xf numFmtId="0" fontId="19" fillId="7" borderId="1" xfId="0" applyFont="1" applyFill="1" applyBorder="1" applyAlignment="1">
      <alignment horizontal="center" vertical="center" wrapText="1"/>
    </xf>
    <xf numFmtId="9" fontId="15" fillId="0" borderId="0" xfId="0" applyNumberFormat="1" applyFont="1"/>
    <xf numFmtId="0" fontId="16" fillId="7" borderId="1" xfId="0" applyFont="1" applyFill="1" applyBorder="1" applyAlignment="1">
      <alignment horizontal="center" vertical="center" wrapText="1"/>
    </xf>
    <xf numFmtId="0" fontId="19" fillId="7" borderId="1" xfId="0" applyFont="1" applyFill="1" applyBorder="1" applyAlignment="1">
      <alignment horizontal="center" vertical="center"/>
    </xf>
    <xf numFmtId="0" fontId="9" fillId="0" borderId="0" xfId="0" applyFont="1" applyFill="1" applyBorder="1" applyAlignment="1">
      <alignment horizontal="left" vertical="top" wrapText="1"/>
    </xf>
    <xf numFmtId="0" fontId="16" fillId="7" borderId="1" xfId="0" applyFont="1" applyFill="1" applyBorder="1" applyAlignment="1">
      <alignment horizontal="left" vertical="center" wrapText="1"/>
    </xf>
    <xf numFmtId="0" fontId="15" fillId="7" borderId="10" xfId="0" applyFont="1" applyFill="1" applyBorder="1" applyAlignment="1">
      <alignment horizontal="left" wrapText="1"/>
    </xf>
    <xf numFmtId="0" fontId="15" fillId="7" borderId="10" xfId="0" applyFont="1" applyFill="1" applyBorder="1" applyAlignment="1">
      <alignment horizontal="left" vertical="center"/>
    </xf>
    <xf numFmtId="0" fontId="15" fillId="7" borderId="8" xfId="0" applyFont="1" applyFill="1" applyBorder="1" applyAlignment="1">
      <alignment vertical="center"/>
    </xf>
    <xf numFmtId="0" fontId="16" fillId="7" borderId="9" xfId="0" applyFont="1" applyFill="1" applyBorder="1" applyAlignment="1">
      <alignment vertical="center"/>
    </xf>
    <xf numFmtId="0" fontId="9" fillId="0" borderId="0" xfId="0" applyFont="1" applyFill="1" applyBorder="1" applyAlignment="1">
      <alignment horizontal="right" vertical="center" wrapText="1"/>
    </xf>
    <xf numFmtId="0" fontId="9" fillId="0" borderId="0" xfId="0" applyFont="1" applyBorder="1" applyAlignment="1">
      <alignment horizontal="right"/>
    </xf>
    <xf numFmtId="0" fontId="15" fillId="0" borderId="0" xfId="0" applyFont="1" applyFill="1" applyAlignment="1">
      <alignment wrapText="1"/>
    </xf>
    <xf numFmtId="0" fontId="16" fillId="7" borderId="1" xfId="0" applyFont="1" applyFill="1" applyBorder="1" applyAlignment="1">
      <alignment horizontal="left" vertical="center"/>
    </xf>
    <xf numFmtId="10" fontId="15" fillId="0" borderId="0" xfId="0" applyNumberFormat="1" applyFont="1" applyAlignment="1">
      <alignment wrapText="1"/>
    </xf>
    <xf numFmtId="9" fontId="15" fillId="0" borderId="0" xfId="0" applyNumberFormat="1" applyFont="1" applyAlignment="1">
      <alignment horizontal="center" vertical="center"/>
    </xf>
    <xf numFmtId="0" fontId="15" fillId="7" borderId="34" xfId="0" applyFont="1" applyFill="1" applyBorder="1" applyAlignment="1">
      <alignment horizontal="left" vertical="center"/>
    </xf>
    <xf numFmtId="2" fontId="12" fillId="0" borderId="32" xfId="3" applyNumberFormat="1" applyFont="1" applyBorder="1" applyAlignment="1">
      <alignment horizontal="center" vertical="center"/>
    </xf>
    <xf numFmtId="0" fontId="16" fillId="7" borderId="8" xfId="0" applyFont="1" applyFill="1" applyBorder="1" applyAlignment="1">
      <alignment horizontal="left" vertical="center"/>
    </xf>
    <xf numFmtId="2" fontId="13" fillId="7" borderId="9" xfId="3" applyNumberFormat="1" applyFont="1" applyFill="1" applyBorder="1" applyAlignment="1">
      <alignment horizontal="center" vertical="center"/>
    </xf>
    <xf numFmtId="0" fontId="15" fillId="0" borderId="33" xfId="0" applyFont="1" applyBorder="1" applyAlignment="1">
      <alignment horizontal="center" vertical="center"/>
    </xf>
    <xf numFmtId="4" fontId="15" fillId="0" borderId="6" xfId="3" applyNumberFormat="1" applyFont="1" applyBorder="1" applyAlignment="1">
      <alignment horizontal="center" vertical="center"/>
    </xf>
    <xf numFmtId="0" fontId="16" fillId="7" borderId="8" xfId="0" applyFont="1" applyFill="1" applyBorder="1" applyAlignment="1">
      <alignment horizontal="center" vertical="center" wrapText="1"/>
    </xf>
    <xf numFmtId="4" fontId="16" fillId="7" borderId="9" xfId="3" applyNumberFormat="1" applyFont="1" applyFill="1" applyBorder="1" applyAlignment="1">
      <alignment horizontal="center" vertical="center"/>
    </xf>
    <xf numFmtId="0" fontId="15" fillId="7" borderId="34" xfId="0" applyFont="1" applyFill="1" applyBorder="1" applyAlignment="1">
      <alignment horizontal="left"/>
    </xf>
    <xf numFmtId="0" fontId="16" fillId="7" borderId="8" xfId="0" applyFont="1" applyFill="1" applyBorder="1" applyAlignment="1">
      <alignment horizontal="center" wrapText="1"/>
    </xf>
    <xf numFmtId="0" fontId="15" fillId="0" borderId="31" xfId="0" applyFont="1" applyBorder="1" applyAlignment="1">
      <alignment horizontal="center" vertical="top"/>
    </xf>
    <xf numFmtId="0" fontId="15" fillId="0" borderId="0" xfId="0" applyFont="1" applyBorder="1" applyAlignment="1">
      <alignment horizontal="center" vertical="top"/>
    </xf>
    <xf numFmtId="0" fontId="15" fillId="0" borderId="28" xfId="0" applyFont="1" applyBorder="1" applyAlignment="1">
      <alignment horizontal="center" vertical="top"/>
    </xf>
    <xf numFmtId="0" fontId="15" fillId="0" borderId="32" xfId="0" applyFont="1" applyBorder="1"/>
    <xf numFmtId="0" fontId="19" fillId="7" borderId="36" xfId="0" applyFont="1" applyFill="1" applyBorder="1"/>
    <xf numFmtId="0" fontId="15" fillId="7" borderId="8" xfId="0" applyFont="1" applyFill="1" applyBorder="1" applyAlignment="1">
      <alignment horizontal="center" vertical="center"/>
    </xf>
    <xf numFmtId="0" fontId="19" fillId="7" borderId="27" xfId="0" applyFont="1" applyFill="1" applyBorder="1" applyAlignment="1">
      <alignment horizontal="center" vertical="center" wrapText="1"/>
    </xf>
    <xf numFmtId="4" fontId="16" fillId="7" borderId="8" xfId="3" applyNumberFormat="1" applyFont="1" applyFill="1" applyBorder="1" applyAlignment="1">
      <alignment horizontal="center" vertical="center"/>
    </xf>
    <xf numFmtId="4" fontId="16" fillId="7" borderId="10" xfId="3" applyNumberFormat="1" applyFont="1" applyFill="1" applyBorder="1" applyAlignment="1">
      <alignment horizontal="center" vertical="center"/>
    </xf>
    <xf numFmtId="0" fontId="15" fillId="0" borderId="32" xfId="0" applyFont="1" applyBorder="1" applyAlignment="1">
      <alignment horizontal="center" vertical="center"/>
    </xf>
    <xf numFmtId="44" fontId="15" fillId="0" borderId="1" xfId="5" applyFont="1" applyBorder="1" applyAlignment="1">
      <alignment horizontal="center" vertical="center"/>
    </xf>
    <xf numFmtId="44" fontId="15" fillId="0" borderId="1" xfId="5" applyFont="1" applyFill="1" applyBorder="1" applyAlignment="1">
      <alignment horizontal="center" vertical="center"/>
    </xf>
    <xf numFmtId="44" fontId="19" fillId="7" borderId="35" xfId="5" applyFont="1" applyFill="1" applyBorder="1" applyAlignment="1">
      <alignment horizontal="center"/>
    </xf>
    <xf numFmtId="0" fontId="12" fillId="0" borderId="1" xfId="0" applyFont="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Border="1" applyAlignment="1">
      <alignment horizontal="center" vertical="center"/>
    </xf>
    <xf numFmtId="0" fontId="10" fillId="0" borderId="32" xfId="0" applyNumberFormat="1" applyFont="1" applyFill="1" applyBorder="1" applyAlignment="1">
      <alignment vertical="center" wrapText="1"/>
    </xf>
    <xf numFmtId="0" fontId="10" fillId="0" borderId="37" xfId="1" applyFont="1" applyFill="1" applyBorder="1" applyAlignment="1">
      <alignment horizontal="left" vertical="top" wrapText="1"/>
    </xf>
    <xf numFmtId="0" fontId="15" fillId="0" borderId="7" xfId="0" applyFont="1" applyFill="1" applyBorder="1" applyAlignment="1">
      <alignment vertical="center"/>
    </xf>
    <xf numFmtId="167" fontId="5" fillId="0" borderId="1" xfId="1" applyNumberFormat="1" applyFill="1" applyBorder="1" applyAlignment="1">
      <alignment horizontal="center" vertical="center"/>
    </xf>
    <xf numFmtId="0" fontId="15" fillId="0" borderId="38" xfId="0" applyFont="1" applyBorder="1" applyAlignment="1">
      <alignment horizontal="left" vertical="center"/>
    </xf>
    <xf numFmtId="0" fontId="15" fillId="0" borderId="31" xfId="0" applyFont="1" applyFill="1" applyBorder="1" applyAlignment="1">
      <alignment horizontal="left" vertical="center"/>
    </xf>
    <xf numFmtId="0" fontId="15" fillId="0" borderId="39" xfId="0" applyFont="1" applyFill="1" applyBorder="1" applyAlignment="1">
      <alignment horizontal="left" vertical="center" wrapText="1"/>
    </xf>
    <xf numFmtId="0" fontId="15" fillId="0" borderId="40" xfId="0" applyFont="1" applyBorder="1" applyAlignment="1">
      <alignment horizontal="center" vertical="center"/>
    </xf>
    <xf numFmtId="0" fontId="15" fillId="0" borderId="0" xfId="0" applyFont="1" applyAlignment="1">
      <alignment horizontal="left" vertical="center"/>
    </xf>
    <xf numFmtId="4" fontId="10" fillId="0" borderId="1" xfId="4" applyNumberFormat="1" applyFont="1" applyFill="1" applyBorder="1" applyAlignment="1">
      <alignment horizontal="center" vertical="center"/>
    </xf>
    <xf numFmtId="9" fontId="15" fillId="0" borderId="0" xfId="0" applyNumberFormat="1" applyFont="1" applyFill="1"/>
    <xf numFmtId="4" fontId="15" fillId="0" borderId="1" xfId="3" applyNumberFormat="1" applyFont="1" applyFill="1" applyBorder="1" applyAlignment="1">
      <alignment horizontal="center" vertical="center"/>
    </xf>
    <xf numFmtId="0" fontId="15" fillId="0" borderId="6" xfId="0" applyFont="1" applyFill="1" applyBorder="1" applyAlignment="1">
      <alignment vertical="center" wrapText="1"/>
    </xf>
    <xf numFmtId="2" fontId="12" fillId="0" borderId="1" xfId="3" applyNumberFormat="1" applyFont="1" applyBorder="1" applyAlignment="1">
      <alignment horizontal="center" vertical="center"/>
    </xf>
    <xf numFmtId="0" fontId="16" fillId="7" borderId="41" xfId="0" applyFont="1" applyFill="1" applyBorder="1" applyAlignment="1">
      <alignment horizontal="left" vertical="center" wrapText="1"/>
    </xf>
    <xf numFmtId="0" fontId="15" fillId="0" borderId="1" xfId="0" applyFont="1" applyBorder="1" applyAlignment="1">
      <alignment horizontal="center" vertical="center" wrapText="1"/>
    </xf>
    <xf numFmtId="0" fontId="15" fillId="7" borderId="26" xfId="0" applyFont="1" applyFill="1" applyBorder="1" applyAlignment="1">
      <alignment wrapText="1"/>
    </xf>
    <xf numFmtId="0" fontId="16" fillId="7" borderId="1" xfId="0" applyFont="1" applyFill="1" applyBorder="1" applyAlignment="1">
      <alignment horizontal="center" vertical="top" wrapText="1"/>
    </xf>
    <xf numFmtId="0" fontId="15" fillId="7" borderId="10" xfId="0" applyFont="1" applyFill="1" applyBorder="1" applyAlignment="1">
      <alignment horizontal="center" vertical="top" wrapText="1"/>
    </xf>
    <xf numFmtId="0" fontId="15" fillId="0" borderId="0" xfId="0" applyFont="1" applyAlignment="1">
      <alignment horizontal="left" vertical="top" wrapText="1"/>
    </xf>
    <xf numFmtId="0" fontId="15" fillId="0" borderId="0" xfId="0" applyFont="1" applyAlignment="1">
      <alignment vertical="top"/>
    </xf>
    <xf numFmtId="0" fontId="10" fillId="0" borderId="0" xfId="0" applyFont="1" applyAlignment="1">
      <alignment horizontal="center" vertical="top" wrapText="1"/>
    </xf>
    <xf numFmtId="0" fontId="15" fillId="0" borderId="0" xfId="0" applyFont="1" applyAlignment="1">
      <alignment vertical="top" wrapText="1"/>
    </xf>
    <xf numFmtId="9" fontId="15" fillId="0" borderId="0" xfId="0" applyNumberFormat="1" applyFont="1" applyAlignment="1">
      <alignment vertical="top" wrapText="1"/>
    </xf>
    <xf numFmtId="164" fontId="21" fillId="0" borderId="1" xfId="3" applyFont="1" applyBorder="1" applyAlignment="1">
      <alignment horizontal="center" vertical="center"/>
    </xf>
    <xf numFmtId="0" fontId="15" fillId="0" borderId="1"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6" fillId="7" borderId="11" xfId="0" applyFont="1" applyFill="1" applyBorder="1" applyAlignment="1">
      <alignment horizontal="center" vertical="center" wrapText="1"/>
    </xf>
    <xf numFmtId="0" fontId="16" fillId="7" borderId="12" xfId="0" applyFont="1" applyFill="1" applyBorder="1" applyAlignment="1">
      <alignment horizontal="center" vertical="center" wrapText="1"/>
    </xf>
    <xf numFmtId="0" fontId="15" fillId="0" borderId="40" xfId="0" applyFont="1" applyBorder="1" applyAlignment="1">
      <alignment vertical="center" wrapText="1"/>
    </xf>
    <xf numFmtId="0" fontId="15" fillId="0" borderId="0" xfId="0" applyFont="1" applyFill="1" applyBorder="1" applyAlignment="1">
      <alignment vertical="center" wrapText="1"/>
    </xf>
    <xf numFmtId="165" fontId="15" fillId="0" borderId="0" xfId="3" applyNumberFormat="1" applyFont="1" applyBorder="1" applyAlignment="1">
      <alignment vertical="center" wrapText="1"/>
    </xf>
    <xf numFmtId="0" fontId="15" fillId="0" borderId="0" xfId="0" applyFont="1" applyBorder="1" applyAlignment="1">
      <alignment horizontal="center" vertical="center" wrapText="1"/>
    </xf>
    <xf numFmtId="0" fontId="15" fillId="0" borderId="45" xfId="0" applyFont="1" applyBorder="1" applyAlignment="1">
      <alignment wrapText="1"/>
    </xf>
    <xf numFmtId="0" fontId="16" fillId="7" borderId="11" xfId="0" applyFont="1" applyFill="1" applyBorder="1" applyAlignment="1">
      <alignment horizontal="left" vertical="center"/>
    </xf>
    <xf numFmtId="0" fontId="16" fillId="7" borderId="12" xfId="0" applyFont="1" applyFill="1" applyBorder="1" applyAlignment="1">
      <alignment horizontal="left" vertical="center" wrapText="1"/>
    </xf>
    <xf numFmtId="2" fontId="12" fillId="0" borderId="1" xfId="3" applyNumberFormat="1" applyFont="1" applyFill="1" applyBorder="1" applyAlignment="1">
      <alignment horizontal="center" vertical="center"/>
    </xf>
    <xf numFmtId="0" fontId="10" fillId="0" borderId="12" xfId="0" applyNumberFormat="1" applyFont="1" applyFill="1" applyBorder="1" applyAlignment="1">
      <alignment horizontal="left" vertical="center" wrapText="1"/>
    </xf>
    <xf numFmtId="4" fontId="15" fillId="0" borderId="1" xfId="3" applyNumberFormat="1" applyFont="1" applyBorder="1" applyAlignment="1">
      <alignment horizontal="center" vertical="center"/>
    </xf>
    <xf numFmtId="0" fontId="10" fillId="0" borderId="0" xfId="0" applyFont="1" applyBorder="1" applyAlignment="1">
      <alignment horizontal="left" vertical="top" wrapText="1"/>
    </xf>
    <xf numFmtId="0" fontId="15" fillId="0" borderId="6" xfId="0" applyFont="1" applyFill="1" applyBorder="1" applyAlignment="1">
      <alignment horizontal="center" vertical="center" wrapText="1"/>
    </xf>
    <xf numFmtId="0" fontId="15" fillId="0" borderId="6" xfId="0" applyFont="1" applyFill="1" applyBorder="1" applyAlignment="1">
      <alignment horizontal="center" vertical="center"/>
    </xf>
    <xf numFmtId="0" fontId="0" fillId="0" borderId="1" xfId="0" quotePrefix="1" applyBorder="1"/>
    <xf numFmtId="14" fontId="0" fillId="0" borderId="0" xfId="0" applyNumberFormat="1"/>
    <xf numFmtId="14" fontId="0" fillId="0" borderId="1" xfId="0" applyNumberFormat="1" applyBorder="1"/>
    <xf numFmtId="0" fontId="23" fillId="0" borderId="0" xfId="0" applyFont="1" applyAlignment="1">
      <alignment horizontal="justify" vertical="center"/>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23" xfId="0" applyFont="1" applyBorder="1" applyAlignment="1">
      <alignment horizontal="left" vertical="top" wrapText="1"/>
    </xf>
    <xf numFmtId="0" fontId="10" fillId="0" borderId="28" xfId="0" applyFont="1" applyBorder="1" applyAlignment="1">
      <alignment horizontal="left" vertical="top" wrapText="1"/>
    </xf>
    <xf numFmtId="0" fontId="10" fillId="0" borderId="0" xfId="0" applyFont="1" applyBorder="1" applyAlignment="1">
      <alignment horizontal="left" vertical="top" wrapText="1"/>
    </xf>
    <xf numFmtId="0" fontId="10" fillId="0" borderId="31" xfId="0" applyFont="1" applyBorder="1" applyAlignment="1">
      <alignment horizontal="left" vertical="top" wrapText="1"/>
    </xf>
    <xf numFmtId="0" fontId="10" fillId="0" borderId="29" xfId="0" applyFont="1" applyBorder="1" applyAlignment="1">
      <alignment horizontal="left" vertical="top" wrapText="1"/>
    </xf>
    <xf numFmtId="0" fontId="10" fillId="0" borderId="5" xfId="0" applyFont="1" applyBorder="1" applyAlignment="1">
      <alignment horizontal="left" vertical="top" wrapText="1"/>
    </xf>
    <xf numFmtId="0" fontId="10" fillId="0" borderId="30" xfId="0" applyFont="1" applyBorder="1" applyAlignment="1">
      <alignment horizontal="left" vertical="top" wrapText="1"/>
    </xf>
    <xf numFmtId="0" fontId="20" fillId="7" borderId="2" xfId="0" applyFont="1" applyFill="1" applyBorder="1" applyAlignment="1">
      <alignment horizontal="left"/>
    </xf>
    <xf numFmtId="0" fontId="20" fillId="7" borderId="3" xfId="0" applyFont="1" applyFill="1" applyBorder="1" applyAlignment="1">
      <alignment horizontal="left"/>
    </xf>
    <xf numFmtId="0" fontId="20" fillId="7" borderId="4" xfId="0" applyFont="1" applyFill="1" applyBorder="1" applyAlignment="1">
      <alignment horizontal="left"/>
    </xf>
    <xf numFmtId="0" fontId="18" fillId="5" borderId="29" xfId="0" applyFont="1" applyFill="1" applyBorder="1" applyAlignment="1">
      <alignment horizontal="right"/>
    </xf>
    <xf numFmtId="0" fontId="18" fillId="5" borderId="5" xfId="0" applyFont="1" applyFill="1" applyBorder="1" applyAlignment="1">
      <alignment horizontal="right"/>
    </xf>
    <xf numFmtId="0" fontId="18" fillId="5" borderId="30" xfId="0" applyFont="1" applyFill="1" applyBorder="1" applyAlignment="1">
      <alignment horizontal="right"/>
    </xf>
    <xf numFmtId="0" fontId="22" fillId="0" borderId="2" xfId="0" applyFont="1" applyBorder="1" applyAlignment="1">
      <alignment horizontal="right"/>
    </xf>
    <xf numFmtId="0" fontId="22" fillId="0" borderId="3" xfId="0" applyFont="1" applyBorder="1" applyAlignment="1">
      <alignment horizontal="right"/>
    </xf>
    <xf numFmtId="0" fontId="22" fillId="0" borderId="4" xfId="0" applyFont="1" applyBorder="1" applyAlignment="1">
      <alignment horizontal="right"/>
    </xf>
    <xf numFmtId="0" fontId="14" fillId="6" borderId="0" xfId="0" applyFont="1" applyFill="1" applyBorder="1" applyAlignment="1">
      <alignment horizontal="center"/>
    </xf>
    <xf numFmtId="0" fontId="19" fillId="7" borderId="51" xfId="0" applyFont="1" applyFill="1" applyBorder="1" applyAlignment="1">
      <alignment horizontal="center" vertical="center"/>
    </xf>
    <xf numFmtId="0" fontId="19" fillId="7" borderId="52" xfId="0" applyFont="1" applyFill="1" applyBorder="1" applyAlignment="1">
      <alignment horizontal="center" vertical="center"/>
    </xf>
    <xf numFmtId="0" fontId="16" fillId="0" borderId="2" xfId="0" applyFont="1" applyBorder="1" applyAlignment="1">
      <alignment horizontal="center" vertical="top"/>
    </xf>
    <xf numFmtId="0" fontId="16" fillId="0" borderId="3" xfId="0" applyFont="1" applyBorder="1" applyAlignment="1">
      <alignment horizontal="center" vertical="top"/>
    </xf>
    <xf numFmtId="0" fontId="16" fillId="0" borderId="4" xfId="0" applyFont="1" applyBorder="1" applyAlignment="1">
      <alignment horizontal="center" vertical="top"/>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1" xfId="0" applyFont="1" applyFill="1" applyBorder="1" applyAlignment="1">
      <alignment horizontal="left" vertical="top" wrapText="1"/>
    </xf>
    <xf numFmtId="0" fontId="14" fillId="2" borderId="0" xfId="0" applyFont="1" applyFill="1" applyBorder="1" applyAlignment="1">
      <alignment horizontal="center" vertical="center" wrapText="1"/>
    </xf>
    <xf numFmtId="0" fontId="20" fillId="0" borderId="2" xfId="0" applyFont="1" applyFill="1" applyBorder="1" applyAlignment="1">
      <alignment horizontal="right" vertical="center" wrapText="1"/>
    </xf>
    <xf numFmtId="0" fontId="22" fillId="0" borderId="3" xfId="0" applyFont="1" applyFill="1" applyBorder="1" applyAlignment="1">
      <alignment horizontal="right" vertical="center" wrapText="1"/>
    </xf>
    <xf numFmtId="0" fontId="22" fillId="0" borderId="4" xfId="0" applyFont="1" applyFill="1" applyBorder="1" applyAlignment="1">
      <alignment horizontal="right" vertical="center" wrapText="1"/>
    </xf>
    <xf numFmtId="0" fontId="17" fillId="7" borderId="1" xfId="0" applyFont="1" applyFill="1" applyBorder="1" applyAlignment="1">
      <alignment horizontal="left"/>
    </xf>
    <xf numFmtId="0" fontId="9" fillId="0" borderId="29" xfId="0" applyFont="1" applyFill="1" applyBorder="1" applyAlignment="1">
      <alignment horizontal="right"/>
    </xf>
    <xf numFmtId="0" fontId="9" fillId="0" borderId="5" xfId="0" applyFont="1" applyFill="1" applyBorder="1" applyAlignment="1">
      <alignment horizontal="right"/>
    </xf>
    <xf numFmtId="0" fontId="15" fillId="0"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6" xfId="0" applyFont="1" applyFill="1" applyBorder="1" applyAlignment="1">
      <alignment horizontal="center" vertical="center" wrapText="1"/>
    </xf>
    <xf numFmtId="0" fontId="15" fillId="0" borderId="32"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32" xfId="0" applyFont="1" applyFill="1" applyBorder="1" applyAlignment="1">
      <alignment horizontal="left" vertical="center" wrapText="1"/>
    </xf>
    <xf numFmtId="0" fontId="15" fillId="0" borderId="6" xfId="0" applyFont="1" applyFill="1" applyBorder="1" applyAlignment="1">
      <alignment horizontal="center" vertical="center"/>
    </xf>
    <xf numFmtId="0" fontId="15" fillId="0" borderId="32" xfId="0" applyFont="1" applyFill="1" applyBorder="1" applyAlignment="1">
      <alignment horizontal="center" vertical="center"/>
    </xf>
    <xf numFmtId="0" fontId="15" fillId="0" borderId="7" xfId="0" applyFont="1" applyFill="1" applyBorder="1" applyAlignment="1">
      <alignment horizontal="center" vertical="center"/>
    </xf>
    <xf numFmtId="0" fontId="18" fillId="0" borderId="48" xfId="0" applyFont="1" applyBorder="1" applyAlignment="1">
      <alignment horizontal="left" vertical="top" wrapText="1"/>
    </xf>
    <xf numFmtId="0" fontId="18" fillId="0" borderId="22" xfId="0" applyFont="1" applyBorder="1" applyAlignment="1">
      <alignment horizontal="left" vertical="top" wrapText="1"/>
    </xf>
    <xf numFmtId="0" fontId="18" fillId="0" borderId="49" xfId="0" applyFont="1" applyBorder="1" applyAlignment="1">
      <alignment horizontal="left" vertical="top" wrapText="1"/>
    </xf>
    <xf numFmtId="0" fontId="18" fillId="0" borderId="40" xfId="0" applyFont="1" applyBorder="1" applyAlignment="1">
      <alignment horizontal="left" vertical="top" wrapText="1"/>
    </xf>
    <xf numFmtId="0" fontId="18" fillId="0" borderId="0" xfId="0" applyFont="1" applyBorder="1" applyAlignment="1">
      <alignment horizontal="left" vertical="top" wrapText="1"/>
    </xf>
    <xf numFmtId="0" fontId="18" fillId="0" borderId="45" xfId="0" applyFont="1" applyBorder="1" applyAlignment="1">
      <alignment horizontal="left" vertical="top" wrapText="1"/>
    </xf>
    <xf numFmtId="0" fontId="18" fillId="0" borderId="38" xfId="0" applyFont="1" applyBorder="1" applyAlignment="1">
      <alignment horizontal="left" vertical="top" wrapText="1"/>
    </xf>
    <xf numFmtId="0" fontId="18" fillId="0" borderId="50" xfId="0" applyFont="1" applyBorder="1" applyAlignment="1">
      <alignment horizontal="left" vertical="top" wrapText="1"/>
    </xf>
    <xf numFmtId="0" fontId="18" fillId="0" borderId="41" xfId="0" applyFont="1" applyBorder="1" applyAlignment="1">
      <alignment horizontal="left" vertical="top" wrapText="1"/>
    </xf>
    <xf numFmtId="0" fontId="17" fillId="7" borderId="46" xfId="0" applyFont="1" applyFill="1" applyBorder="1" applyAlignment="1">
      <alignment horizontal="left"/>
    </xf>
    <xf numFmtId="0" fontId="17" fillId="7" borderId="5" xfId="0" applyFont="1" applyFill="1" applyBorder="1" applyAlignment="1">
      <alignment horizontal="left"/>
    </xf>
    <xf numFmtId="0" fontId="17" fillId="7" borderId="47" xfId="0" applyFont="1" applyFill="1" applyBorder="1" applyAlignment="1">
      <alignment horizontal="left"/>
    </xf>
    <xf numFmtId="0" fontId="11" fillId="2" borderId="42"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1" fillId="2" borderId="44" xfId="0" applyFont="1" applyFill="1" applyBorder="1" applyAlignment="1">
      <alignment horizontal="center" vertical="center" wrapText="1"/>
    </xf>
    <xf numFmtId="0" fontId="9" fillId="0" borderId="11" xfId="0" applyFont="1" applyFill="1" applyBorder="1" applyAlignment="1">
      <alignment horizontal="right"/>
    </xf>
    <xf numFmtId="0" fontId="9" fillId="0" borderId="1" xfId="0" applyFont="1" applyFill="1" applyBorder="1" applyAlignment="1">
      <alignment horizontal="right"/>
    </xf>
    <xf numFmtId="0" fontId="9" fillId="0" borderId="12" xfId="0" applyFont="1" applyFill="1" applyBorder="1" applyAlignment="1">
      <alignment horizontal="right"/>
    </xf>
    <xf numFmtId="0" fontId="9" fillId="0" borderId="11" xfId="0" applyFont="1" applyFill="1" applyBorder="1" applyAlignment="1">
      <alignment horizontal="right" vertical="center" wrapText="1"/>
    </xf>
    <xf numFmtId="0" fontId="9" fillId="0" borderId="1" xfId="0" applyFont="1" applyFill="1" applyBorder="1" applyAlignment="1">
      <alignment horizontal="right" vertical="center" wrapText="1"/>
    </xf>
    <xf numFmtId="0" fontId="9" fillId="0" borderId="12" xfId="0" applyFont="1" applyFill="1" applyBorder="1" applyAlignment="1">
      <alignment horizontal="right" vertical="center" wrapText="1"/>
    </xf>
    <xf numFmtId="0" fontId="10" fillId="0" borderId="12" xfId="0" applyNumberFormat="1" applyFont="1" applyFill="1" applyBorder="1" applyAlignment="1">
      <alignment horizontal="left" vertical="center" wrapText="1"/>
    </xf>
    <xf numFmtId="0" fontId="11" fillId="4" borderId="16" xfId="0" applyFont="1" applyFill="1" applyBorder="1" applyAlignment="1">
      <alignment horizontal="center"/>
    </xf>
    <xf numFmtId="0" fontId="11" fillId="4" borderId="17" xfId="0" applyFont="1" applyFill="1" applyBorder="1" applyAlignment="1">
      <alignment horizontal="center"/>
    </xf>
    <xf numFmtId="0" fontId="11" fillId="4" borderId="18" xfId="0" applyFont="1" applyFill="1" applyBorder="1" applyAlignment="1">
      <alignment horizontal="center"/>
    </xf>
    <xf numFmtId="0" fontId="9" fillId="0" borderId="48" xfId="0" applyFont="1" applyBorder="1" applyAlignment="1">
      <alignment horizontal="right"/>
    </xf>
    <xf numFmtId="0" fontId="9" fillId="0" borderId="22" xfId="0" applyFont="1" applyBorder="1" applyAlignment="1">
      <alignment horizontal="right"/>
    </xf>
    <xf numFmtId="0" fontId="9" fillId="0" borderId="49" xfId="0" applyFont="1" applyBorder="1" applyAlignment="1">
      <alignment horizontal="right"/>
    </xf>
    <xf numFmtId="0" fontId="1" fillId="2" borderId="1" xfId="0" applyFont="1" applyFill="1" applyBorder="1" applyAlignment="1">
      <alignment horizontal="center" wrapText="1"/>
    </xf>
    <xf numFmtId="0" fontId="15" fillId="0" borderId="0" xfId="0" applyFont="1" applyAlignment="1">
      <alignment horizontal="center" vertical="center" wrapText="1"/>
    </xf>
    <xf numFmtId="0" fontId="14" fillId="2" borderId="2" xfId="0" applyFont="1" applyFill="1" applyBorder="1" applyAlignment="1">
      <alignment horizontal="center" wrapText="1"/>
    </xf>
    <xf numFmtId="0" fontId="14" fillId="2" borderId="3" xfId="0" applyFont="1" applyFill="1" applyBorder="1" applyAlignment="1">
      <alignment horizontal="center" wrapText="1"/>
    </xf>
    <xf numFmtId="0" fontId="9" fillId="0" borderId="2" xfId="0" applyFont="1" applyBorder="1" applyAlignment="1">
      <alignment horizontal="right"/>
    </xf>
    <xf numFmtId="0" fontId="9" fillId="0" borderId="3" xfId="0" applyFont="1" applyBorder="1" applyAlignment="1">
      <alignment horizontal="right"/>
    </xf>
    <xf numFmtId="0" fontId="9" fillId="0" borderId="4" xfId="0" applyFont="1" applyBorder="1" applyAlignment="1">
      <alignment horizontal="right"/>
    </xf>
    <xf numFmtId="0" fontId="17" fillId="7" borderId="2" xfId="0" applyFont="1" applyFill="1" applyBorder="1" applyAlignment="1">
      <alignment horizontal="left"/>
    </xf>
    <xf numFmtId="0" fontId="17" fillId="7" borderId="3" xfId="0" applyFont="1" applyFill="1" applyBorder="1" applyAlignment="1">
      <alignment horizontal="left"/>
    </xf>
    <xf numFmtId="0" fontId="17" fillId="7" borderId="4" xfId="0" applyFont="1" applyFill="1" applyBorder="1" applyAlignment="1">
      <alignment horizontal="left"/>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1" xfId="0" applyFont="1" applyBorder="1" applyAlignment="1">
      <alignment horizontal="center" wrapText="1"/>
    </xf>
    <xf numFmtId="0" fontId="0" fillId="0" borderId="6" xfId="0" applyBorder="1" applyAlignment="1">
      <alignment horizontal="center" wrapText="1"/>
    </xf>
    <xf numFmtId="0" fontId="1" fillId="2" borderId="0" xfId="0" applyFont="1" applyFill="1" applyAlignment="1">
      <alignment horizontal="center" wrapText="1"/>
    </xf>
    <xf numFmtId="4" fontId="10" fillId="0" borderId="6" xfId="4" applyNumberFormat="1" applyFont="1" applyBorder="1" applyAlignment="1">
      <alignment horizontal="center" vertical="center"/>
    </xf>
    <xf numFmtId="4" fontId="15" fillId="0" borderId="6" xfId="3" applyNumberFormat="1" applyFont="1" applyFill="1" applyBorder="1" applyAlignment="1">
      <alignment horizontal="center" vertical="center"/>
    </xf>
    <xf numFmtId="0" fontId="16" fillId="7" borderId="53" xfId="0" applyFont="1" applyFill="1" applyBorder="1" applyAlignment="1">
      <alignment horizontal="center" vertical="top"/>
    </xf>
    <xf numFmtId="164" fontId="16" fillId="7" borderId="10" xfId="3"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2" xfId="0" applyNumberFormat="1" applyFont="1" applyFill="1" applyBorder="1" applyAlignment="1">
      <alignment horizontal="left" vertical="top" wrapText="1"/>
    </xf>
  </cellXfs>
  <cellStyles count="7">
    <cellStyle name="Comma" xfId="3" builtinId="3"/>
    <cellStyle name="Comma 2" xfId="2"/>
    <cellStyle name="Currency" xfId="5" builtinId="4"/>
    <cellStyle name="Normal" xfId="0" builtinId="0"/>
    <cellStyle name="Normal 2" xfId="1"/>
    <cellStyle name="Normal 3" xfId="6"/>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nish/Manish%20Sahu/Account/2019-20/VSL/VSL%20Mar%2020%20Tri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nish/Manish%20Sahu/Account/2019-20/VSSL/Standalone%20with%20note/VSSL%20Standalone%20March-20%20Tri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anish/Manish%20Sahu/Account/2019-20/VSL/Liabilities%20for%20Expenses%20Mar'20(VSL)%20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anish/Manish%20Sahu/Account/2019-20/VSSL/12.March%2020/Liabilities%20for%20Expenses%20Mar'20(VSSL)%20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amp;L"/>
      <sheetName val="Note-3"/>
      <sheetName val="4-16"/>
      <sheetName val="Note 17"/>
      <sheetName val="Note 18"/>
      <sheetName val="Note 19 - 24"/>
      <sheetName val="25-35"/>
      <sheetName val="Dump"/>
      <sheetName val="SCH"/>
      <sheetName val="Sales"/>
      <sheetName val="Income from Sh Serv"/>
      <sheetName val="Raw Material Cons"/>
      <sheetName val="Investment"/>
      <sheetName val="Vendors"/>
      <sheetName val="CIS"/>
      <sheetName val="Customer"/>
      <sheetName val="Prov Doubtful Adv"/>
      <sheetName val="FD"/>
      <sheetName val="Prov. Emp Benefit"/>
      <sheetName val="Trading"/>
      <sheetName val="VSSL Trf"/>
    </sheetNames>
    <sheetDataSet>
      <sheetData sheetId="0" refreshError="1"/>
      <sheetData sheetId="1" refreshError="1"/>
      <sheetData sheetId="2" refreshError="1"/>
      <sheetData sheetId="3">
        <row r="97">
          <cell r="C97">
            <v>55540079.609999999</v>
          </cell>
        </row>
      </sheetData>
      <sheetData sheetId="4" refreshError="1"/>
      <sheetData sheetId="5" refreshError="1"/>
      <sheetData sheetId="6" refreshError="1"/>
      <sheetData sheetId="7" refreshError="1"/>
      <sheetData sheetId="8" refreshError="1"/>
      <sheetData sheetId="9">
        <row r="338">
          <cell r="D338">
            <v>-2210244.16</v>
          </cell>
        </row>
        <row r="339">
          <cell r="D339">
            <v>-2864029.53</v>
          </cell>
        </row>
        <row r="340">
          <cell r="D340">
            <v>-661993.43999999994</v>
          </cell>
        </row>
        <row r="341">
          <cell r="D341">
            <v>0</v>
          </cell>
        </row>
        <row r="342">
          <cell r="D342">
            <v>-72336.66</v>
          </cell>
        </row>
        <row r="343">
          <cell r="D343">
            <v>-473302.37</v>
          </cell>
        </row>
        <row r="344">
          <cell r="D344">
            <v>-356897.94</v>
          </cell>
        </row>
        <row r="345">
          <cell r="D345">
            <v>-376378.96</v>
          </cell>
        </row>
        <row r="346">
          <cell r="D346">
            <v>-200993.6</v>
          </cell>
        </row>
        <row r="347">
          <cell r="D347">
            <v>-318537.64</v>
          </cell>
        </row>
        <row r="348">
          <cell r="D348">
            <v>-313043.03000000003</v>
          </cell>
        </row>
        <row r="349">
          <cell r="D349">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22">
          <cell r="E22">
            <v>19746741.370000001</v>
          </cell>
        </row>
      </sheetData>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amp;L"/>
      <sheetName val="SOCIE1"/>
      <sheetName val="CFS Working"/>
      <sheetName val="CFS"/>
      <sheetName val="Note to CF"/>
      <sheetName val="Note 1&amp;2"/>
      <sheetName val="Note 1&amp;2 A"/>
      <sheetName val="Note 1&amp;2 1"/>
      <sheetName val="Note 3"/>
      <sheetName val="Note 4-16"/>
      <sheetName val="Note 7 Deferred Tax A"/>
      <sheetName val="Note 7 "/>
      <sheetName val="Note 7 Deferred Tax (2)"/>
      <sheetName val="Note 7 Deferred Tax"/>
      <sheetName val="Note 17 "/>
      <sheetName val="Dep VSCL 12.4"/>
      <sheetName val="Elimination FY 12-13"/>
      <sheetName val="Note 18"/>
      <sheetName val="Note 18 notes"/>
      <sheetName val="Note 18 Cont. (2)"/>
      <sheetName val="Note 18 Cont. (3.)"/>
      <sheetName val="Note 18 Cont.(4)"/>
      <sheetName val="Notes 18(A)"/>
      <sheetName val="Note 19 - 27"/>
      <sheetName val="28-37"/>
      <sheetName val="Journal Entries"/>
      <sheetName val="Minority Elimination"/>
      <sheetName val="Note 30"/>
      <sheetName val="Note 32 B"/>
      <sheetName val="38"/>
      <sheetName val="37"/>
      <sheetName val="38-40"/>
      <sheetName val="41-42"/>
      <sheetName val="Note 47"/>
      <sheetName val="47A"/>
      <sheetName val="Note 47 Reco A"/>
      <sheetName val="Note 47 Reco"/>
      <sheetName val="47 (1)"/>
      <sheetName val="47 (1) A"/>
      <sheetName val="43"/>
      <sheetName val="44"/>
      <sheetName val="45-46"/>
      <sheetName val="47"/>
      <sheetName val="48"/>
      <sheetName val="Note 46 (II)"/>
      <sheetName val="Note-cons"/>
      <sheetName val="49(a)"/>
      <sheetName val="49 (b)"/>
      <sheetName val="49 (c)"/>
      <sheetName val="49 (d) -51"/>
      <sheetName val="55"/>
      <sheetName val="Elimination 2017"/>
      <sheetName val="Elimination 2016"/>
      <sheetName val="VSL-VSCL Elimination 2017"/>
      <sheetName val="VSL-VSCL Elimination 2016"/>
      <sheetName val="Elimination 2015"/>
      <sheetName val="VSL-VSCL Elimination 2015"/>
      <sheetName val="Retained Earning"/>
      <sheetName val="Interest Working"/>
      <sheetName val="Sheet2"/>
      <sheetName val="Sheet3"/>
      <sheetName val="Sheet1"/>
      <sheetName val="Sheet4"/>
      <sheetName val="Sheet5"/>
      <sheetName val="Sheet6"/>
      <sheetName val="Vendors"/>
      <sheetName val="Customer"/>
      <sheetName val="DUMP"/>
      <sheetName val="SCH"/>
      <sheetName val="Sales"/>
      <sheetName val="Income from Sh Serv"/>
      <sheetName val="Sheet7"/>
      <sheetName val="Prov for DD &amp; ADV."/>
      <sheetName val="Raw material Cons"/>
      <sheetName val="Investment"/>
      <sheetName val="Prov for Gratuity"/>
      <sheetName val="Sec Deposit"/>
      <sheetName val="Prov Doubtful Adv"/>
      <sheetName val="Liability for Expenses"/>
      <sheetName val="FD"/>
      <sheetName val="Sheet8"/>
    </sheetNames>
    <sheetDataSet>
      <sheetData sheetId="0"/>
      <sheetData sheetId="1"/>
      <sheetData sheetId="2"/>
      <sheetData sheetId="3"/>
      <sheetData sheetId="4"/>
      <sheetData sheetId="5"/>
      <sheetData sheetId="6"/>
      <sheetData sheetId="7"/>
      <sheetData sheetId="8"/>
      <sheetData sheetId="9"/>
      <sheetData sheetId="10">
        <row r="44">
          <cell r="C44">
            <v>66772274.950000018</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ow r="5">
          <cell r="A5">
            <v>101001</v>
          </cell>
        </row>
      </sheetData>
      <sheetData sheetId="69">
        <row r="89">
          <cell r="D89">
            <v>-7574466</v>
          </cell>
        </row>
        <row r="341">
          <cell r="D341">
            <v>-8663762.1199999992</v>
          </cell>
        </row>
        <row r="342">
          <cell r="D342">
            <v>-21789625.989999998</v>
          </cell>
        </row>
        <row r="343">
          <cell r="D343">
            <v>15147.18</v>
          </cell>
        </row>
        <row r="344">
          <cell r="D344">
            <v>0</v>
          </cell>
        </row>
        <row r="345">
          <cell r="D345">
            <v>0</v>
          </cell>
        </row>
        <row r="346">
          <cell r="D346">
            <v>-261064.53</v>
          </cell>
        </row>
        <row r="347">
          <cell r="D347">
            <v>-828622.61</v>
          </cell>
        </row>
        <row r="348">
          <cell r="D348">
            <v>-820500.15</v>
          </cell>
        </row>
        <row r="349">
          <cell r="D349">
            <v>-114874.77</v>
          </cell>
        </row>
        <row r="350">
          <cell r="D350">
            <v>-1175</v>
          </cell>
        </row>
        <row r="351">
          <cell r="D351">
            <v>0</v>
          </cell>
        </row>
      </sheetData>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WN"/>
      <sheetName val="Prov-19-20"/>
      <sheetName val="Kolkata VSL"/>
    </sheetNames>
    <sheetDataSet>
      <sheetData sheetId="0">
        <row r="22">
          <cell r="D22">
            <v>192354362</v>
          </cell>
        </row>
        <row r="37">
          <cell r="D37">
            <v>342135578.36000001</v>
          </cell>
        </row>
        <row r="50">
          <cell r="D50">
            <v>287339554</v>
          </cell>
        </row>
      </sheetData>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WN"/>
      <sheetName val="Prov-19-20"/>
      <sheetName val="Selling Comm"/>
      <sheetName val="Kolkata Provision"/>
    </sheetNames>
    <sheetDataSet>
      <sheetData sheetId="0">
        <row r="7">
          <cell r="D7">
            <v>359592.40677966102</v>
          </cell>
        </row>
        <row r="16">
          <cell r="D16">
            <v>128545004.23</v>
          </cell>
        </row>
        <row r="24">
          <cell r="D24">
            <v>115209478.23677966</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mca.gov.in/mcafoportal/companyLLPMasterData.do" TargetMode="External"/><Relationship Id="rId2" Type="http://schemas.openxmlformats.org/officeDocument/2006/relationships/hyperlink" Target="https://www.mca.gov.in/mcafoportal/companyLLPMasterData.do" TargetMode="External"/><Relationship Id="rId1" Type="http://schemas.openxmlformats.org/officeDocument/2006/relationships/hyperlink" Target="https://www.mca.gov.in/mcafoportal/companyLLPMasterData.do" TargetMode="External"/><Relationship Id="rId4" Type="http://schemas.openxmlformats.org/officeDocument/2006/relationships/hyperlink" Target="https://www.mca.gov.in/mcafoportal/companyLLPMasterData.do"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0"/>
  <sheetViews>
    <sheetView zoomScale="130" zoomScaleNormal="130" workbookViewId="0">
      <selection activeCell="K15" sqref="K15"/>
    </sheetView>
  </sheetViews>
  <sheetFormatPr defaultColWidth="8.85546875" defaultRowHeight="12" x14ac:dyDescent="0.2"/>
  <cols>
    <col min="1" max="1" width="6.140625" style="79" bestFit="1" customWidth="1"/>
    <col min="2" max="2" width="9.85546875" style="79" customWidth="1"/>
    <col min="3" max="3" width="26" style="79" customWidth="1"/>
    <col min="4" max="4" width="24.42578125" style="79" customWidth="1"/>
    <col min="5" max="5" width="18.7109375" style="79" customWidth="1"/>
    <col min="6" max="6" width="24.42578125" style="79" customWidth="1"/>
    <col min="7" max="7" width="11.7109375" style="79" customWidth="1"/>
    <col min="8" max="16384" width="8.85546875" style="79"/>
  </cols>
  <sheetData>
    <row r="2" spans="1:8" ht="14.45" customHeight="1" x14ac:dyDescent="0.2">
      <c r="B2" s="211" t="s">
        <v>747</v>
      </c>
      <c r="C2" s="211"/>
      <c r="D2" s="211"/>
      <c r="E2" s="211"/>
      <c r="F2" s="211"/>
      <c r="G2" s="211"/>
      <c r="H2" s="88"/>
    </row>
    <row r="3" spans="1:8" x14ac:dyDescent="0.2">
      <c r="A3" s="134"/>
      <c r="B3" s="205" t="s">
        <v>851</v>
      </c>
      <c r="C3" s="206"/>
      <c r="D3" s="206"/>
      <c r="E3" s="206"/>
      <c r="F3" s="206"/>
      <c r="G3" s="207"/>
    </row>
    <row r="4" spans="1:8" ht="23.45" customHeight="1" x14ac:dyDescent="0.2">
      <c r="A4" s="132"/>
      <c r="B4" s="108" t="s">
        <v>733</v>
      </c>
      <c r="C4" s="108" t="s">
        <v>6</v>
      </c>
      <c r="D4" s="104" t="s">
        <v>920</v>
      </c>
      <c r="E4" s="105" t="s">
        <v>744</v>
      </c>
      <c r="F4" s="105" t="s">
        <v>753</v>
      </c>
      <c r="G4" s="108" t="s">
        <v>734</v>
      </c>
    </row>
    <row r="5" spans="1:8" x14ac:dyDescent="0.2">
      <c r="A5" s="131"/>
      <c r="B5" s="208" t="s">
        <v>922</v>
      </c>
      <c r="C5" s="209"/>
      <c r="D5" s="209"/>
      <c r="E5" s="209"/>
      <c r="F5" s="209"/>
      <c r="G5" s="210"/>
    </row>
    <row r="6" spans="1:8" ht="12" hidden="1" customHeight="1" x14ac:dyDescent="0.2">
      <c r="A6" s="131"/>
      <c r="B6" s="89">
        <v>1</v>
      </c>
      <c r="C6" s="81" t="s">
        <v>735</v>
      </c>
      <c r="D6" s="86"/>
      <c r="E6" s="86"/>
      <c r="F6" s="86"/>
      <c r="G6" s="87"/>
    </row>
    <row r="7" spans="1:8" x14ac:dyDescent="0.2">
      <c r="A7" s="131"/>
      <c r="B7" s="89">
        <v>1</v>
      </c>
      <c r="C7" s="75" t="s">
        <v>739</v>
      </c>
      <c r="D7" s="141">
        <f>+'Inventories - I'!G67*10^7</f>
        <v>3218624727.5300012</v>
      </c>
      <c r="E7" s="141">
        <f>+'Inventories - I'!H67*10^7</f>
        <v>1110799363.7649999</v>
      </c>
      <c r="F7" s="141">
        <f>+'Inventories - I'!I67*10^7</f>
        <v>788936891.01200008</v>
      </c>
      <c r="G7" s="87" t="s">
        <v>740</v>
      </c>
    </row>
    <row r="8" spans="1:8" x14ac:dyDescent="0.2">
      <c r="A8" s="131"/>
      <c r="B8" s="89">
        <v>2</v>
      </c>
      <c r="C8" s="75" t="s">
        <v>738</v>
      </c>
      <c r="D8" s="141">
        <f>+'Trade Receivables - II'!C90*10^7</f>
        <v>239599119.78999996</v>
      </c>
      <c r="E8" s="141">
        <f>+'Trade Receivables - II'!E90*10000000</f>
        <v>128034356.99400002</v>
      </c>
      <c r="F8" s="141">
        <f>+'Trade Receivables - II'!F90*10^7</f>
        <v>115164834.49699999</v>
      </c>
      <c r="G8" s="87" t="s">
        <v>741</v>
      </c>
    </row>
    <row r="9" spans="1:8" x14ac:dyDescent="0.2">
      <c r="A9" s="131"/>
      <c r="B9" s="89">
        <v>3</v>
      </c>
      <c r="C9" s="75" t="s">
        <v>736</v>
      </c>
      <c r="D9" s="142">
        <f>+'C&amp;CE and Other Bank Bal. - III'!C9*10^7</f>
        <v>32929306.650000002</v>
      </c>
      <c r="E9" s="142">
        <f>+'C&amp;CE and Other Bank Bal. - III'!D9*10^7</f>
        <v>855558.65000000014</v>
      </c>
      <c r="F9" s="142">
        <f>+'C&amp;CE and Other Bank Bal. - III'!E9*10^7</f>
        <v>855558.65000000014</v>
      </c>
      <c r="G9" s="87" t="s">
        <v>742</v>
      </c>
    </row>
    <row r="10" spans="1:8" ht="12.75" thickBot="1" x14ac:dyDescent="0.25">
      <c r="A10" s="131"/>
      <c r="B10" s="89">
        <v>4</v>
      </c>
      <c r="C10" s="75" t="s">
        <v>30</v>
      </c>
      <c r="D10" s="141">
        <f>'Trade Receivables - II'!C90*10^7</f>
        <v>239599119.78999996</v>
      </c>
      <c r="E10" s="141">
        <f>+'Other Current Fin. Assets - IV'!D11*10^7</f>
        <v>176171849.29999998</v>
      </c>
      <c r="F10" s="141">
        <f>+'Other Current Fin. Assets - IV'!E11*10^7</f>
        <v>134114566.19999999</v>
      </c>
      <c r="G10" s="87" t="s">
        <v>743</v>
      </c>
    </row>
    <row r="11" spans="1:8" x14ac:dyDescent="0.2">
      <c r="A11" s="132"/>
      <c r="B11" s="212" t="s">
        <v>24</v>
      </c>
      <c r="C11" s="213"/>
      <c r="D11" s="143">
        <f>SUM(D7:D10)</f>
        <v>3730752273.7600012</v>
      </c>
      <c r="E11" s="143">
        <f>SUM(E7:E10)</f>
        <v>1415861128.7089999</v>
      </c>
      <c r="F11" s="143">
        <f>SUM(F7:F10)</f>
        <v>1039071850.359</v>
      </c>
      <c r="G11" s="135"/>
    </row>
    <row r="12" spans="1:8" x14ac:dyDescent="0.2">
      <c r="A12" s="133"/>
      <c r="B12" s="214"/>
      <c r="C12" s="215"/>
      <c r="D12" s="215"/>
      <c r="E12" s="215"/>
      <c r="F12" s="215"/>
      <c r="G12" s="216"/>
    </row>
    <row r="13" spans="1:8" ht="14.45" customHeight="1" x14ac:dyDescent="0.2">
      <c r="A13" s="72" t="s">
        <v>737</v>
      </c>
      <c r="B13" s="202" t="s">
        <v>732</v>
      </c>
      <c r="C13" s="203"/>
      <c r="D13" s="203"/>
      <c r="E13" s="203"/>
      <c r="F13" s="203"/>
      <c r="G13" s="204"/>
    </row>
    <row r="14" spans="1:8" ht="14.45" customHeight="1" x14ac:dyDescent="0.2">
      <c r="A14" s="80"/>
      <c r="B14" s="193" t="s">
        <v>750</v>
      </c>
      <c r="C14" s="194"/>
      <c r="D14" s="194"/>
      <c r="E14" s="194"/>
      <c r="F14" s="194"/>
      <c r="G14" s="195"/>
    </row>
    <row r="15" spans="1:8" ht="12" customHeight="1" x14ac:dyDescent="0.2">
      <c r="A15" s="80"/>
      <c r="B15" s="196"/>
      <c r="C15" s="197"/>
      <c r="D15" s="197"/>
      <c r="E15" s="197"/>
      <c r="F15" s="197"/>
      <c r="G15" s="198"/>
    </row>
    <row r="16" spans="1:8" ht="12" customHeight="1" x14ac:dyDescent="0.2">
      <c r="A16" s="80"/>
      <c r="B16" s="196"/>
      <c r="C16" s="197"/>
      <c r="D16" s="197"/>
      <c r="E16" s="197"/>
      <c r="F16" s="197"/>
      <c r="G16" s="198"/>
    </row>
    <row r="17" spans="1:7" ht="12" customHeight="1" x14ac:dyDescent="0.2">
      <c r="A17" s="80"/>
      <c r="B17" s="196"/>
      <c r="C17" s="197"/>
      <c r="D17" s="197"/>
      <c r="E17" s="197"/>
      <c r="F17" s="197"/>
      <c r="G17" s="198"/>
    </row>
    <row r="18" spans="1:7" ht="12" customHeight="1" x14ac:dyDescent="0.2">
      <c r="A18" s="80"/>
      <c r="B18" s="196"/>
      <c r="C18" s="197"/>
      <c r="D18" s="197"/>
      <c r="E18" s="197"/>
      <c r="F18" s="197"/>
      <c r="G18" s="198"/>
    </row>
    <row r="19" spans="1:7" ht="12" customHeight="1" x14ac:dyDescent="0.2">
      <c r="A19" s="80"/>
      <c r="B19" s="196"/>
      <c r="C19" s="197"/>
      <c r="D19" s="197"/>
      <c r="E19" s="197"/>
      <c r="F19" s="197"/>
      <c r="G19" s="198"/>
    </row>
    <row r="20" spans="1:7" x14ac:dyDescent="0.2">
      <c r="A20" s="80"/>
      <c r="B20" s="196"/>
      <c r="C20" s="197"/>
      <c r="D20" s="197"/>
      <c r="E20" s="197"/>
      <c r="F20" s="197"/>
      <c r="G20" s="198"/>
    </row>
    <row r="21" spans="1:7" x14ac:dyDescent="0.2">
      <c r="A21" s="80"/>
      <c r="B21" s="196"/>
      <c r="C21" s="197"/>
      <c r="D21" s="197"/>
      <c r="E21" s="197"/>
      <c r="F21" s="197"/>
      <c r="G21" s="198"/>
    </row>
    <row r="22" spans="1:7" x14ac:dyDescent="0.2">
      <c r="A22" s="80"/>
      <c r="B22" s="196"/>
      <c r="C22" s="197"/>
      <c r="D22" s="197"/>
      <c r="E22" s="197"/>
      <c r="F22" s="197"/>
      <c r="G22" s="198"/>
    </row>
    <row r="23" spans="1:7" x14ac:dyDescent="0.2">
      <c r="A23" s="80"/>
      <c r="B23" s="196"/>
      <c r="C23" s="197"/>
      <c r="D23" s="197"/>
      <c r="E23" s="197"/>
      <c r="F23" s="197"/>
      <c r="G23" s="198"/>
    </row>
    <row r="24" spans="1:7" x14ac:dyDescent="0.2">
      <c r="A24" s="80"/>
      <c r="B24" s="196"/>
      <c r="C24" s="197"/>
      <c r="D24" s="197"/>
      <c r="E24" s="197"/>
      <c r="F24" s="197"/>
      <c r="G24" s="198"/>
    </row>
    <row r="25" spans="1:7" ht="26.25" customHeight="1" x14ac:dyDescent="0.2">
      <c r="B25" s="196"/>
      <c r="C25" s="197"/>
      <c r="D25" s="197"/>
      <c r="E25" s="197"/>
      <c r="F25" s="197"/>
      <c r="G25" s="198"/>
    </row>
    <row r="26" spans="1:7" ht="53.25" customHeight="1" x14ac:dyDescent="0.2">
      <c r="B26" s="196"/>
      <c r="C26" s="197"/>
      <c r="D26" s="197"/>
      <c r="E26" s="197"/>
      <c r="F26" s="197"/>
      <c r="G26" s="198"/>
    </row>
    <row r="27" spans="1:7" ht="3.75" customHeight="1" x14ac:dyDescent="0.2">
      <c r="B27" s="199"/>
      <c r="C27" s="200"/>
      <c r="D27" s="200"/>
      <c r="E27" s="200"/>
      <c r="F27" s="200"/>
      <c r="G27" s="201"/>
    </row>
    <row r="28" spans="1:7" x14ac:dyDescent="0.2">
      <c r="B28" s="73"/>
      <c r="C28" s="73"/>
      <c r="D28" s="73"/>
      <c r="E28" s="73"/>
      <c r="F28" s="73"/>
      <c r="G28" s="73"/>
    </row>
    <row r="29" spans="1:7" x14ac:dyDescent="0.2">
      <c r="B29" s="73"/>
      <c r="C29" s="73"/>
      <c r="D29" s="73"/>
      <c r="E29" s="73"/>
      <c r="F29" s="73"/>
      <c r="G29" s="73"/>
    </row>
    <row r="30" spans="1:7" x14ac:dyDescent="0.2">
      <c r="B30" s="73"/>
      <c r="C30" s="73"/>
      <c r="D30" s="73"/>
      <c r="E30" s="73"/>
      <c r="F30" s="73"/>
      <c r="G30" s="73"/>
    </row>
  </sheetData>
  <mergeCells count="7">
    <mergeCell ref="B14:G27"/>
    <mergeCell ref="B13:G13"/>
    <mergeCell ref="B3:G3"/>
    <mergeCell ref="B5:G5"/>
    <mergeCell ref="B2:G2"/>
    <mergeCell ref="B11:C11"/>
    <mergeCell ref="B12:G1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8"/>
  <sheetViews>
    <sheetView tabSelected="1" zoomScaleNormal="100" workbookViewId="0">
      <pane ySplit="3" topLeftCell="A4" activePane="bottomLeft" state="frozen"/>
      <selection pane="bottomLeft" sqref="A1:F22"/>
    </sheetView>
  </sheetViews>
  <sheetFormatPr defaultColWidth="8.85546875" defaultRowHeight="12" x14ac:dyDescent="0.2"/>
  <cols>
    <col min="1" max="1" width="5.7109375" style="77" bestFit="1" customWidth="1"/>
    <col min="2" max="2" width="27.42578125" style="78" customWidth="1"/>
    <col min="3" max="3" width="9.85546875" style="78" customWidth="1"/>
    <col min="4" max="4" width="13.7109375" style="77" customWidth="1"/>
    <col min="5" max="5" width="14.85546875" style="77" customWidth="1"/>
    <col min="6" max="6" width="41.28515625" style="77" customWidth="1"/>
    <col min="7" max="7" width="9.7109375" style="77" hidden="1" customWidth="1"/>
    <col min="8" max="8" width="11.7109375" style="77" hidden="1" customWidth="1"/>
    <col min="9" max="9" width="23.5703125" style="74" hidden="1" customWidth="1"/>
    <col min="10" max="22" width="0" style="74" hidden="1" customWidth="1"/>
    <col min="23" max="23" width="8.85546875" style="74"/>
    <col min="24" max="24" width="24.85546875" style="74" customWidth="1"/>
    <col min="25" max="16384" width="8.85546875" style="74"/>
  </cols>
  <sheetData>
    <row r="1" spans="1:25" x14ac:dyDescent="0.2">
      <c r="A1" s="272" t="s">
        <v>30</v>
      </c>
      <c r="B1" s="273"/>
      <c r="C1" s="273"/>
      <c r="D1" s="273"/>
      <c r="E1" s="273"/>
      <c r="F1" s="273"/>
      <c r="G1" s="82"/>
      <c r="H1" s="82"/>
      <c r="I1" s="82"/>
    </row>
    <row r="2" spans="1:25" x14ac:dyDescent="0.2">
      <c r="A2" s="274" t="s">
        <v>862</v>
      </c>
      <c r="B2" s="275"/>
      <c r="C2" s="275"/>
      <c r="D2" s="275"/>
      <c r="E2" s="275"/>
      <c r="F2" s="276"/>
      <c r="G2" s="116"/>
      <c r="H2" s="83"/>
      <c r="I2" s="84"/>
    </row>
    <row r="3" spans="1:25" ht="24" x14ac:dyDescent="0.2">
      <c r="A3" s="107" t="s">
        <v>1</v>
      </c>
      <c r="B3" s="107" t="s">
        <v>28</v>
      </c>
      <c r="C3" s="107" t="s">
        <v>29</v>
      </c>
      <c r="D3" s="110" t="s">
        <v>744</v>
      </c>
      <c r="E3" s="110" t="s">
        <v>753</v>
      </c>
      <c r="F3" s="107" t="s">
        <v>7</v>
      </c>
      <c r="G3" s="74"/>
      <c r="H3" s="74"/>
    </row>
    <row r="4" spans="1:25" ht="16.149999999999999" customHeight="1" x14ac:dyDescent="0.2">
      <c r="A4" s="261" t="s">
        <v>748</v>
      </c>
      <c r="B4" s="261"/>
      <c r="C4" s="261"/>
      <c r="D4" s="261"/>
      <c r="E4" s="261"/>
      <c r="F4" s="261"/>
      <c r="G4" s="117"/>
      <c r="H4" s="117"/>
    </row>
    <row r="5" spans="1:25" ht="180" x14ac:dyDescent="0.2">
      <c r="A5" s="146">
        <v>1</v>
      </c>
      <c r="B5" s="146" t="s">
        <v>46</v>
      </c>
      <c r="C5" s="160">
        <v>2.1961214660000001</v>
      </c>
      <c r="D5" s="160">
        <v>0</v>
      </c>
      <c r="E5" s="160">
        <v>0</v>
      </c>
      <c r="F5" s="172" t="s">
        <v>935</v>
      </c>
      <c r="G5" s="90">
        <v>0</v>
      </c>
      <c r="H5" s="90">
        <v>0</v>
      </c>
      <c r="W5" s="74" t="e">
        <f>+S3+A1:J51+S+S21</f>
        <v>#VALUE!</v>
      </c>
    </row>
    <row r="6" spans="1:25" ht="204" x14ac:dyDescent="0.2">
      <c r="A6" s="146">
        <f>1+A5</f>
        <v>2</v>
      </c>
      <c r="B6" s="146" t="s">
        <v>854</v>
      </c>
      <c r="C6" s="160">
        <v>7.34</v>
      </c>
      <c r="D6" s="160" t="s">
        <v>940</v>
      </c>
      <c r="E6" s="160" t="s">
        <v>940</v>
      </c>
      <c r="F6" s="172" t="s">
        <v>951</v>
      </c>
      <c r="G6" s="90"/>
      <c r="H6" s="90"/>
      <c r="I6" s="74" t="s">
        <v>856</v>
      </c>
    </row>
    <row r="7" spans="1:25" ht="307.5" customHeight="1" x14ac:dyDescent="0.2">
      <c r="A7" s="146">
        <f>1+A6</f>
        <v>3</v>
      </c>
      <c r="B7" s="146" t="s">
        <v>855</v>
      </c>
      <c r="C7" s="160">
        <v>17.239999999999998</v>
      </c>
      <c r="D7" s="160">
        <v>17.239999999999998</v>
      </c>
      <c r="E7" s="160">
        <f>7.91+5.25</f>
        <v>13.16</v>
      </c>
      <c r="F7" s="172" t="s">
        <v>954</v>
      </c>
      <c r="G7" s="90"/>
      <c r="H7" s="90"/>
      <c r="X7" s="74">
        <f>+E7/D7*100</f>
        <v>76.334106728538288</v>
      </c>
    </row>
    <row r="8" spans="1:25" ht="198.75" customHeight="1" x14ac:dyDescent="0.2">
      <c r="A8" s="146">
        <f>1+A7</f>
        <v>4</v>
      </c>
      <c r="B8" s="146" t="s">
        <v>860</v>
      </c>
      <c r="C8" s="160">
        <v>8.1831000000000004E-3</v>
      </c>
      <c r="D8" s="160">
        <f>+C8*30%</f>
        <v>2.4549300000000001E-3</v>
      </c>
      <c r="E8" s="160">
        <f>+C8*20%</f>
        <v>1.6366200000000001E-3</v>
      </c>
      <c r="F8" s="172" t="s">
        <v>941</v>
      </c>
      <c r="G8" s="90"/>
      <c r="H8" s="90"/>
      <c r="I8" s="74" t="s">
        <v>857</v>
      </c>
      <c r="X8" s="271" t="s">
        <v>938</v>
      </c>
      <c r="Y8" s="271"/>
    </row>
    <row r="9" spans="1:25" ht="156" x14ac:dyDescent="0.2">
      <c r="A9" s="146">
        <f t="shared" ref="A9:A10" si="0">1+A8</f>
        <v>5</v>
      </c>
      <c r="B9" s="146" t="s">
        <v>859</v>
      </c>
      <c r="C9" s="160">
        <v>1.24</v>
      </c>
      <c r="D9" s="160">
        <f>+C9*30%</f>
        <v>0.372</v>
      </c>
      <c r="E9" s="160">
        <f>+C9*20%</f>
        <v>0.248</v>
      </c>
      <c r="F9" s="172" t="s">
        <v>942</v>
      </c>
      <c r="G9" s="90"/>
      <c r="H9" s="90"/>
      <c r="X9" s="74" t="s">
        <v>939</v>
      </c>
    </row>
    <row r="10" spans="1:25" ht="207" customHeight="1" thickBot="1" x14ac:dyDescent="0.25">
      <c r="A10" s="154">
        <f t="shared" si="0"/>
        <v>6</v>
      </c>
      <c r="B10" s="140" t="s">
        <v>861</v>
      </c>
      <c r="C10" s="122">
        <v>9.1000000000000004E-3</v>
      </c>
      <c r="D10" s="122">
        <f>+C10*30%</f>
        <v>2.7300000000000002E-3</v>
      </c>
      <c r="E10" s="122">
        <f>+C10*20%</f>
        <v>1.8200000000000002E-3</v>
      </c>
      <c r="F10" s="153" t="s">
        <v>943</v>
      </c>
      <c r="G10" s="90"/>
      <c r="H10" s="90"/>
    </row>
    <row r="11" spans="1:25" ht="13.5" thickBot="1" x14ac:dyDescent="0.25">
      <c r="A11" s="129"/>
      <c r="B11" s="130" t="s">
        <v>24</v>
      </c>
      <c r="C11" s="124">
        <f>SUM(C5:C10)</f>
        <v>28.033404565999998</v>
      </c>
      <c r="D11" s="124">
        <f>SUM(D5:D10)</f>
        <v>17.617184929999997</v>
      </c>
      <c r="E11" s="124">
        <f>SUM(E5:E10)</f>
        <v>13.411456619999999</v>
      </c>
      <c r="F11" s="111"/>
      <c r="G11" s="74"/>
      <c r="H11" s="74"/>
    </row>
    <row r="13" spans="1:25" ht="14.45" customHeight="1" x14ac:dyDescent="0.2">
      <c r="A13" s="277" t="s">
        <v>732</v>
      </c>
      <c r="B13" s="278"/>
      <c r="C13" s="278"/>
      <c r="D13" s="278"/>
      <c r="E13" s="278"/>
      <c r="F13" s="279"/>
    </row>
    <row r="14" spans="1:25" ht="13.15" customHeight="1" x14ac:dyDescent="0.2">
      <c r="A14" s="222" t="s">
        <v>925</v>
      </c>
      <c r="B14" s="222"/>
      <c r="C14" s="222"/>
      <c r="D14" s="222"/>
      <c r="E14" s="222"/>
      <c r="F14" s="222"/>
    </row>
    <row r="15" spans="1:25" x14ac:dyDescent="0.2">
      <c r="A15" s="222"/>
      <c r="B15" s="222"/>
      <c r="C15" s="222"/>
      <c r="D15" s="222"/>
      <c r="E15" s="222"/>
      <c r="F15" s="222"/>
    </row>
    <row r="16" spans="1:25" x14ac:dyDescent="0.2">
      <c r="A16" s="222"/>
      <c r="B16" s="222"/>
      <c r="C16" s="222"/>
      <c r="D16" s="222"/>
      <c r="E16" s="222"/>
      <c r="F16" s="222"/>
    </row>
    <row r="17" spans="1:8" x14ac:dyDescent="0.2">
      <c r="A17" s="222"/>
      <c r="B17" s="222"/>
      <c r="C17" s="222"/>
      <c r="D17" s="222"/>
      <c r="E17" s="222"/>
      <c r="F17" s="222"/>
      <c r="G17" s="74"/>
      <c r="H17" s="74"/>
    </row>
    <row r="18" spans="1:8" x14ac:dyDescent="0.2">
      <c r="A18" s="222"/>
      <c r="B18" s="222"/>
      <c r="C18" s="222"/>
      <c r="D18" s="222"/>
      <c r="E18" s="222"/>
      <c r="F18" s="222"/>
      <c r="G18" s="74"/>
      <c r="H18" s="74"/>
    </row>
    <row r="19" spans="1:8" x14ac:dyDescent="0.2">
      <c r="A19" s="222"/>
      <c r="B19" s="222"/>
      <c r="C19" s="222"/>
      <c r="D19" s="222"/>
      <c r="E19" s="222"/>
      <c r="F19" s="222"/>
      <c r="G19" s="74"/>
      <c r="H19" s="74"/>
    </row>
    <row r="20" spans="1:8" x14ac:dyDescent="0.2">
      <c r="A20" s="222"/>
      <c r="B20" s="222"/>
      <c r="C20" s="222"/>
      <c r="D20" s="222"/>
      <c r="E20" s="222"/>
      <c r="F20" s="222"/>
      <c r="G20" s="74"/>
      <c r="H20" s="74"/>
    </row>
    <row r="21" spans="1:8" x14ac:dyDescent="0.2">
      <c r="A21" s="222"/>
      <c r="B21" s="222"/>
      <c r="C21" s="222"/>
      <c r="D21" s="222"/>
      <c r="E21" s="222"/>
      <c r="F21" s="222"/>
      <c r="G21" s="74"/>
      <c r="H21" s="74"/>
    </row>
    <row r="22" spans="1:8" ht="41.25" customHeight="1" x14ac:dyDescent="0.2">
      <c r="A22" s="222"/>
      <c r="B22" s="222"/>
      <c r="C22" s="222"/>
      <c r="D22" s="222"/>
      <c r="E22" s="222"/>
      <c r="F22" s="222"/>
      <c r="G22" s="74"/>
      <c r="H22" s="74"/>
    </row>
    <row r="23" spans="1:8" x14ac:dyDescent="0.2">
      <c r="A23" s="85"/>
      <c r="B23" s="85"/>
      <c r="C23" s="85"/>
      <c r="D23" s="85"/>
      <c r="E23" s="85"/>
      <c r="F23" s="85"/>
      <c r="G23" s="74"/>
      <c r="H23" s="74"/>
    </row>
    <row r="24" spans="1:8" x14ac:dyDescent="0.2">
      <c r="A24" s="85"/>
      <c r="B24" s="85"/>
      <c r="C24" s="85"/>
      <c r="D24" s="85"/>
      <c r="E24" s="85"/>
      <c r="F24" s="85"/>
      <c r="G24" s="74"/>
      <c r="H24" s="74"/>
    </row>
    <row r="25" spans="1:8" x14ac:dyDescent="0.2">
      <c r="A25" s="85"/>
      <c r="B25" s="85"/>
      <c r="C25" s="85"/>
      <c r="D25" s="85"/>
      <c r="E25" s="85"/>
      <c r="F25" s="85"/>
      <c r="G25" s="74"/>
      <c r="H25" s="74"/>
    </row>
    <row r="26" spans="1:8" x14ac:dyDescent="0.2">
      <c r="A26" s="85"/>
      <c r="B26" s="85"/>
      <c r="C26" s="85"/>
      <c r="D26" s="85"/>
      <c r="E26" s="85"/>
      <c r="F26" s="85"/>
      <c r="G26" s="74"/>
      <c r="H26" s="74"/>
    </row>
    <row r="27" spans="1:8" x14ac:dyDescent="0.2">
      <c r="A27" s="85"/>
      <c r="B27" s="85"/>
      <c r="C27" s="85"/>
      <c r="D27" s="85"/>
      <c r="E27" s="85"/>
      <c r="F27" s="85"/>
      <c r="G27" s="74"/>
      <c r="H27" s="74"/>
    </row>
    <row r="28" spans="1:8" x14ac:dyDescent="0.2">
      <c r="A28" s="85"/>
      <c r="B28" s="85"/>
      <c r="C28" s="85"/>
      <c r="D28" s="85"/>
      <c r="E28" s="85"/>
      <c r="F28" s="85"/>
      <c r="G28" s="74"/>
      <c r="H28" s="74"/>
    </row>
    <row r="29" spans="1:8" x14ac:dyDescent="0.2">
      <c r="A29" s="74"/>
      <c r="B29" s="74"/>
      <c r="C29" s="74"/>
      <c r="D29" s="74"/>
      <c r="E29" s="74"/>
      <c r="F29" s="74"/>
      <c r="G29" s="74"/>
      <c r="H29" s="74"/>
    </row>
    <row r="30" spans="1:8" x14ac:dyDescent="0.2">
      <c r="A30" s="74"/>
      <c r="B30" s="74"/>
      <c r="C30" s="74"/>
      <c r="D30" s="74"/>
      <c r="E30" s="74"/>
      <c r="F30" s="74"/>
      <c r="G30" s="74"/>
      <c r="H30" s="74"/>
    </row>
    <row r="31" spans="1:8" x14ac:dyDescent="0.2">
      <c r="A31" s="74"/>
      <c r="B31" s="74"/>
      <c r="C31" s="74"/>
      <c r="D31" s="74"/>
      <c r="E31" s="74"/>
      <c r="F31" s="74"/>
      <c r="G31" s="74"/>
      <c r="H31" s="74"/>
    </row>
    <row r="32" spans="1:8" x14ac:dyDescent="0.2">
      <c r="A32" s="74"/>
      <c r="B32" s="74"/>
      <c r="C32" s="74"/>
      <c r="D32" s="74"/>
      <c r="E32" s="74"/>
      <c r="F32" s="74"/>
      <c r="G32" s="74"/>
      <c r="H32" s="74"/>
    </row>
    <row r="33" s="74" customFormat="1" x14ac:dyDescent="0.2"/>
    <row r="34" s="74" customFormat="1" x14ac:dyDescent="0.2"/>
    <row r="35" s="74" customFormat="1" x14ac:dyDescent="0.2"/>
    <row r="36" s="74" customFormat="1" x14ac:dyDescent="0.2"/>
    <row r="37" s="74" customFormat="1" x14ac:dyDescent="0.2"/>
    <row r="38" s="74" customFormat="1" x14ac:dyDescent="0.2"/>
    <row r="39" s="74" customFormat="1" x14ac:dyDescent="0.2"/>
    <row r="40" s="74" customFormat="1" x14ac:dyDescent="0.2"/>
    <row r="41" s="74" customFormat="1" x14ac:dyDescent="0.2"/>
    <row r="42" s="74" customFormat="1" x14ac:dyDescent="0.2"/>
    <row r="43" s="74" customFormat="1" x14ac:dyDescent="0.2"/>
    <row r="44" s="74" customFormat="1" x14ac:dyDescent="0.2"/>
    <row r="45" s="74" customFormat="1" x14ac:dyDescent="0.2"/>
    <row r="46" s="74" customFormat="1" x14ac:dyDescent="0.2"/>
    <row r="47" s="74" customFormat="1" x14ac:dyDescent="0.2"/>
    <row r="48" s="74" customFormat="1" x14ac:dyDescent="0.2"/>
  </sheetData>
  <mergeCells count="6">
    <mergeCell ref="X8:Y8"/>
    <mergeCell ref="A1:F1"/>
    <mergeCell ref="A2:F2"/>
    <mergeCell ref="A14:F22"/>
    <mergeCell ref="A13:F13"/>
    <mergeCell ref="A4:F4"/>
  </mergeCells>
  <dataValidations count="3">
    <dataValidation type="list" allowBlank="1" showInputMessage="1" showErrorMessage="1" sqref="G12:G95">
      <formula1>"On follow up party says it will be realised soon, Dispute in offered services, Dispute in Invoicing, Pending without reason, Unfairly held up by the party "</formula1>
    </dataValidation>
    <dataValidation type="list" allowBlank="1" showInputMessage="1" showErrorMessage="1" sqref="H12:H95">
      <formula1>"Good, Defunct, Goods against advance already delivered"</formula1>
    </dataValidation>
    <dataValidation type="list" allowBlank="1" showInputMessage="1" showErrorMessage="1" sqref="C29:C95 C12">
      <formula1>"Loan. Advance"</formula1>
    </dataValidation>
  </dataValidations>
  <pageMargins left="0.23622047244094491" right="0.23622047244094491" top="0.74803149606299213" bottom="0.74803149606299213" header="0.31496062992125984" footer="0.31496062992125984"/>
  <pageSetup paperSize="9" scale="5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4" sqref="I14"/>
    </sheetView>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40"/>
  <sheetViews>
    <sheetView workbookViewId="0">
      <pane ySplit="3" topLeftCell="A622" activePane="bottomLeft" state="frozen"/>
      <selection pane="bottomLeft" activeCell="J634" sqref="J634"/>
    </sheetView>
  </sheetViews>
  <sheetFormatPr defaultColWidth="8.85546875" defaultRowHeight="15" x14ac:dyDescent="0.25"/>
  <cols>
    <col min="1" max="1" width="5.42578125" style="46" customWidth="1"/>
    <col min="2" max="2" width="39.140625" style="47" customWidth="1"/>
    <col min="3" max="3" width="17.5703125" style="46" bestFit="1" customWidth="1"/>
    <col min="4" max="4" width="14.7109375" style="48" customWidth="1"/>
    <col min="5" max="5" width="12.42578125" style="48" customWidth="1"/>
    <col min="6" max="6" width="12" style="48" customWidth="1"/>
    <col min="7" max="7" width="20.5703125" style="48" customWidth="1"/>
    <col min="8" max="8" width="17.28515625" style="48" customWidth="1"/>
    <col min="9" max="9" width="8.5703125" style="38" bestFit="1" customWidth="1"/>
    <col min="10" max="16384" width="8.85546875" style="38"/>
  </cols>
  <sheetData>
    <row r="1" spans="1:9" x14ac:dyDescent="0.25">
      <c r="A1" s="280" t="s">
        <v>48</v>
      </c>
      <c r="B1" s="281"/>
      <c r="C1" s="281"/>
      <c r="D1" s="281"/>
      <c r="E1" s="281"/>
      <c r="F1" s="281"/>
      <c r="G1" s="281"/>
      <c r="H1" s="281"/>
      <c r="I1" s="282"/>
    </row>
    <row r="2" spans="1:9" hidden="1" x14ac:dyDescent="0.25">
      <c r="A2" s="283"/>
      <c r="B2" s="283"/>
      <c r="C2" s="283"/>
      <c r="D2" s="283"/>
      <c r="E2" s="283"/>
      <c r="F2" s="283"/>
      <c r="G2" s="283"/>
      <c r="H2" s="283"/>
      <c r="I2" s="283"/>
    </row>
    <row r="3" spans="1:9" ht="69.75" customHeight="1" x14ac:dyDescent="0.25">
      <c r="A3" s="16" t="s">
        <v>1</v>
      </c>
      <c r="B3" s="16" t="s">
        <v>0</v>
      </c>
      <c r="C3" s="5" t="s">
        <v>26</v>
      </c>
      <c r="D3" s="5" t="s">
        <v>8</v>
      </c>
      <c r="E3" s="5" t="s">
        <v>32</v>
      </c>
      <c r="F3" s="5" t="s">
        <v>2</v>
      </c>
      <c r="G3" s="5" t="s">
        <v>3</v>
      </c>
      <c r="H3" s="5" t="s">
        <v>39</v>
      </c>
      <c r="I3" s="5" t="s">
        <v>7</v>
      </c>
    </row>
    <row r="4" spans="1:9" s="39" customFormat="1" x14ac:dyDescent="0.25">
      <c r="A4" s="28"/>
      <c r="B4" s="28"/>
      <c r="C4" s="29">
        <v>43921</v>
      </c>
      <c r="D4" s="29"/>
      <c r="E4" s="27"/>
      <c r="F4" s="27"/>
      <c r="G4" s="27"/>
      <c r="H4" s="27"/>
      <c r="I4" s="27"/>
    </row>
    <row r="5" spans="1:9" s="39" customFormat="1" x14ac:dyDescent="0.25">
      <c r="A5" s="40">
        <v>1</v>
      </c>
      <c r="B5" s="41" t="s">
        <v>468</v>
      </c>
      <c r="C5" s="33">
        <v>372600</v>
      </c>
      <c r="D5" s="25"/>
      <c r="E5" s="42"/>
      <c r="F5" s="43"/>
      <c r="G5" s="43"/>
      <c r="H5" s="43"/>
      <c r="I5" s="44"/>
    </row>
    <row r="6" spans="1:9" x14ac:dyDescent="0.25">
      <c r="A6" s="40">
        <f t="shared" ref="A6:A69" si="0">A5+1</f>
        <v>2</v>
      </c>
      <c r="B6" s="41" t="s">
        <v>299</v>
      </c>
      <c r="C6" s="33">
        <v>2009079.01</v>
      </c>
      <c r="D6" s="25"/>
      <c r="E6" s="42"/>
      <c r="F6" s="43"/>
      <c r="G6" s="43"/>
      <c r="H6" s="43"/>
      <c r="I6" s="44"/>
    </row>
    <row r="7" spans="1:9" x14ac:dyDescent="0.25">
      <c r="A7" s="40">
        <f t="shared" si="0"/>
        <v>3</v>
      </c>
      <c r="B7" s="41" t="s">
        <v>216</v>
      </c>
      <c r="C7" s="33">
        <v>440000</v>
      </c>
      <c r="D7" s="25"/>
      <c r="E7" s="42"/>
      <c r="F7" s="43"/>
      <c r="G7" s="43"/>
      <c r="H7" s="43"/>
      <c r="I7" s="44"/>
    </row>
    <row r="8" spans="1:9" x14ac:dyDescent="0.25">
      <c r="A8" s="40">
        <f t="shared" si="0"/>
        <v>4</v>
      </c>
      <c r="B8" s="41" t="s">
        <v>65</v>
      </c>
      <c r="C8" s="33">
        <v>1975211.35</v>
      </c>
      <c r="D8" s="25"/>
      <c r="E8" s="42"/>
      <c r="F8" s="43"/>
      <c r="G8" s="43"/>
      <c r="H8" s="43"/>
      <c r="I8" s="44"/>
    </row>
    <row r="9" spans="1:9" x14ac:dyDescent="0.25">
      <c r="A9" s="40">
        <f t="shared" si="0"/>
        <v>5</v>
      </c>
      <c r="B9" s="40" t="s">
        <v>394</v>
      </c>
      <c r="C9" s="34">
        <v>22664</v>
      </c>
      <c r="D9" s="25"/>
      <c r="E9" s="42"/>
      <c r="F9" s="44"/>
      <c r="G9" s="45"/>
      <c r="H9" s="44"/>
      <c r="I9" s="44"/>
    </row>
    <row r="10" spans="1:9" x14ac:dyDescent="0.25">
      <c r="A10" s="40">
        <f t="shared" si="0"/>
        <v>6</v>
      </c>
      <c r="B10" s="41" t="s">
        <v>489</v>
      </c>
      <c r="C10" s="33">
        <v>8366.14</v>
      </c>
      <c r="D10" s="25"/>
      <c r="E10" s="42"/>
      <c r="F10" s="43"/>
      <c r="G10" s="43"/>
      <c r="H10" s="43"/>
      <c r="I10" s="44"/>
    </row>
    <row r="11" spans="1:9" x14ac:dyDescent="0.25">
      <c r="A11" s="40">
        <f t="shared" si="0"/>
        <v>7</v>
      </c>
      <c r="B11" s="41" t="s">
        <v>162</v>
      </c>
      <c r="C11" s="33">
        <v>55967</v>
      </c>
      <c r="D11" s="25"/>
      <c r="E11" s="42"/>
      <c r="F11" s="43"/>
      <c r="G11" s="43"/>
      <c r="H11" s="43"/>
      <c r="I11" s="44"/>
    </row>
    <row r="12" spans="1:9" x14ac:dyDescent="0.25">
      <c r="A12" s="40">
        <f t="shared" si="0"/>
        <v>8</v>
      </c>
      <c r="B12" s="41" t="s">
        <v>215</v>
      </c>
      <c r="C12" s="33">
        <v>2285536.31</v>
      </c>
      <c r="D12" s="25"/>
      <c r="E12" s="42"/>
      <c r="F12" s="43"/>
      <c r="G12" s="43"/>
      <c r="H12" s="43"/>
      <c r="I12" s="44"/>
    </row>
    <row r="13" spans="1:9" x14ac:dyDescent="0.25">
      <c r="A13" s="40">
        <f t="shared" si="0"/>
        <v>9</v>
      </c>
      <c r="B13" s="41" t="s">
        <v>74</v>
      </c>
      <c r="C13" s="33">
        <v>330526</v>
      </c>
      <c r="D13" s="25"/>
      <c r="E13" s="42"/>
      <c r="F13" s="43"/>
      <c r="G13" s="43"/>
      <c r="H13" s="43"/>
      <c r="I13" s="44"/>
    </row>
    <row r="14" spans="1:9" x14ac:dyDescent="0.25">
      <c r="A14" s="40">
        <f t="shared" si="0"/>
        <v>10</v>
      </c>
      <c r="B14" s="40" t="s">
        <v>436</v>
      </c>
      <c r="C14" s="34">
        <v>32806</v>
      </c>
      <c r="D14" s="25"/>
      <c r="E14" s="42"/>
      <c r="F14" s="44"/>
      <c r="G14" s="45"/>
      <c r="H14" s="44"/>
      <c r="I14" s="44"/>
    </row>
    <row r="15" spans="1:9" x14ac:dyDescent="0.25">
      <c r="A15" s="40">
        <f t="shared" si="0"/>
        <v>11</v>
      </c>
      <c r="B15" s="40" t="s">
        <v>384</v>
      </c>
      <c r="C15" s="33">
        <v>4480465.3</v>
      </c>
      <c r="D15" s="25"/>
      <c r="E15" s="42"/>
      <c r="F15" s="43"/>
      <c r="G15" s="43"/>
      <c r="H15" s="43"/>
      <c r="I15" s="44"/>
    </row>
    <row r="16" spans="1:9" x14ac:dyDescent="0.25">
      <c r="A16" s="40">
        <f t="shared" si="0"/>
        <v>12</v>
      </c>
      <c r="B16" s="41" t="s">
        <v>108</v>
      </c>
      <c r="C16" s="33">
        <v>6470368.3899999997</v>
      </c>
      <c r="D16" s="25"/>
      <c r="E16" s="42"/>
      <c r="F16" s="43"/>
      <c r="G16" s="43"/>
      <c r="H16" s="43"/>
      <c r="I16" s="44"/>
    </row>
    <row r="17" spans="1:9" x14ac:dyDescent="0.25">
      <c r="A17" s="40">
        <f t="shared" si="0"/>
        <v>13</v>
      </c>
      <c r="B17" s="41" t="s">
        <v>421</v>
      </c>
      <c r="C17" s="33">
        <v>8968</v>
      </c>
      <c r="D17" s="25"/>
      <c r="E17" s="42"/>
      <c r="F17" s="43"/>
      <c r="G17" s="43"/>
      <c r="H17" s="43"/>
      <c r="I17" s="44"/>
    </row>
    <row r="18" spans="1:9" x14ac:dyDescent="0.25">
      <c r="A18" s="40">
        <f t="shared" si="0"/>
        <v>14</v>
      </c>
      <c r="B18" s="41" t="s">
        <v>357</v>
      </c>
      <c r="C18" s="33">
        <v>1299020.96</v>
      </c>
      <c r="D18" s="25"/>
      <c r="E18" s="42"/>
      <c r="F18" s="43"/>
      <c r="G18" s="43"/>
      <c r="H18" s="43"/>
      <c r="I18" s="44"/>
    </row>
    <row r="19" spans="1:9" x14ac:dyDescent="0.25">
      <c r="A19" s="40">
        <f t="shared" si="0"/>
        <v>15</v>
      </c>
      <c r="B19" s="41" t="s">
        <v>149</v>
      </c>
      <c r="C19" s="33">
        <v>207081</v>
      </c>
      <c r="D19" s="25"/>
      <c r="E19" s="42"/>
      <c r="F19" s="43"/>
      <c r="G19" s="43"/>
      <c r="H19" s="43"/>
      <c r="I19" s="44"/>
    </row>
    <row r="20" spans="1:9" x14ac:dyDescent="0.25">
      <c r="A20" s="40">
        <f t="shared" si="0"/>
        <v>16</v>
      </c>
      <c r="B20" s="41" t="s">
        <v>44</v>
      </c>
      <c r="C20" s="33">
        <v>135003.01999999999</v>
      </c>
      <c r="D20" s="25"/>
      <c r="E20" s="42"/>
      <c r="F20" s="43"/>
      <c r="G20" s="43"/>
      <c r="H20" s="43"/>
      <c r="I20" s="44"/>
    </row>
    <row r="21" spans="1:9" x14ac:dyDescent="0.25">
      <c r="A21" s="40">
        <f t="shared" si="0"/>
        <v>17</v>
      </c>
      <c r="B21" s="41" t="s">
        <v>233</v>
      </c>
      <c r="C21" s="33">
        <v>2943366.92</v>
      </c>
      <c r="D21" s="25"/>
      <c r="E21" s="42"/>
      <c r="F21" s="43"/>
      <c r="G21" s="43"/>
      <c r="H21" s="43"/>
      <c r="I21" s="44"/>
    </row>
    <row r="22" spans="1:9" x14ac:dyDescent="0.25">
      <c r="A22" s="40">
        <f t="shared" si="0"/>
        <v>18</v>
      </c>
      <c r="B22" s="41" t="s">
        <v>455</v>
      </c>
      <c r="C22" s="33">
        <v>1601169.13</v>
      </c>
      <c r="D22" s="25"/>
      <c r="E22" s="42"/>
      <c r="F22" s="43"/>
      <c r="G22" s="43"/>
      <c r="H22" s="43"/>
      <c r="I22" s="44"/>
    </row>
    <row r="23" spans="1:9" x14ac:dyDescent="0.25">
      <c r="A23" s="40">
        <f t="shared" si="0"/>
        <v>19</v>
      </c>
      <c r="B23" s="41" t="s">
        <v>447</v>
      </c>
      <c r="C23" s="33">
        <v>560627.06999999995</v>
      </c>
      <c r="D23" s="25"/>
      <c r="E23" s="42"/>
      <c r="F23" s="43"/>
      <c r="G23" s="43"/>
      <c r="H23" s="43"/>
      <c r="I23" s="44"/>
    </row>
    <row r="24" spans="1:9" x14ac:dyDescent="0.25">
      <c r="A24" s="40">
        <f t="shared" si="0"/>
        <v>20</v>
      </c>
      <c r="B24" s="41" t="s">
        <v>488</v>
      </c>
      <c r="C24" s="33">
        <v>397062.3</v>
      </c>
      <c r="D24" s="25"/>
      <c r="E24" s="42"/>
      <c r="F24" s="43"/>
      <c r="G24" s="43"/>
      <c r="H24" s="43"/>
      <c r="I24" s="44"/>
    </row>
    <row r="25" spans="1:9" x14ac:dyDescent="0.25">
      <c r="A25" s="40">
        <f t="shared" si="0"/>
        <v>21</v>
      </c>
      <c r="B25" s="41" t="s">
        <v>64</v>
      </c>
      <c r="C25" s="33">
        <v>367500</v>
      </c>
      <c r="D25" s="25"/>
      <c r="E25" s="42"/>
      <c r="F25" s="43"/>
      <c r="G25" s="43"/>
      <c r="H25" s="43"/>
      <c r="I25" s="44"/>
    </row>
    <row r="26" spans="1:9" x14ac:dyDescent="0.25">
      <c r="A26" s="40">
        <f t="shared" si="0"/>
        <v>22</v>
      </c>
      <c r="B26" s="41" t="s">
        <v>406</v>
      </c>
      <c r="C26" s="33">
        <v>157530</v>
      </c>
      <c r="D26" s="25"/>
      <c r="E26" s="42"/>
      <c r="F26" s="43"/>
      <c r="G26" s="43"/>
      <c r="H26" s="43"/>
      <c r="I26" s="44"/>
    </row>
    <row r="27" spans="1:9" x14ac:dyDescent="0.25">
      <c r="A27" s="40">
        <f t="shared" si="0"/>
        <v>23</v>
      </c>
      <c r="B27" s="41" t="s">
        <v>163</v>
      </c>
      <c r="C27" s="33">
        <v>192499</v>
      </c>
      <c r="D27" s="25"/>
      <c r="E27" s="42"/>
      <c r="F27" s="43"/>
      <c r="G27" s="43"/>
      <c r="H27" s="43"/>
      <c r="I27" s="44"/>
    </row>
    <row r="28" spans="1:9" x14ac:dyDescent="0.25">
      <c r="A28" s="40">
        <f t="shared" si="0"/>
        <v>24</v>
      </c>
      <c r="B28" s="40" t="s">
        <v>362</v>
      </c>
      <c r="C28" s="34">
        <v>1355671</v>
      </c>
      <c r="D28" s="25"/>
      <c r="E28" s="42"/>
      <c r="F28" s="44"/>
      <c r="G28" s="45"/>
      <c r="H28" s="44"/>
      <c r="I28" s="44"/>
    </row>
    <row r="29" spans="1:9" x14ac:dyDescent="0.25">
      <c r="A29" s="40">
        <f t="shared" si="0"/>
        <v>25</v>
      </c>
      <c r="B29" s="41" t="s">
        <v>231</v>
      </c>
      <c r="C29" s="33">
        <v>578414.67000000004</v>
      </c>
      <c r="D29" s="25"/>
      <c r="E29" s="42"/>
      <c r="F29" s="43"/>
      <c r="G29" s="43"/>
      <c r="H29" s="43"/>
      <c r="I29" s="44"/>
    </row>
    <row r="30" spans="1:9" x14ac:dyDescent="0.25">
      <c r="A30" s="40">
        <f t="shared" si="0"/>
        <v>26</v>
      </c>
      <c r="B30" s="41" t="s">
        <v>364</v>
      </c>
      <c r="C30" s="33">
        <v>5568</v>
      </c>
      <c r="D30" s="25"/>
      <c r="E30" s="42"/>
      <c r="F30" s="43"/>
      <c r="G30" s="43"/>
      <c r="H30" s="43"/>
      <c r="I30" s="44"/>
    </row>
    <row r="31" spans="1:9" x14ac:dyDescent="0.25">
      <c r="A31" s="40">
        <f t="shared" si="0"/>
        <v>27</v>
      </c>
      <c r="B31" s="41" t="s">
        <v>134</v>
      </c>
      <c r="C31" s="33">
        <v>9522</v>
      </c>
      <c r="D31" s="25"/>
      <c r="E31" s="42"/>
      <c r="F31" s="43"/>
      <c r="G31" s="43"/>
      <c r="H31" s="43"/>
      <c r="I31" s="44"/>
    </row>
    <row r="32" spans="1:9" x14ac:dyDescent="0.25">
      <c r="A32" s="40">
        <f t="shared" si="0"/>
        <v>28</v>
      </c>
      <c r="B32" s="41" t="s">
        <v>387</v>
      </c>
      <c r="C32" s="33">
        <v>1209399.72</v>
      </c>
      <c r="D32" s="25"/>
      <c r="E32" s="42"/>
      <c r="F32" s="43"/>
      <c r="G32" s="43"/>
      <c r="H32" s="43"/>
      <c r="I32" s="44"/>
    </row>
    <row r="33" spans="1:9" x14ac:dyDescent="0.25">
      <c r="A33" s="40">
        <f t="shared" si="0"/>
        <v>29</v>
      </c>
      <c r="B33" s="41" t="s">
        <v>239</v>
      </c>
      <c r="C33" s="33">
        <v>533046.09</v>
      </c>
      <c r="D33" s="25"/>
      <c r="E33" s="42"/>
      <c r="F33" s="43"/>
      <c r="G33" s="43"/>
      <c r="H33" s="43"/>
      <c r="I33" s="44"/>
    </row>
    <row r="34" spans="1:9" x14ac:dyDescent="0.25">
      <c r="A34" s="40">
        <f t="shared" si="0"/>
        <v>30</v>
      </c>
      <c r="B34" s="41" t="s">
        <v>419</v>
      </c>
      <c r="C34" s="33">
        <v>17270</v>
      </c>
      <c r="D34" s="25"/>
      <c r="E34" s="42"/>
      <c r="F34" s="43"/>
      <c r="G34" s="43"/>
      <c r="H34" s="43"/>
      <c r="I34" s="44"/>
    </row>
    <row r="35" spans="1:9" x14ac:dyDescent="0.25">
      <c r="A35" s="40">
        <f t="shared" si="0"/>
        <v>31</v>
      </c>
      <c r="B35" s="41" t="s">
        <v>123</v>
      </c>
      <c r="C35" s="33">
        <v>1180</v>
      </c>
      <c r="D35" s="25"/>
      <c r="E35" s="42"/>
      <c r="F35" s="43"/>
      <c r="G35" s="43"/>
      <c r="H35" s="43"/>
      <c r="I35" s="44"/>
    </row>
    <row r="36" spans="1:9" x14ac:dyDescent="0.25">
      <c r="A36" s="40">
        <f t="shared" si="0"/>
        <v>32</v>
      </c>
      <c r="B36" s="41" t="s">
        <v>106</v>
      </c>
      <c r="C36" s="33">
        <v>45445.69</v>
      </c>
      <c r="D36" s="25"/>
      <c r="E36" s="42"/>
      <c r="F36" s="43"/>
      <c r="G36" s="43"/>
      <c r="H36" s="43"/>
      <c r="I36" s="44"/>
    </row>
    <row r="37" spans="1:9" x14ac:dyDescent="0.25">
      <c r="A37" s="40">
        <f t="shared" si="0"/>
        <v>33</v>
      </c>
      <c r="B37" s="41" t="s">
        <v>99</v>
      </c>
      <c r="C37" s="33">
        <v>9087972.8000000007</v>
      </c>
      <c r="D37" s="25"/>
      <c r="E37" s="42"/>
      <c r="F37" s="43"/>
      <c r="G37" s="43"/>
      <c r="H37" s="43"/>
      <c r="I37" s="44"/>
    </row>
    <row r="38" spans="1:9" x14ac:dyDescent="0.25">
      <c r="A38" s="40">
        <f t="shared" si="0"/>
        <v>34</v>
      </c>
      <c r="B38" s="41" t="s">
        <v>487</v>
      </c>
      <c r="C38" s="33">
        <v>7286.29</v>
      </c>
      <c r="D38" s="25"/>
      <c r="E38" s="42"/>
      <c r="F38" s="43"/>
      <c r="G38" s="43"/>
      <c r="H38" s="43"/>
      <c r="I38" s="44"/>
    </row>
    <row r="39" spans="1:9" x14ac:dyDescent="0.25">
      <c r="A39" s="40">
        <f t="shared" si="0"/>
        <v>35</v>
      </c>
      <c r="B39" s="41" t="s">
        <v>77</v>
      </c>
      <c r="C39" s="33">
        <v>907294</v>
      </c>
      <c r="D39" s="25"/>
      <c r="E39" s="42"/>
      <c r="F39" s="43"/>
      <c r="G39" s="43"/>
      <c r="H39" s="43"/>
      <c r="I39" s="44"/>
    </row>
    <row r="40" spans="1:9" x14ac:dyDescent="0.25">
      <c r="A40" s="40">
        <f t="shared" si="0"/>
        <v>36</v>
      </c>
      <c r="B40" s="41" t="s">
        <v>399</v>
      </c>
      <c r="C40" s="33">
        <v>1168318.05</v>
      </c>
      <c r="D40" s="25"/>
      <c r="E40" s="42"/>
      <c r="F40" s="43"/>
      <c r="G40" s="43"/>
      <c r="H40" s="43"/>
      <c r="I40" s="44"/>
    </row>
    <row r="41" spans="1:9" x14ac:dyDescent="0.25">
      <c r="A41" s="40">
        <f t="shared" si="0"/>
        <v>37</v>
      </c>
      <c r="B41" s="41" t="s">
        <v>457</v>
      </c>
      <c r="C41" s="33">
        <v>336174</v>
      </c>
      <c r="D41" s="25"/>
      <c r="E41" s="42"/>
      <c r="F41" s="43"/>
      <c r="G41" s="43"/>
      <c r="H41" s="43"/>
      <c r="I41" s="44"/>
    </row>
    <row r="42" spans="1:9" x14ac:dyDescent="0.25">
      <c r="A42" s="40">
        <f t="shared" si="0"/>
        <v>38</v>
      </c>
      <c r="B42" s="41" t="s">
        <v>331</v>
      </c>
      <c r="C42" s="33">
        <v>23627.599999999999</v>
      </c>
      <c r="D42" s="25"/>
      <c r="E42" s="42"/>
      <c r="F42" s="43"/>
      <c r="G42" s="43"/>
      <c r="H42" s="43"/>
      <c r="I42" s="44"/>
    </row>
    <row r="43" spans="1:9" x14ac:dyDescent="0.25">
      <c r="A43" s="40">
        <f t="shared" si="0"/>
        <v>39</v>
      </c>
      <c r="B43" s="41" t="s">
        <v>240</v>
      </c>
      <c r="C43" s="33">
        <v>4120678.78</v>
      </c>
      <c r="D43" s="25"/>
      <c r="E43" s="42"/>
      <c r="F43" s="43"/>
      <c r="G43" s="43"/>
      <c r="H43" s="43"/>
      <c r="I43" s="44"/>
    </row>
    <row r="44" spans="1:9" x14ac:dyDescent="0.25">
      <c r="A44" s="40">
        <f t="shared" si="0"/>
        <v>40</v>
      </c>
      <c r="B44" s="41" t="s">
        <v>193</v>
      </c>
      <c r="C44" s="33">
        <v>22710.34</v>
      </c>
      <c r="D44" s="25"/>
      <c r="E44" s="42"/>
      <c r="F44" s="43"/>
      <c r="G44" s="43"/>
      <c r="H44" s="43"/>
      <c r="I44" s="44"/>
    </row>
    <row r="45" spans="1:9" x14ac:dyDescent="0.25">
      <c r="A45" s="40">
        <f t="shared" si="0"/>
        <v>41</v>
      </c>
      <c r="B45" s="41" t="s">
        <v>120</v>
      </c>
      <c r="C45" s="33">
        <v>123342.17</v>
      </c>
      <c r="D45" s="25"/>
      <c r="E45" s="42"/>
      <c r="F45" s="43"/>
      <c r="G45" s="43"/>
      <c r="H45" s="43"/>
      <c r="I45" s="44"/>
    </row>
    <row r="46" spans="1:9" x14ac:dyDescent="0.25">
      <c r="A46" s="40">
        <f t="shared" si="0"/>
        <v>42</v>
      </c>
      <c r="B46" s="41" t="s">
        <v>323</v>
      </c>
      <c r="C46" s="33">
        <v>500</v>
      </c>
      <c r="D46" s="25"/>
      <c r="E46" s="42"/>
      <c r="F46" s="43"/>
      <c r="G46" s="43"/>
      <c r="H46" s="43"/>
      <c r="I46" s="44"/>
    </row>
    <row r="47" spans="1:9" x14ac:dyDescent="0.25">
      <c r="A47" s="40">
        <f t="shared" si="0"/>
        <v>43</v>
      </c>
      <c r="B47" s="41" t="s">
        <v>157</v>
      </c>
      <c r="C47" s="33">
        <v>126852</v>
      </c>
      <c r="D47" s="25"/>
      <c r="E47" s="42"/>
      <c r="F47" s="43"/>
      <c r="G47" s="43"/>
      <c r="H47" s="43"/>
      <c r="I47" s="44"/>
    </row>
    <row r="48" spans="1:9" x14ac:dyDescent="0.25">
      <c r="A48" s="40">
        <f t="shared" si="0"/>
        <v>44</v>
      </c>
      <c r="B48" s="41" t="s">
        <v>247</v>
      </c>
      <c r="C48" s="33">
        <v>652758.96</v>
      </c>
      <c r="D48" s="25"/>
      <c r="E48" s="42"/>
      <c r="F48" s="43"/>
      <c r="G48" s="43"/>
      <c r="H48" s="43"/>
      <c r="I48" s="44"/>
    </row>
    <row r="49" spans="1:9" x14ac:dyDescent="0.25">
      <c r="A49" s="40">
        <f t="shared" si="0"/>
        <v>45</v>
      </c>
      <c r="B49" s="41" t="s">
        <v>449</v>
      </c>
      <c r="C49" s="33">
        <v>672152</v>
      </c>
      <c r="D49" s="25"/>
      <c r="E49" s="42"/>
      <c r="F49" s="43"/>
      <c r="G49" s="43"/>
      <c r="H49" s="43"/>
      <c r="I49" s="44"/>
    </row>
    <row r="50" spans="1:9" x14ac:dyDescent="0.25">
      <c r="A50" s="40">
        <f t="shared" si="0"/>
        <v>46</v>
      </c>
      <c r="B50" s="41" t="s">
        <v>262</v>
      </c>
      <c r="C50" s="33">
        <v>69405</v>
      </c>
      <c r="D50" s="25"/>
      <c r="E50" s="42"/>
      <c r="F50" s="43"/>
      <c r="G50" s="43"/>
      <c r="H50" s="43"/>
      <c r="I50" s="44"/>
    </row>
    <row r="51" spans="1:9" x14ac:dyDescent="0.25">
      <c r="A51" s="40">
        <f t="shared" si="0"/>
        <v>47</v>
      </c>
      <c r="B51" s="41" t="s">
        <v>431</v>
      </c>
      <c r="C51" s="33">
        <v>9254</v>
      </c>
      <c r="D51" s="25"/>
      <c r="E51" s="42"/>
      <c r="F51" s="43"/>
      <c r="G51" s="43"/>
      <c r="H51" s="43"/>
      <c r="I51" s="44"/>
    </row>
    <row r="52" spans="1:9" x14ac:dyDescent="0.25">
      <c r="A52" s="40">
        <f t="shared" si="0"/>
        <v>48</v>
      </c>
      <c r="B52" s="41" t="s">
        <v>188</v>
      </c>
      <c r="C52" s="33">
        <v>425475</v>
      </c>
      <c r="D52" s="25"/>
      <c r="E52" s="42"/>
      <c r="F52" s="43"/>
      <c r="G52" s="43"/>
      <c r="H52" s="43"/>
      <c r="I52" s="44"/>
    </row>
    <row r="53" spans="1:9" x14ac:dyDescent="0.25">
      <c r="A53" s="40">
        <f t="shared" si="0"/>
        <v>49</v>
      </c>
      <c r="B53" s="41" t="s">
        <v>237</v>
      </c>
      <c r="C53" s="33">
        <v>818815.44</v>
      </c>
      <c r="D53" s="25"/>
      <c r="E53" s="42"/>
      <c r="F53" s="43"/>
      <c r="G53" s="43"/>
      <c r="H53" s="43"/>
      <c r="I53" s="44"/>
    </row>
    <row r="54" spans="1:9" x14ac:dyDescent="0.25">
      <c r="A54" s="40">
        <f t="shared" si="0"/>
        <v>50</v>
      </c>
      <c r="B54" s="41" t="s">
        <v>425</v>
      </c>
      <c r="C54" s="33">
        <v>43813</v>
      </c>
      <c r="D54" s="25"/>
      <c r="E54" s="42"/>
      <c r="F54" s="43"/>
      <c r="G54" s="43"/>
      <c r="H54" s="43"/>
      <c r="I54" s="44"/>
    </row>
    <row r="55" spans="1:9" x14ac:dyDescent="0.25">
      <c r="A55" s="40">
        <f t="shared" si="0"/>
        <v>51</v>
      </c>
      <c r="B55" s="41" t="s">
        <v>349</v>
      </c>
      <c r="C55" s="33">
        <v>924479.6</v>
      </c>
      <c r="D55" s="25"/>
      <c r="E55" s="42"/>
      <c r="F55" s="43"/>
      <c r="G55" s="43"/>
      <c r="H55" s="43"/>
      <c r="I55" s="44"/>
    </row>
    <row r="56" spans="1:9" x14ac:dyDescent="0.25">
      <c r="A56" s="40">
        <f t="shared" si="0"/>
        <v>52</v>
      </c>
      <c r="B56" s="41" t="s">
        <v>482</v>
      </c>
      <c r="C56" s="33">
        <v>46589</v>
      </c>
      <c r="D56" s="25"/>
      <c r="E56" s="42"/>
      <c r="F56" s="43"/>
      <c r="G56" s="43"/>
      <c r="H56" s="43"/>
      <c r="I56" s="44"/>
    </row>
    <row r="57" spans="1:9" x14ac:dyDescent="0.25">
      <c r="A57" s="40">
        <f t="shared" si="0"/>
        <v>53</v>
      </c>
      <c r="B57" s="41" t="s">
        <v>333</v>
      </c>
      <c r="C57" s="33">
        <v>50421</v>
      </c>
      <c r="D57" s="25"/>
      <c r="E57" s="42"/>
      <c r="F57" s="43"/>
      <c r="G57" s="43"/>
      <c r="H57" s="43"/>
      <c r="I57" s="44"/>
    </row>
    <row r="58" spans="1:9" x14ac:dyDescent="0.25">
      <c r="A58" s="40">
        <f t="shared" si="0"/>
        <v>54</v>
      </c>
      <c r="B58" s="41" t="s">
        <v>343</v>
      </c>
      <c r="C58" s="33">
        <v>1099548.5</v>
      </c>
      <c r="D58" s="25"/>
      <c r="E58" s="42"/>
      <c r="F58" s="43"/>
      <c r="G58" s="43"/>
      <c r="H58" s="43"/>
      <c r="I58" s="44"/>
    </row>
    <row r="59" spans="1:9" x14ac:dyDescent="0.25">
      <c r="A59" s="40">
        <f t="shared" si="0"/>
        <v>55</v>
      </c>
      <c r="B59" s="41" t="s">
        <v>55</v>
      </c>
      <c r="C59" s="33">
        <v>984411.13</v>
      </c>
      <c r="D59" s="25"/>
      <c r="E59" s="42"/>
      <c r="F59" s="43"/>
      <c r="G59" s="43"/>
      <c r="H59" s="43"/>
      <c r="I59" s="44"/>
    </row>
    <row r="60" spans="1:9" x14ac:dyDescent="0.25">
      <c r="A60" s="40">
        <f t="shared" si="0"/>
        <v>56</v>
      </c>
      <c r="B60" s="41" t="s">
        <v>249</v>
      </c>
      <c r="C60" s="33">
        <v>2536</v>
      </c>
      <c r="D60" s="25"/>
      <c r="E60" s="42"/>
      <c r="F60" s="43"/>
      <c r="G60" s="43"/>
      <c r="H60" s="43"/>
      <c r="I60" s="44"/>
    </row>
    <row r="61" spans="1:9" x14ac:dyDescent="0.25">
      <c r="A61" s="40">
        <f t="shared" si="0"/>
        <v>57</v>
      </c>
      <c r="B61" s="41" t="s">
        <v>392</v>
      </c>
      <c r="C61" s="33">
        <v>28069</v>
      </c>
      <c r="D61" s="25"/>
      <c r="E61" s="42"/>
      <c r="F61" s="43"/>
      <c r="G61" s="43"/>
      <c r="H61" s="43"/>
      <c r="I61" s="44"/>
    </row>
    <row r="62" spans="1:9" x14ac:dyDescent="0.25">
      <c r="A62" s="40">
        <f t="shared" si="0"/>
        <v>58</v>
      </c>
      <c r="B62" s="41" t="s">
        <v>111</v>
      </c>
      <c r="C62" s="33">
        <v>31306.5</v>
      </c>
      <c r="D62" s="25"/>
      <c r="E62" s="42"/>
      <c r="F62" s="43"/>
      <c r="G62" s="43"/>
      <c r="H62" s="43"/>
      <c r="I62" s="44"/>
    </row>
    <row r="63" spans="1:9" x14ac:dyDescent="0.25">
      <c r="A63" s="40">
        <f t="shared" si="0"/>
        <v>59</v>
      </c>
      <c r="B63" s="41" t="s">
        <v>446</v>
      </c>
      <c r="C63" s="33">
        <v>1141849</v>
      </c>
      <c r="D63" s="25"/>
      <c r="E63" s="42"/>
      <c r="F63" s="43"/>
      <c r="G63" s="43"/>
      <c r="H63" s="43"/>
      <c r="I63" s="44"/>
    </row>
    <row r="64" spans="1:9" x14ac:dyDescent="0.25">
      <c r="A64" s="40">
        <f t="shared" si="0"/>
        <v>60</v>
      </c>
      <c r="B64" s="41" t="s">
        <v>440</v>
      </c>
      <c r="C64" s="33">
        <v>6804034.4499999993</v>
      </c>
      <c r="D64" s="25"/>
      <c r="E64" s="42"/>
      <c r="F64" s="43"/>
      <c r="G64" s="43"/>
      <c r="H64" s="43"/>
      <c r="I64" s="44"/>
    </row>
    <row r="65" spans="1:9" x14ac:dyDescent="0.25">
      <c r="A65" s="40">
        <f t="shared" si="0"/>
        <v>61</v>
      </c>
      <c r="B65" s="41" t="s">
        <v>173</v>
      </c>
      <c r="C65" s="33">
        <v>70800</v>
      </c>
      <c r="D65" s="25"/>
      <c r="E65" s="42"/>
      <c r="F65" s="43"/>
      <c r="G65" s="43"/>
      <c r="H65" s="43"/>
      <c r="I65" s="44"/>
    </row>
    <row r="66" spans="1:9" x14ac:dyDescent="0.25">
      <c r="A66" s="40">
        <f t="shared" si="0"/>
        <v>62</v>
      </c>
      <c r="B66" s="41" t="s">
        <v>208</v>
      </c>
      <c r="C66" s="33">
        <v>19908</v>
      </c>
      <c r="D66" s="25"/>
      <c r="E66" s="42"/>
      <c r="F66" s="43"/>
      <c r="G66" s="43"/>
      <c r="H66" s="43"/>
      <c r="I66" s="44"/>
    </row>
    <row r="67" spans="1:9" x14ac:dyDescent="0.25">
      <c r="A67" s="40">
        <f t="shared" si="0"/>
        <v>63</v>
      </c>
      <c r="B67" s="41" t="s">
        <v>490</v>
      </c>
      <c r="C67" s="33">
        <v>3217414.91</v>
      </c>
      <c r="D67" s="25"/>
      <c r="E67" s="42"/>
      <c r="F67" s="43"/>
      <c r="G67" s="43"/>
      <c r="H67" s="43"/>
      <c r="I67" s="44"/>
    </row>
    <row r="68" spans="1:9" x14ac:dyDescent="0.25">
      <c r="A68" s="40">
        <f t="shared" si="0"/>
        <v>64</v>
      </c>
      <c r="B68" s="41" t="s">
        <v>481</v>
      </c>
      <c r="C68" s="33">
        <v>3147857</v>
      </c>
      <c r="D68" s="25"/>
      <c r="E68" s="42"/>
      <c r="F68" s="43"/>
      <c r="G68" s="43"/>
      <c r="H68" s="43"/>
      <c r="I68" s="44"/>
    </row>
    <row r="69" spans="1:9" x14ac:dyDescent="0.25">
      <c r="A69" s="40">
        <f t="shared" si="0"/>
        <v>65</v>
      </c>
      <c r="B69" s="41" t="s">
        <v>326</v>
      </c>
      <c r="C69" s="33">
        <v>1392391</v>
      </c>
      <c r="D69" s="25"/>
      <c r="E69" s="42"/>
      <c r="F69" s="43"/>
      <c r="G69" s="43"/>
      <c r="H69" s="43"/>
      <c r="I69" s="44"/>
    </row>
    <row r="70" spans="1:9" x14ac:dyDescent="0.25">
      <c r="A70" s="40">
        <f t="shared" ref="A70:A133" si="1">A69+1</f>
        <v>66</v>
      </c>
      <c r="B70" s="40" t="s">
        <v>491</v>
      </c>
      <c r="C70" s="34">
        <v>18380.61</v>
      </c>
      <c r="D70" s="25"/>
      <c r="E70" s="42"/>
      <c r="F70" s="11"/>
      <c r="G70" s="43"/>
      <c r="H70" s="11"/>
      <c r="I70" s="44"/>
    </row>
    <row r="71" spans="1:9" x14ac:dyDescent="0.25">
      <c r="A71" s="40">
        <f t="shared" si="1"/>
        <v>67</v>
      </c>
      <c r="B71" s="41" t="s">
        <v>420</v>
      </c>
      <c r="C71" s="33">
        <v>40120</v>
      </c>
      <c r="D71" s="25"/>
      <c r="E71" s="42"/>
      <c r="F71" s="43"/>
      <c r="G71" s="43"/>
      <c r="H71" s="43"/>
      <c r="I71" s="44"/>
    </row>
    <row r="72" spans="1:9" x14ac:dyDescent="0.25">
      <c r="A72" s="40">
        <f t="shared" si="1"/>
        <v>68</v>
      </c>
      <c r="B72" s="41" t="s">
        <v>277</v>
      </c>
      <c r="C72" s="33">
        <v>281412</v>
      </c>
      <c r="D72" s="25"/>
      <c r="E72" s="42"/>
      <c r="F72" s="43"/>
      <c r="G72" s="43"/>
      <c r="H72" s="43"/>
      <c r="I72" s="44"/>
    </row>
    <row r="73" spans="1:9" x14ac:dyDescent="0.25">
      <c r="A73" s="40">
        <f t="shared" si="1"/>
        <v>69</v>
      </c>
      <c r="B73" s="41" t="s">
        <v>338</v>
      </c>
      <c r="C73" s="33">
        <v>357353.12</v>
      </c>
      <c r="D73" s="25"/>
      <c r="E73" s="42"/>
      <c r="F73" s="43"/>
      <c r="G73" s="43"/>
      <c r="H73" s="43"/>
      <c r="I73" s="44"/>
    </row>
    <row r="74" spans="1:9" x14ac:dyDescent="0.25">
      <c r="A74" s="40">
        <f t="shared" si="1"/>
        <v>70</v>
      </c>
      <c r="B74" s="41" t="s">
        <v>88</v>
      </c>
      <c r="C74" s="33">
        <v>610650</v>
      </c>
      <c r="D74" s="25"/>
      <c r="E74" s="42"/>
      <c r="F74" s="43"/>
      <c r="G74" s="43"/>
      <c r="H74" s="43"/>
      <c r="I74" s="44"/>
    </row>
    <row r="75" spans="1:9" x14ac:dyDescent="0.25">
      <c r="A75" s="40">
        <f t="shared" si="1"/>
        <v>71</v>
      </c>
      <c r="B75" s="41" t="s">
        <v>348</v>
      </c>
      <c r="C75" s="33">
        <v>4224600</v>
      </c>
      <c r="D75" s="25"/>
      <c r="E75" s="42"/>
      <c r="F75" s="43"/>
      <c r="G75" s="43"/>
      <c r="H75" s="43"/>
      <c r="I75" s="44"/>
    </row>
    <row r="76" spans="1:9" x14ac:dyDescent="0.25">
      <c r="A76" s="40">
        <f t="shared" si="1"/>
        <v>72</v>
      </c>
      <c r="B76" s="41" t="s">
        <v>288</v>
      </c>
      <c r="C76" s="33">
        <v>9860</v>
      </c>
      <c r="D76" s="25"/>
      <c r="E76" s="42"/>
      <c r="F76" s="43"/>
      <c r="G76" s="43"/>
      <c r="H76" s="43"/>
      <c r="I76" s="44"/>
    </row>
    <row r="77" spans="1:9" x14ac:dyDescent="0.25">
      <c r="A77" s="40">
        <f t="shared" si="1"/>
        <v>73</v>
      </c>
      <c r="B77" s="41" t="s">
        <v>492</v>
      </c>
      <c r="C77" s="33">
        <v>2652.64</v>
      </c>
      <c r="D77" s="25"/>
      <c r="E77" s="42"/>
      <c r="F77" s="43"/>
      <c r="G77" s="43"/>
      <c r="H77" s="43"/>
      <c r="I77" s="44"/>
    </row>
    <row r="78" spans="1:9" x14ac:dyDescent="0.25">
      <c r="A78" s="40">
        <f t="shared" si="1"/>
        <v>74</v>
      </c>
      <c r="B78" s="41" t="s">
        <v>427</v>
      </c>
      <c r="C78" s="33">
        <v>7168</v>
      </c>
      <c r="D78" s="25"/>
      <c r="E78" s="42"/>
      <c r="F78" s="43"/>
      <c r="G78" s="43"/>
      <c r="H78" s="43"/>
      <c r="I78" s="44"/>
    </row>
    <row r="79" spans="1:9" x14ac:dyDescent="0.25">
      <c r="A79" s="40">
        <f t="shared" si="1"/>
        <v>75</v>
      </c>
      <c r="B79" s="41" t="s">
        <v>300</v>
      </c>
      <c r="C79" s="33">
        <v>2470047</v>
      </c>
      <c r="D79" s="25"/>
      <c r="E79" s="42"/>
      <c r="F79" s="43"/>
      <c r="G79" s="43"/>
      <c r="H79" s="43"/>
      <c r="I79" s="44"/>
    </row>
    <row r="80" spans="1:9" x14ac:dyDescent="0.25">
      <c r="A80" s="40">
        <f t="shared" si="1"/>
        <v>76</v>
      </c>
      <c r="B80" s="41" t="s">
        <v>177</v>
      </c>
      <c r="C80" s="33">
        <v>69561</v>
      </c>
      <c r="D80" s="25"/>
      <c r="E80" s="42"/>
      <c r="F80" s="43"/>
      <c r="G80" s="43"/>
      <c r="H80" s="43"/>
      <c r="I80" s="44"/>
    </row>
    <row r="81" spans="1:9" x14ac:dyDescent="0.25">
      <c r="A81" s="40">
        <f t="shared" si="1"/>
        <v>77</v>
      </c>
      <c r="B81" s="41" t="s">
        <v>366</v>
      </c>
      <c r="C81" s="33">
        <v>278638.63</v>
      </c>
      <c r="D81" s="25"/>
      <c r="E81" s="42"/>
      <c r="F81" s="43"/>
      <c r="G81" s="43"/>
      <c r="H81" s="43"/>
      <c r="I81" s="44"/>
    </row>
    <row r="82" spans="1:9" x14ac:dyDescent="0.25">
      <c r="A82" s="40">
        <f t="shared" si="1"/>
        <v>78</v>
      </c>
      <c r="B82" s="41" t="s">
        <v>324</v>
      </c>
      <c r="C82" s="33">
        <v>27000</v>
      </c>
      <c r="D82" s="25"/>
      <c r="E82" s="42"/>
      <c r="F82" s="43"/>
      <c r="G82" s="43"/>
      <c r="H82" s="43"/>
      <c r="I82" s="44"/>
    </row>
    <row r="83" spans="1:9" x14ac:dyDescent="0.25">
      <c r="A83" s="40">
        <f t="shared" si="1"/>
        <v>79</v>
      </c>
      <c r="B83" s="41" t="s">
        <v>140</v>
      </c>
      <c r="C83" s="33">
        <v>1708035.58</v>
      </c>
      <c r="D83" s="25"/>
      <c r="E83" s="42"/>
      <c r="F83" s="43"/>
      <c r="G83" s="43"/>
      <c r="H83" s="43"/>
      <c r="I83" s="44"/>
    </row>
    <row r="84" spans="1:9" x14ac:dyDescent="0.25">
      <c r="A84" s="40">
        <f t="shared" si="1"/>
        <v>80</v>
      </c>
      <c r="B84" s="41" t="s">
        <v>340</v>
      </c>
      <c r="C84" s="33">
        <v>20351241.489999998</v>
      </c>
      <c r="D84" s="25"/>
      <c r="E84" s="42"/>
      <c r="F84" s="43"/>
      <c r="G84" s="43"/>
      <c r="H84" s="43"/>
      <c r="I84" s="44"/>
    </row>
    <row r="85" spans="1:9" x14ac:dyDescent="0.25">
      <c r="A85" s="40">
        <f t="shared" si="1"/>
        <v>81</v>
      </c>
      <c r="B85" s="41" t="s">
        <v>273</v>
      </c>
      <c r="C85" s="33">
        <v>1477829</v>
      </c>
      <c r="D85" s="25"/>
      <c r="E85" s="42"/>
      <c r="F85" s="43"/>
      <c r="G85" s="43"/>
      <c r="H85" s="43"/>
      <c r="I85" s="44"/>
    </row>
    <row r="86" spans="1:9" x14ac:dyDescent="0.25">
      <c r="A86" s="40">
        <f t="shared" si="1"/>
        <v>82</v>
      </c>
      <c r="B86" s="41" t="s">
        <v>217</v>
      </c>
      <c r="C86" s="33">
        <v>3232729.42</v>
      </c>
      <c r="D86" s="25"/>
      <c r="E86" s="42"/>
      <c r="F86" s="43"/>
      <c r="G86" s="43"/>
      <c r="H86" s="43"/>
      <c r="I86" s="44"/>
    </row>
    <row r="87" spans="1:9" x14ac:dyDescent="0.25">
      <c r="A87" s="40">
        <f t="shared" si="1"/>
        <v>83</v>
      </c>
      <c r="B87" s="41" t="s">
        <v>475</v>
      </c>
      <c r="C87" s="33">
        <v>28197781.920000002</v>
      </c>
      <c r="D87" s="25"/>
      <c r="E87" s="42"/>
      <c r="F87" s="43"/>
      <c r="G87" s="43"/>
      <c r="H87" s="43"/>
      <c r="I87" s="44"/>
    </row>
    <row r="88" spans="1:9" x14ac:dyDescent="0.25">
      <c r="A88" s="40">
        <f t="shared" si="1"/>
        <v>84</v>
      </c>
      <c r="B88" s="41" t="s">
        <v>342</v>
      </c>
      <c r="C88" s="33">
        <v>15970140.35</v>
      </c>
      <c r="D88" s="25"/>
      <c r="E88" s="42"/>
      <c r="F88" s="43"/>
      <c r="G88" s="43"/>
      <c r="H88" s="43"/>
      <c r="I88" s="44"/>
    </row>
    <row r="89" spans="1:9" x14ac:dyDescent="0.25">
      <c r="A89" s="40">
        <f t="shared" si="1"/>
        <v>85</v>
      </c>
      <c r="B89" s="41" t="s">
        <v>210</v>
      </c>
      <c r="C89" s="33">
        <v>108000</v>
      </c>
      <c r="D89" s="25"/>
      <c r="E89" s="42"/>
      <c r="F89" s="43"/>
      <c r="G89" s="43"/>
      <c r="H89" s="43"/>
      <c r="I89" s="44"/>
    </row>
    <row r="90" spans="1:9" x14ac:dyDescent="0.25">
      <c r="A90" s="40">
        <f t="shared" si="1"/>
        <v>86</v>
      </c>
      <c r="B90" s="41" t="s">
        <v>452</v>
      </c>
      <c r="C90" s="33">
        <v>38367</v>
      </c>
      <c r="D90" s="25"/>
      <c r="E90" s="42"/>
      <c r="F90" s="43"/>
      <c r="G90" s="43"/>
      <c r="H90" s="43"/>
      <c r="I90" s="44"/>
    </row>
    <row r="91" spans="1:9" x14ac:dyDescent="0.25">
      <c r="A91" s="40">
        <f t="shared" si="1"/>
        <v>87</v>
      </c>
      <c r="B91" s="41" t="s">
        <v>474</v>
      </c>
      <c r="C91" s="33">
        <v>298</v>
      </c>
      <c r="D91" s="25"/>
      <c r="E91" s="42"/>
      <c r="F91" s="43"/>
      <c r="G91" s="43"/>
      <c r="H91" s="43"/>
      <c r="I91" s="44"/>
    </row>
    <row r="92" spans="1:9" x14ac:dyDescent="0.25">
      <c r="A92" s="40">
        <f t="shared" si="1"/>
        <v>88</v>
      </c>
      <c r="B92" s="41" t="s">
        <v>432</v>
      </c>
      <c r="C92" s="33">
        <v>344231</v>
      </c>
      <c r="D92" s="25"/>
      <c r="E92" s="42"/>
      <c r="F92" s="43"/>
      <c r="G92" s="43"/>
      <c r="H92" s="43"/>
      <c r="I92" s="44"/>
    </row>
    <row r="93" spans="1:9" x14ac:dyDescent="0.25">
      <c r="A93" s="40">
        <f t="shared" si="1"/>
        <v>89</v>
      </c>
      <c r="B93" s="41" t="s">
        <v>122</v>
      </c>
      <c r="C93" s="33">
        <v>194756</v>
      </c>
      <c r="D93" s="25"/>
      <c r="E93" s="42"/>
      <c r="F93" s="43"/>
      <c r="G93" s="43"/>
      <c r="H93" s="43"/>
      <c r="I93" s="44"/>
    </row>
    <row r="94" spans="1:9" x14ac:dyDescent="0.25">
      <c r="A94" s="40">
        <f t="shared" si="1"/>
        <v>90</v>
      </c>
      <c r="B94" s="41" t="s">
        <v>305</v>
      </c>
      <c r="C94" s="33">
        <v>194400</v>
      </c>
      <c r="D94" s="25"/>
      <c r="E94" s="42"/>
      <c r="F94" s="43"/>
      <c r="G94" s="43"/>
      <c r="H94" s="43"/>
      <c r="I94" s="44"/>
    </row>
    <row r="95" spans="1:9" x14ac:dyDescent="0.25">
      <c r="A95" s="40">
        <f t="shared" si="1"/>
        <v>91</v>
      </c>
      <c r="B95" s="41" t="s">
        <v>302</v>
      </c>
      <c r="C95" s="33">
        <v>14840</v>
      </c>
      <c r="D95" s="25"/>
      <c r="E95" s="42"/>
      <c r="F95" s="43"/>
      <c r="G95" s="43"/>
      <c r="H95" s="43"/>
      <c r="I95" s="44"/>
    </row>
    <row r="96" spans="1:9" x14ac:dyDescent="0.25">
      <c r="A96" s="40">
        <f t="shared" si="1"/>
        <v>92</v>
      </c>
      <c r="B96" s="41" t="s">
        <v>383</v>
      </c>
      <c r="C96" s="33">
        <v>60804</v>
      </c>
      <c r="D96" s="25"/>
      <c r="E96" s="42"/>
      <c r="F96" s="43"/>
      <c r="G96" s="43"/>
      <c r="H96" s="43"/>
      <c r="I96" s="44"/>
    </row>
    <row r="97" spans="1:9" x14ac:dyDescent="0.25">
      <c r="A97" s="40">
        <f t="shared" si="1"/>
        <v>93</v>
      </c>
      <c r="B97" s="41" t="s">
        <v>417</v>
      </c>
      <c r="C97" s="33">
        <v>905914</v>
      </c>
      <c r="D97" s="25"/>
      <c r="E97" s="42"/>
      <c r="F97" s="43"/>
      <c r="G97" s="43"/>
      <c r="H97" s="43"/>
      <c r="I97" s="44"/>
    </row>
    <row r="98" spans="1:9" x14ac:dyDescent="0.25">
      <c r="A98" s="40">
        <f t="shared" si="1"/>
        <v>94</v>
      </c>
      <c r="B98" s="41" t="s">
        <v>196</v>
      </c>
      <c r="C98" s="33">
        <v>16114.799999999988</v>
      </c>
      <c r="D98" s="25"/>
      <c r="E98" s="42"/>
      <c r="F98" s="43"/>
      <c r="G98" s="43"/>
      <c r="H98" s="43"/>
      <c r="I98" s="44"/>
    </row>
    <row r="99" spans="1:9" x14ac:dyDescent="0.25">
      <c r="A99" s="40">
        <f t="shared" si="1"/>
        <v>95</v>
      </c>
      <c r="B99" s="41" t="s">
        <v>485</v>
      </c>
      <c r="C99" s="33">
        <v>190780440.72</v>
      </c>
      <c r="D99" s="25"/>
      <c r="E99" s="42"/>
      <c r="F99" s="43"/>
      <c r="G99" s="43"/>
      <c r="H99" s="43"/>
      <c r="I99" s="44"/>
    </row>
    <row r="100" spans="1:9" x14ac:dyDescent="0.25">
      <c r="A100" s="40">
        <f t="shared" si="1"/>
        <v>96</v>
      </c>
      <c r="B100" s="41" t="s">
        <v>423</v>
      </c>
      <c r="C100" s="33">
        <v>29901</v>
      </c>
      <c r="D100" s="25"/>
      <c r="E100" s="42"/>
      <c r="F100" s="43"/>
      <c r="G100" s="43"/>
      <c r="H100" s="43"/>
      <c r="I100" s="44"/>
    </row>
    <row r="101" spans="1:9" x14ac:dyDescent="0.25">
      <c r="A101" s="40">
        <f t="shared" si="1"/>
        <v>97</v>
      </c>
      <c r="B101" s="41" t="s">
        <v>402</v>
      </c>
      <c r="C101" s="33">
        <v>1739</v>
      </c>
      <c r="D101" s="25"/>
      <c r="E101" s="42"/>
      <c r="F101" s="43"/>
      <c r="G101" s="43"/>
      <c r="H101" s="43"/>
      <c r="I101" s="44"/>
    </row>
    <row r="102" spans="1:9" x14ac:dyDescent="0.25">
      <c r="A102" s="40">
        <f t="shared" si="1"/>
        <v>98</v>
      </c>
      <c r="B102" s="41" t="s">
        <v>350</v>
      </c>
      <c r="C102" s="33">
        <v>47070622.600000001</v>
      </c>
      <c r="D102" s="25"/>
      <c r="E102" s="42"/>
      <c r="F102" s="43"/>
      <c r="G102" s="43"/>
      <c r="H102" s="43"/>
      <c r="I102" s="44"/>
    </row>
    <row r="103" spans="1:9" x14ac:dyDescent="0.25">
      <c r="A103" s="40">
        <f t="shared" si="1"/>
        <v>99</v>
      </c>
      <c r="B103" s="41" t="s">
        <v>54</v>
      </c>
      <c r="C103" s="33">
        <v>5942530</v>
      </c>
      <c r="D103" s="25"/>
      <c r="E103" s="42"/>
      <c r="F103" s="43"/>
      <c r="G103" s="43"/>
      <c r="H103" s="43"/>
      <c r="I103" s="44"/>
    </row>
    <row r="104" spans="1:9" x14ac:dyDescent="0.25">
      <c r="A104" s="40">
        <f t="shared" si="1"/>
        <v>100</v>
      </c>
      <c r="B104" s="41" t="s">
        <v>330</v>
      </c>
      <c r="C104" s="33">
        <v>2300944.9900000002</v>
      </c>
      <c r="D104" s="25"/>
      <c r="E104" s="42"/>
      <c r="F104" s="43"/>
      <c r="G104" s="43"/>
      <c r="H104" s="43"/>
      <c r="I104" s="44"/>
    </row>
    <row r="105" spans="1:9" x14ac:dyDescent="0.25">
      <c r="A105" s="40">
        <f t="shared" si="1"/>
        <v>101</v>
      </c>
      <c r="B105" s="41" t="s">
        <v>137</v>
      </c>
      <c r="C105" s="33">
        <v>47577.599999999999</v>
      </c>
      <c r="D105" s="25"/>
      <c r="E105" s="42"/>
      <c r="F105" s="43"/>
      <c r="G105" s="43"/>
      <c r="H105" s="43"/>
      <c r="I105" s="44"/>
    </row>
    <row r="106" spans="1:9" x14ac:dyDescent="0.25">
      <c r="A106" s="40">
        <f t="shared" si="1"/>
        <v>102</v>
      </c>
      <c r="B106" s="41" t="s">
        <v>209</v>
      </c>
      <c r="C106" s="33">
        <v>39310</v>
      </c>
      <c r="D106" s="25"/>
      <c r="E106" s="42"/>
      <c r="F106" s="43"/>
      <c r="G106" s="43"/>
      <c r="H106" s="43"/>
      <c r="I106" s="44"/>
    </row>
    <row r="107" spans="1:9" x14ac:dyDescent="0.25">
      <c r="A107" s="40">
        <f t="shared" si="1"/>
        <v>103</v>
      </c>
      <c r="B107" s="41" t="s">
        <v>309</v>
      </c>
      <c r="C107" s="33">
        <v>39960</v>
      </c>
      <c r="D107" s="25"/>
      <c r="E107" s="42"/>
      <c r="F107" s="43"/>
      <c r="G107" s="43"/>
      <c r="H107" s="43"/>
      <c r="I107" s="44"/>
    </row>
    <row r="108" spans="1:9" x14ac:dyDescent="0.25">
      <c r="A108" s="40">
        <f t="shared" si="1"/>
        <v>104</v>
      </c>
      <c r="B108" s="41" t="s">
        <v>385</v>
      </c>
      <c r="C108" s="33">
        <v>7560</v>
      </c>
      <c r="D108" s="25"/>
      <c r="E108" s="42"/>
      <c r="F108" s="43"/>
      <c r="G108" s="43"/>
      <c r="H108" s="43"/>
      <c r="I108" s="44"/>
    </row>
    <row r="109" spans="1:9" x14ac:dyDescent="0.25">
      <c r="A109" s="40">
        <f t="shared" si="1"/>
        <v>105</v>
      </c>
      <c r="B109" s="41" t="s">
        <v>207</v>
      </c>
      <c r="C109" s="33">
        <v>588428.67000000004</v>
      </c>
      <c r="D109" s="25"/>
      <c r="E109" s="42"/>
      <c r="F109" s="43"/>
      <c r="G109" s="43"/>
      <c r="H109" s="43"/>
      <c r="I109" s="44"/>
    </row>
    <row r="110" spans="1:9" x14ac:dyDescent="0.25">
      <c r="A110" s="40">
        <f t="shared" si="1"/>
        <v>106</v>
      </c>
      <c r="B110" s="41" t="s">
        <v>152</v>
      </c>
      <c r="C110" s="33">
        <v>19725</v>
      </c>
      <c r="D110" s="25"/>
      <c r="E110" s="42"/>
      <c r="F110" s="43"/>
      <c r="G110" s="43"/>
      <c r="H110" s="43"/>
      <c r="I110" s="44"/>
    </row>
    <row r="111" spans="1:9" x14ac:dyDescent="0.25">
      <c r="A111" s="40">
        <f t="shared" si="1"/>
        <v>107</v>
      </c>
      <c r="B111" s="41" t="s">
        <v>433</v>
      </c>
      <c r="C111" s="33">
        <v>33040</v>
      </c>
      <c r="D111" s="25"/>
      <c r="E111" s="42"/>
      <c r="F111" s="43"/>
      <c r="G111" s="43"/>
      <c r="H111" s="43"/>
      <c r="I111" s="44"/>
    </row>
    <row r="112" spans="1:9" x14ac:dyDescent="0.25">
      <c r="A112" s="40">
        <f t="shared" si="1"/>
        <v>108</v>
      </c>
      <c r="B112" s="41" t="s">
        <v>363</v>
      </c>
      <c r="C112" s="33">
        <v>36309.78</v>
      </c>
      <c r="D112" s="25"/>
      <c r="E112" s="42"/>
      <c r="F112" s="43"/>
      <c r="G112" s="43"/>
      <c r="H112" s="43"/>
      <c r="I112" s="44"/>
    </row>
    <row r="113" spans="1:9" x14ac:dyDescent="0.25">
      <c r="A113" s="40">
        <f t="shared" si="1"/>
        <v>109</v>
      </c>
      <c r="B113" s="41" t="s">
        <v>245</v>
      </c>
      <c r="C113" s="33">
        <v>4266453</v>
      </c>
      <c r="D113" s="25"/>
      <c r="E113" s="42"/>
      <c r="F113" s="43"/>
      <c r="G113" s="43"/>
      <c r="H113" s="43"/>
      <c r="I113" s="44"/>
    </row>
    <row r="114" spans="1:9" x14ac:dyDescent="0.25">
      <c r="A114" s="40">
        <f t="shared" si="1"/>
        <v>110</v>
      </c>
      <c r="B114" s="41" t="s">
        <v>318</v>
      </c>
      <c r="C114" s="33">
        <v>77941</v>
      </c>
      <c r="D114" s="25"/>
      <c r="E114" s="42"/>
      <c r="F114" s="43"/>
      <c r="G114" s="43"/>
      <c r="H114" s="43"/>
      <c r="I114" s="44"/>
    </row>
    <row r="115" spans="1:9" x14ac:dyDescent="0.25">
      <c r="A115" s="40">
        <f t="shared" si="1"/>
        <v>111</v>
      </c>
      <c r="B115" s="41" t="s">
        <v>238</v>
      </c>
      <c r="C115" s="33">
        <v>57313113</v>
      </c>
      <c r="D115" s="25"/>
      <c r="E115" s="42"/>
      <c r="F115" s="43"/>
      <c r="G115" s="43"/>
      <c r="H115" s="43"/>
      <c r="I115" s="44"/>
    </row>
    <row r="116" spans="1:9" x14ac:dyDescent="0.25">
      <c r="A116" s="40">
        <f t="shared" si="1"/>
        <v>112</v>
      </c>
      <c r="B116" s="41" t="s">
        <v>483</v>
      </c>
      <c r="C116" s="33">
        <v>22404103.440000001</v>
      </c>
      <c r="D116" s="25"/>
      <c r="E116" s="42"/>
      <c r="F116" s="43"/>
      <c r="G116" s="43"/>
      <c r="H116" s="43"/>
      <c r="I116" s="44"/>
    </row>
    <row r="117" spans="1:9" x14ac:dyDescent="0.25">
      <c r="A117" s="40">
        <f t="shared" si="1"/>
        <v>113</v>
      </c>
      <c r="B117" s="41" t="s">
        <v>172</v>
      </c>
      <c r="C117" s="33">
        <v>203580</v>
      </c>
      <c r="D117" s="25"/>
      <c r="E117" s="42"/>
      <c r="F117" s="43"/>
      <c r="G117" s="43"/>
      <c r="H117" s="43"/>
      <c r="I117" s="44"/>
    </row>
    <row r="118" spans="1:9" x14ac:dyDescent="0.25">
      <c r="A118" s="40">
        <f t="shared" si="1"/>
        <v>114</v>
      </c>
      <c r="B118" s="41" t="s">
        <v>190</v>
      </c>
      <c r="C118" s="33">
        <v>36948</v>
      </c>
      <c r="D118" s="25"/>
      <c r="E118" s="42"/>
      <c r="F118" s="43"/>
      <c r="G118" s="43"/>
      <c r="H118" s="43"/>
      <c r="I118" s="44"/>
    </row>
    <row r="119" spans="1:9" x14ac:dyDescent="0.25">
      <c r="A119" s="40">
        <f t="shared" si="1"/>
        <v>115</v>
      </c>
      <c r="B119" s="41" t="s">
        <v>248</v>
      </c>
      <c r="C119" s="33">
        <v>798772.5</v>
      </c>
      <c r="D119" s="25"/>
      <c r="E119" s="42"/>
      <c r="F119" s="43"/>
      <c r="G119" s="43"/>
      <c r="H119" s="43"/>
      <c r="I119" s="44"/>
    </row>
    <row r="120" spans="1:9" x14ac:dyDescent="0.25">
      <c r="A120" s="40">
        <f t="shared" si="1"/>
        <v>116</v>
      </c>
      <c r="B120" s="41" t="s">
        <v>442</v>
      </c>
      <c r="C120" s="33">
        <v>2413066.98</v>
      </c>
      <c r="D120" s="25"/>
      <c r="E120" s="42"/>
      <c r="F120" s="43"/>
      <c r="G120" s="43"/>
      <c r="H120" s="43"/>
      <c r="I120" s="44"/>
    </row>
    <row r="121" spans="1:9" x14ac:dyDescent="0.25">
      <c r="A121" s="40">
        <f t="shared" si="1"/>
        <v>117</v>
      </c>
      <c r="B121" s="41" t="s">
        <v>319</v>
      </c>
      <c r="C121" s="33">
        <v>181908.5</v>
      </c>
      <c r="D121" s="25"/>
      <c r="E121" s="42"/>
      <c r="F121" s="43"/>
      <c r="G121" s="43"/>
      <c r="H121" s="43"/>
      <c r="I121" s="44"/>
    </row>
    <row r="122" spans="1:9" x14ac:dyDescent="0.25">
      <c r="A122" s="40">
        <f t="shared" si="1"/>
        <v>118</v>
      </c>
      <c r="B122" s="41" t="s">
        <v>339</v>
      </c>
      <c r="C122" s="33">
        <v>266228</v>
      </c>
      <c r="D122" s="25"/>
      <c r="E122" s="42"/>
      <c r="F122" s="43"/>
      <c r="G122" s="43"/>
      <c r="H122" s="43"/>
      <c r="I122" s="44"/>
    </row>
    <row r="123" spans="1:9" x14ac:dyDescent="0.25">
      <c r="A123" s="40">
        <f t="shared" si="1"/>
        <v>119</v>
      </c>
      <c r="B123" s="41" t="s">
        <v>194</v>
      </c>
      <c r="C123" s="33">
        <v>679321</v>
      </c>
      <c r="D123" s="25"/>
      <c r="E123" s="42"/>
      <c r="F123" s="43"/>
      <c r="G123" s="43"/>
      <c r="H123" s="43"/>
      <c r="I123" s="44"/>
    </row>
    <row r="124" spans="1:9" x14ac:dyDescent="0.25">
      <c r="A124" s="40">
        <f t="shared" si="1"/>
        <v>120</v>
      </c>
      <c r="B124" s="41" t="s">
        <v>515</v>
      </c>
      <c r="C124" s="33">
        <v>40312235.32</v>
      </c>
      <c r="D124" s="25"/>
      <c r="E124" s="42"/>
      <c r="F124" s="43"/>
      <c r="G124" s="43"/>
      <c r="H124" s="43"/>
      <c r="I124" s="44"/>
    </row>
    <row r="125" spans="1:9" x14ac:dyDescent="0.25">
      <c r="A125" s="40">
        <f t="shared" si="1"/>
        <v>121</v>
      </c>
      <c r="B125" s="41" t="s">
        <v>168</v>
      </c>
      <c r="C125" s="33">
        <v>48960</v>
      </c>
      <c r="D125" s="25"/>
      <c r="E125" s="42"/>
      <c r="F125" s="43"/>
      <c r="G125" s="43"/>
      <c r="H125" s="43"/>
      <c r="I125" s="44"/>
    </row>
    <row r="126" spans="1:9" x14ac:dyDescent="0.25">
      <c r="A126" s="40">
        <f t="shared" si="1"/>
        <v>122</v>
      </c>
      <c r="B126" s="41" t="s">
        <v>143</v>
      </c>
      <c r="C126" s="33">
        <v>298000</v>
      </c>
      <c r="D126" s="25"/>
      <c r="E126" s="42"/>
      <c r="F126" s="43"/>
      <c r="G126" s="43"/>
      <c r="H126" s="43"/>
      <c r="I126" s="44"/>
    </row>
    <row r="127" spans="1:9" x14ac:dyDescent="0.25">
      <c r="A127" s="40">
        <f t="shared" si="1"/>
        <v>123</v>
      </c>
      <c r="B127" s="41" t="s">
        <v>155</v>
      </c>
      <c r="C127" s="33">
        <v>37829</v>
      </c>
      <c r="D127" s="25"/>
      <c r="E127" s="42"/>
      <c r="F127" s="43"/>
      <c r="G127" s="43"/>
      <c r="H127" s="43"/>
      <c r="I127" s="44"/>
    </row>
    <row r="128" spans="1:9" x14ac:dyDescent="0.25">
      <c r="A128" s="40">
        <f t="shared" si="1"/>
        <v>124</v>
      </c>
      <c r="B128" s="41" t="s">
        <v>192</v>
      </c>
      <c r="C128" s="33">
        <v>107929.68</v>
      </c>
      <c r="D128" s="25"/>
      <c r="E128" s="42"/>
      <c r="F128" s="43"/>
      <c r="G128" s="43"/>
      <c r="H128" s="43"/>
      <c r="I128" s="44"/>
    </row>
    <row r="129" spans="1:9" x14ac:dyDescent="0.25">
      <c r="A129" s="40">
        <f t="shared" si="1"/>
        <v>125</v>
      </c>
      <c r="B129" s="41" t="s">
        <v>306</v>
      </c>
      <c r="C129" s="33">
        <v>6753886</v>
      </c>
      <c r="D129" s="25"/>
      <c r="E129" s="42"/>
      <c r="F129" s="43"/>
      <c r="G129" s="43"/>
      <c r="H129" s="43"/>
      <c r="I129" s="44"/>
    </row>
    <row r="130" spans="1:9" x14ac:dyDescent="0.25">
      <c r="A130" s="40">
        <f t="shared" si="1"/>
        <v>126</v>
      </c>
      <c r="B130" s="41" t="s">
        <v>105</v>
      </c>
      <c r="C130" s="33">
        <v>34800</v>
      </c>
      <c r="D130" s="25"/>
      <c r="E130" s="42"/>
      <c r="F130" s="43"/>
      <c r="G130" s="43"/>
      <c r="H130" s="43"/>
      <c r="I130" s="44"/>
    </row>
    <row r="131" spans="1:9" x14ac:dyDescent="0.25">
      <c r="A131" s="40">
        <f t="shared" si="1"/>
        <v>127</v>
      </c>
      <c r="B131" s="41" t="s">
        <v>180</v>
      </c>
      <c r="C131" s="33">
        <v>1138</v>
      </c>
      <c r="D131" s="25"/>
      <c r="E131" s="42"/>
      <c r="F131" s="43"/>
      <c r="G131" s="43"/>
      <c r="H131" s="43"/>
      <c r="I131" s="44"/>
    </row>
    <row r="132" spans="1:9" x14ac:dyDescent="0.25">
      <c r="A132" s="40">
        <f t="shared" si="1"/>
        <v>128</v>
      </c>
      <c r="B132" s="41" t="s">
        <v>361</v>
      </c>
      <c r="C132" s="33">
        <v>16413.78</v>
      </c>
      <c r="D132" s="25"/>
      <c r="E132" s="42"/>
      <c r="F132" s="43"/>
      <c r="G132" s="43"/>
      <c r="H132" s="43"/>
      <c r="I132" s="44"/>
    </row>
    <row r="133" spans="1:9" x14ac:dyDescent="0.25">
      <c r="A133" s="40">
        <f t="shared" si="1"/>
        <v>129</v>
      </c>
      <c r="B133" s="41" t="s">
        <v>186</v>
      </c>
      <c r="C133" s="33">
        <v>93108</v>
      </c>
      <c r="D133" s="25"/>
      <c r="E133" s="42"/>
      <c r="F133" s="43"/>
      <c r="G133" s="43"/>
      <c r="H133" s="43"/>
      <c r="I133" s="44"/>
    </row>
    <row r="134" spans="1:9" x14ac:dyDescent="0.25">
      <c r="A134" s="40">
        <f t="shared" ref="A134:A197" si="2">A133+1</f>
        <v>130</v>
      </c>
      <c r="B134" s="41" t="s">
        <v>493</v>
      </c>
      <c r="C134" s="33">
        <v>681264.76</v>
      </c>
      <c r="D134" s="25"/>
      <c r="E134" s="42"/>
      <c r="F134" s="43"/>
      <c r="G134" s="43"/>
      <c r="H134" s="43"/>
      <c r="I134" s="44"/>
    </row>
    <row r="135" spans="1:9" x14ac:dyDescent="0.25">
      <c r="A135" s="40">
        <f t="shared" si="2"/>
        <v>131</v>
      </c>
      <c r="B135" s="41" t="s">
        <v>154</v>
      </c>
      <c r="C135" s="33">
        <v>19650</v>
      </c>
      <c r="D135" s="25"/>
      <c r="E135" s="42"/>
      <c r="F135" s="43"/>
      <c r="G135" s="43"/>
      <c r="H135" s="43"/>
      <c r="I135" s="44"/>
    </row>
    <row r="136" spans="1:9" x14ac:dyDescent="0.25">
      <c r="A136" s="40">
        <f t="shared" si="2"/>
        <v>132</v>
      </c>
      <c r="B136" s="41" t="s">
        <v>203</v>
      </c>
      <c r="C136" s="33">
        <v>21029</v>
      </c>
      <c r="D136" s="25"/>
      <c r="E136" s="42"/>
      <c r="F136" s="43"/>
      <c r="G136" s="43"/>
      <c r="H136" s="43"/>
      <c r="I136" s="44"/>
    </row>
    <row r="137" spans="1:9" x14ac:dyDescent="0.25">
      <c r="A137" s="40">
        <f t="shared" si="2"/>
        <v>133</v>
      </c>
      <c r="B137" s="41" t="s">
        <v>82</v>
      </c>
      <c r="C137" s="33">
        <v>832946</v>
      </c>
      <c r="D137" s="25"/>
      <c r="E137" s="42"/>
      <c r="F137" s="43"/>
      <c r="G137" s="43"/>
      <c r="H137" s="43"/>
      <c r="I137" s="44"/>
    </row>
    <row r="138" spans="1:9" x14ac:dyDescent="0.25">
      <c r="A138" s="40">
        <f t="shared" si="2"/>
        <v>134</v>
      </c>
      <c r="B138" s="41" t="s">
        <v>125</v>
      </c>
      <c r="C138" s="33">
        <v>14266</v>
      </c>
      <c r="D138" s="25"/>
      <c r="E138" s="42"/>
      <c r="F138" s="43"/>
      <c r="G138" s="43"/>
      <c r="H138" s="43"/>
      <c r="I138" s="44"/>
    </row>
    <row r="139" spans="1:9" x14ac:dyDescent="0.25">
      <c r="A139" s="40">
        <f t="shared" si="2"/>
        <v>135</v>
      </c>
      <c r="B139" s="41" t="s">
        <v>367</v>
      </c>
      <c r="C139" s="33">
        <v>99962.58</v>
      </c>
      <c r="D139" s="25"/>
      <c r="E139" s="42"/>
      <c r="F139" s="43"/>
      <c r="G139" s="43"/>
      <c r="H139" s="43"/>
      <c r="I139" s="44"/>
    </row>
    <row r="140" spans="1:9" x14ac:dyDescent="0.25">
      <c r="A140" s="40">
        <f t="shared" si="2"/>
        <v>136</v>
      </c>
      <c r="B140" s="41" t="s">
        <v>320</v>
      </c>
      <c r="C140" s="33">
        <v>29642.1</v>
      </c>
      <c r="D140" s="25"/>
      <c r="E140" s="42"/>
      <c r="F140" s="43"/>
      <c r="G140" s="43"/>
      <c r="H140" s="43"/>
      <c r="I140" s="44"/>
    </row>
    <row r="141" spans="1:9" x14ac:dyDescent="0.25">
      <c r="A141" s="40">
        <f t="shared" si="2"/>
        <v>137</v>
      </c>
      <c r="B141" s="41" t="s">
        <v>161</v>
      </c>
      <c r="C141" s="33">
        <v>13685849.01</v>
      </c>
      <c r="D141" s="25"/>
      <c r="E141" s="42"/>
      <c r="F141" s="43"/>
      <c r="G141" s="43"/>
      <c r="H141" s="43"/>
      <c r="I141" s="44"/>
    </row>
    <row r="142" spans="1:9" x14ac:dyDescent="0.25">
      <c r="A142" s="40">
        <f t="shared" si="2"/>
        <v>138</v>
      </c>
      <c r="B142" s="41" t="s">
        <v>409</v>
      </c>
      <c r="C142" s="33">
        <v>5824</v>
      </c>
      <c r="D142" s="25"/>
      <c r="E142" s="42"/>
      <c r="F142" s="43"/>
      <c r="G142" s="43"/>
      <c r="H142" s="43"/>
      <c r="I142" s="44"/>
    </row>
    <row r="143" spans="1:9" x14ac:dyDescent="0.25">
      <c r="A143" s="40">
        <f t="shared" si="2"/>
        <v>139</v>
      </c>
      <c r="B143" s="41" t="s">
        <v>184</v>
      </c>
      <c r="C143" s="33">
        <v>401913</v>
      </c>
      <c r="D143" s="25"/>
      <c r="E143" s="42"/>
      <c r="F143" s="43"/>
      <c r="G143" s="43"/>
      <c r="H143" s="43"/>
      <c r="I143" s="44"/>
    </row>
    <row r="144" spans="1:9" x14ac:dyDescent="0.25">
      <c r="A144" s="40">
        <f t="shared" si="2"/>
        <v>140</v>
      </c>
      <c r="B144" s="41" t="s">
        <v>202</v>
      </c>
      <c r="C144" s="33">
        <v>127709</v>
      </c>
      <c r="D144" s="25"/>
      <c r="E144" s="42"/>
      <c r="F144" s="43"/>
      <c r="G144" s="43"/>
      <c r="H144" s="43"/>
      <c r="I144" s="44"/>
    </row>
    <row r="145" spans="1:9" x14ac:dyDescent="0.25">
      <c r="A145" s="40">
        <f t="shared" si="2"/>
        <v>141</v>
      </c>
      <c r="B145" s="41" t="s">
        <v>430</v>
      </c>
      <c r="C145" s="33">
        <v>146320</v>
      </c>
      <c r="D145" s="25"/>
      <c r="E145" s="42"/>
      <c r="F145" s="43"/>
      <c r="G145" s="43"/>
      <c r="H145" s="43"/>
      <c r="I145" s="44"/>
    </row>
    <row r="146" spans="1:9" x14ac:dyDescent="0.25">
      <c r="A146" s="40">
        <f t="shared" si="2"/>
        <v>142</v>
      </c>
      <c r="B146" s="41" t="s">
        <v>325</v>
      </c>
      <c r="C146" s="33">
        <v>688271</v>
      </c>
      <c r="D146" s="25"/>
      <c r="E146" s="42"/>
      <c r="F146" s="43"/>
      <c r="G146" s="43"/>
      <c r="H146" s="43"/>
      <c r="I146" s="44"/>
    </row>
    <row r="147" spans="1:9" x14ac:dyDescent="0.25">
      <c r="A147" s="40">
        <f t="shared" si="2"/>
        <v>143</v>
      </c>
      <c r="B147" s="41" t="s">
        <v>454</v>
      </c>
      <c r="C147" s="33">
        <v>469765</v>
      </c>
      <c r="D147" s="25"/>
      <c r="E147" s="42"/>
      <c r="F147" s="43"/>
      <c r="G147" s="43"/>
      <c r="H147" s="43"/>
      <c r="I147" s="44"/>
    </row>
    <row r="148" spans="1:9" x14ac:dyDescent="0.25">
      <c r="A148" s="40">
        <f t="shared" si="2"/>
        <v>144</v>
      </c>
      <c r="B148" s="41" t="s">
        <v>414</v>
      </c>
      <c r="C148" s="33">
        <v>125740</v>
      </c>
      <c r="D148" s="25"/>
      <c r="E148" s="42"/>
      <c r="F148" s="43"/>
      <c r="G148" s="43"/>
      <c r="H148" s="43"/>
      <c r="I148" s="44"/>
    </row>
    <row r="149" spans="1:9" x14ac:dyDescent="0.25">
      <c r="A149" s="40">
        <f t="shared" si="2"/>
        <v>145</v>
      </c>
      <c r="B149" s="41" t="s">
        <v>144</v>
      </c>
      <c r="C149" s="33">
        <v>54870</v>
      </c>
      <c r="D149" s="25"/>
      <c r="E149" s="42"/>
      <c r="F149" s="43"/>
      <c r="G149" s="43"/>
      <c r="H149" s="43"/>
      <c r="I149" s="44"/>
    </row>
    <row r="150" spans="1:9" x14ac:dyDescent="0.25">
      <c r="A150" s="40">
        <f t="shared" si="2"/>
        <v>146</v>
      </c>
      <c r="B150" s="41" t="s">
        <v>197</v>
      </c>
      <c r="C150" s="33">
        <v>805040</v>
      </c>
      <c r="D150" s="25"/>
      <c r="E150" s="42"/>
      <c r="F150" s="43"/>
      <c r="G150" s="43"/>
      <c r="H150" s="43"/>
      <c r="I150" s="44"/>
    </row>
    <row r="151" spans="1:9" x14ac:dyDescent="0.25">
      <c r="A151" s="40">
        <f t="shared" si="2"/>
        <v>147</v>
      </c>
      <c r="B151" s="41" t="s">
        <v>109</v>
      </c>
      <c r="C151" s="33">
        <v>1992340</v>
      </c>
      <c r="D151" s="25"/>
      <c r="E151" s="42"/>
      <c r="F151" s="43"/>
      <c r="G151" s="43"/>
      <c r="H151" s="43"/>
      <c r="I151" s="44"/>
    </row>
    <row r="152" spans="1:9" x14ac:dyDescent="0.25">
      <c r="A152" s="40">
        <f t="shared" si="2"/>
        <v>148</v>
      </c>
      <c r="B152" s="41" t="s">
        <v>148</v>
      </c>
      <c r="C152" s="33">
        <v>716529</v>
      </c>
      <c r="D152" s="25"/>
      <c r="E152" s="42"/>
      <c r="F152" s="43"/>
      <c r="G152" s="43"/>
      <c r="H152" s="43"/>
      <c r="I152" s="44"/>
    </row>
    <row r="153" spans="1:9" x14ac:dyDescent="0.25">
      <c r="A153" s="40">
        <f t="shared" si="2"/>
        <v>149</v>
      </c>
      <c r="B153" s="41" t="s">
        <v>164</v>
      </c>
      <c r="C153" s="33">
        <v>5151</v>
      </c>
      <c r="D153" s="25"/>
      <c r="E153" s="42"/>
      <c r="F153" s="43"/>
      <c r="G153" s="43"/>
      <c r="H153" s="43"/>
      <c r="I153" s="44"/>
    </row>
    <row r="154" spans="1:9" x14ac:dyDescent="0.25">
      <c r="A154" s="40">
        <f t="shared" si="2"/>
        <v>150</v>
      </c>
      <c r="B154" s="41" t="s">
        <v>185</v>
      </c>
      <c r="C154" s="33">
        <v>419715.22</v>
      </c>
      <c r="D154" s="25"/>
      <c r="E154" s="42"/>
      <c r="F154" s="43"/>
      <c r="G154" s="43"/>
      <c r="H154" s="43"/>
      <c r="I154" s="44"/>
    </row>
    <row r="155" spans="1:9" x14ac:dyDescent="0.25">
      <c r="A155" s="40">
        <f t="shared" si="2"/>
        <v>151</v>
      </c>
      <c r="B155" s="41" t="s">
        <v>131</v>
      </c>
      <c r="C155" s="33">
        <v>1848</v>
      </c>
      <c r="D155" s="25"/>
      <c r="E155" s="42"/>
      <c r="F155" s="43"/>
      <c r="G155" s="43"/>
      <c r="H155" s="43"/>
      <c r="I155" s="44"/>
    </row>
    <row r="156" spans="1:9" x14ac:dyDescent="0.25">
      <c r="A156" s="40">
        <f t="shared" si="2"/>
        <v>152</v>
      </c>
      <c r="B156" s="41" t="s">
        <v>205</v>
      </c>
      <c r="C156" s="33">
        <v>5036</v>
      </c>
      <c r="D156" s="25"/>
      <c r="E156" s="42"/>
      <c r="F156" s="43"/>
      <c r="G156" s="43"/>
      <c r="H156" s="43"/>
      <c r="I156" s="44"/>
    </row>
    <row r="157" spans="1:9" x14ac:dyDescent="0.25">
      <c r="A157" s="40">
        <f t="shared" si="2"/>
        <v>153</v>
      </c>
      <c r="B157" s="41" t="s">
        <v>85</v>
      </c>
      <c r="C157" s="33">
        <v>20004</v>
      </c>
      <c r="D157" s="25"/>
      <c r="E157" s="42"/>
      <c r="F157" s="43"/>
      <c r="G157" s="43"/>
      <c r="H157" s="43"/>
      <c r="I157" s="44"/>
    </row>
    <row r="158" spans="1:9" x14ac:dyDescent="0.25">
      <c r="A158" s="40">
        <f t="shared" si="2"/>
        <v>154</v>
      </c>
      <c r="B158" s="41" t="s">
        <v>189</v>
      </c>
      <c r="C158" s="33">
        <v>24898</v>
      </c>
      <c r="D158" s="25"/>
      <c r="E158" s="42"/>
      <c r="F158" s="43"/>
      <c r="G158" s="43"/>
      <c r="H158" s="43"/>
      <c r="I158" s="44"/>
    </row>
    <row r="159" spans="1:9" x14ac:dyDescent="0.25">
      <c r="A159" s="40">
        <f t="shared" si="2"/>
        <v>155</v>
      </c>
      <c r="B159" s="41" t="s">
        <v>242</v>
      </c>
      <c r="C159" s="33">
        <v>17438</v>
      </c>
      <c r="D159" s="25"/>
      <c r="E159" s="42"/>
      <c r="F159" s="43"/>
      <c r="G159" s="43"/>
      <c r="H159" s="43"/>
      <c r="I159" s="44"/>
    </row>
    <row r="160" spans="1:9" x14ac:dyDescent="0.25">
      <c r="A160" s="40">
        <f t="shared" si="2"/>
        <v>156</v>
      </c>
      <c r="B160" s="41" t="s">
        <v>494</v>
      </c>
      <c r="C160" s="33">
        <v>38765.800000000003</v>
      </c>
      <c r="D160" s="25"/>
      <c r="E160" s="42"/>
      <c r="F160" s="43"/>
      <c r="G160" s="43"/>
      <c r="H160" s="43"/>
      <c r="I160" s="44"/>
    </row>
    <row r="161" spans="1:9" x14ac:dyDescent="0.25">
      <c r="A161" s="40">
        <f t="shared" si="2"/>
        <v>157</v>
      </c>
      <c r="B161" s="41" t="s">
        <v>476</v>
      </c>
      <c r="C161" s="33">
        <v>10830528.859999999</v>
      </c>
      <c r="D161" s="25"/>
      <c r="E161" s="42"/>
      <c r="F161" s="43"/>
      <c r="G161" s="43"/>
      <c r="H161" s="43"/>
      <c r="I161" s="44"/>
    </row>
    <row r="162" spans="1:9" x14ac:dyDescent="0.25">
      <c r="A162" s="40">
        <f t="shared" si="2"/>
        <v>158</v>
      </c>
      <c r="B162" s="41" t="s">
        <v>130</v>
      </c>
      <c r="C162" s="33">
        <v>99917</v>
      </c>
      <c r="D162" s="25"/>
      <c r="E162" s="42"/>
      <c r="F162" s="43"/>
      <c r="G162" s="43"/>
      <c r="H162" s="43"/>
      <c r="I162" s="44"/>
    </row>
    <row r="163" spans="1:9" x14ac:dyDescent="0.25">
      <c r="A163" s="40">
        <f t="shared" si="2"/>
        <v>159</v>
      </c>
      <c r="B163" s="41" t="s">
        <v>226</v>
      </c>
      <c r="C163" s="33">
        <v>911958.36</v>
      </c>
      <c r="D163" s="25"/>
      <c r="E163" s="42"/>
      <c r="F163" s="43"/>
      <c r="G163" s="43"/>
      <c r="H163" s="43"/>
      <c r="I163" s="44"/>
    </row>
    <row r="164" spans="1:9" x14ac:dyDescent="0.25">
      <c r="A164" s="40">
        <f t="shared" si="2"/>
        <v>160</v>
      </c>
      <c r="B164" s="41" t="s">
        <v>308</v>
      </c>
      <c r="C164" s="33">
        <v>260376</v>
      </c>
      <c r="D164" s="25"/>
      <c r="E164" s="42"/>
      <c r="F164" s="43"/>
      <c r="G164" s="43"/>
      <c r="H164" s="43"/>
      <c r="I164" s="44"/>
    </row>
    <row r="165" spans="1:9" x14ac:dyDescent="0.25">
      <c r="A165" s="40">
        <f t="shared" si="2"/>
        <v>161</v>
      </c>
      <c r="B165" s="41" t="s">
        <v>206</v>
      </c>
      <c r="C165" s="33">
        <v>3321</v>
      </c>
      <c r="D165" s="25"/>
      <c r="E165" s="42"/>
      <c r="F165" s="43"/>
      <c r="G165" s="43"/>
      <c r="H165" s="43"/>
      <c r="I165" s="44"/>
    </row>
    <row r="166" spans="1:9" x14ac:dyDescent="0.25">
      <c r="A166" s="40">
        <f t="shared" si="2"/>
        <v>162</v>
      </c>
      <c r="B166" s="41" t="s">
        <v>232</v>
      </c>
      <c r="C166" s="33">
        <v>3306</v>
      </c>
      <c r="D166" s="25"/>
      <c r="E166" s="42"/>
      <c r="F166" s="43"/>
      <c r="G166" s="43"/>
      <c r="H166" s="43"/>
      <c r="I166" s="44"/>
    </row>
    <row r="167" spans="1:9" x14ac:dyDescent="0.25">
      <c r="A167" s="40">
        <f t="shared" si="2"/>
        <v>163</v>
      </c>
      <c r="B167" s="41" t="s">
        <v>84</v>
      </c>
      <c r="C167" s="33">
        <v>15578.04</v>
      </c>
      <c r="D167" s="25"/>
      <c r="E167" s="42"/>
      <c r="F167" s="43"/>
      <c r="G167" s="43"/>
      <c r="H167" s="43"/>
      <c r="I167" s="44"/>
    </row>
    <row r="168" spans="1:9" x14ac:dyDescent="0.25">
      <c r="A168" s="40">
        <f t="shared" si="2"/>
        <v>164</v>
      </c>
      <c r="B168" s="41" t="s">
        <v>276</v>
      </c>
      <c r="C168" s="33">
        <v>10227604.15</v>
      </c>
      <c r="D168" s="25"/>
      <c r="E168" s="42"/>
      <c r="F168" s="43"/>
      <c r="G168" s="43"/>
      <c r="H168" s="43"/>
      <c r="I168" s="44"/>
    </row>
    <row r="169" spans="1:9" x14ac:dyDescent="0.25">
      <c r="A169" s="40">
        <f t="shared" si="2"/>
        <v>165</v>
      </c>
      <c r="B169" s="41" t="s">
        <v>332</v>
      </c>
      <c r="C169" s="33">
        <v>6831014.3099999996</v>
      </c>
      <c r="D169" s="25"/>
      <c r="E169" s="42"/>
      <c r="F169" s="43"/>
      <c r="G169" s="43"/>
      <c r="H169" s="43"/>
      <c r="I169" s="44"/>
    </row>
    <row r="170" spans="1:9" x14ac:dyDescent="0.25">
      <c r="A170" s="40">
        <f t="shared" si="2"/>
        <v>166</v>
      </c>
      <c r="B170" s="41" t="s">
        <v>256</v>
      </c>
      <c r="C170" s="33">
        <v>3379956</v>
      </c>
      <c r="D170" s="25"/>
      <c r="E170" s="42"/>
      <c r="F170" s="43"/>
      <c r="G170" s="43"/>
      <c r="H170" s="43"/>
      <c r="I170" s="44"/>
    </row>
    <row r="171" spans="1:9" x14ac:dyDescent="0.25">
      <c r="A171" s="40">
        <f t="shared" si="2"/>
        <v>167</v>
      </c>
      <c r="B171" s="41" t="s">
        <v>486</v>
      </c>
      <c r="C171" s="33">
        <v>11269.71</v>
      </c>
      <c r="D171" s="25"/>
      <c r="E171" s="42"/>
      <c r="F171" s="43"/>
      <c r="G171" s="43"/>
      <c r="H171" s="43"/>
      <c r="I171" s="44"/>
    </row>
    <row r="172" spans="1:9" x14ac:dyDescent="0.25">
      <c r="A172" s="40">
        <f t="shared" si="2"/>
        <v>168</v>
      </c>
      <c r="B172" s="41" t="s">
        <v>165</v>
      </c>
      <c r="C172" s="33">
        <v>11349.16</v>
      </c>
      <c r="D172" s="25"/>
      <c r="E172" s="42"/>
      <c r="F172" s="43"/>
      <c r="G172" s="43"/>
      <c r="H172" s="43"/>
      <c r="I172" s="44"/>
    </row>
    <row r="173" spans="1:9" x14ac:dyDescent="0.25">
      <c r="A173" s="40">
        <f t="shared" si="2"/>
        <v>169</v>
      </c>
      <c r="B173" s="41" t="s">
        <v>403</v>
      </c>
      <c r="C173" s="33">
        <v>786055</v>
      </c>
      <c r="D173" s="25"/>
      <c r="E173" s="42"/>
      <c r="F173" s="43"/>
      <c r="G173" s="43"/>
      <c r="H173" s="43"/>
      <c r="I173" s="44"/>
    </row>
    <row r="174" spans="1:9" x14ac:dyDescent="0.25">
      <c r="A174" s="40">
        <f t="shared" si="2"/>
        <v>170</v>
      </c>
      <c r="B174" s="41" t="s">
        <v>204</v>
      </c>
      <c r="C174" s="33">
        <v>605625</v>
      </c>
      <c r="D174" s="25"/>
      <c r="E174" s="42"/>
      <c r="F174" s="43"/>
      <c r="G174" s="43"/>
      <c r="H174" s="43"/>
      <c r="I174" s="44"/>
    </row>
    <row r="175" spans="1:9" x14ac:dyDescent="0.25">
      <c r="A175" s="40">
        <f t="shared" si="2"/>
        <v>171</v>
      </c>
      <c r="B175" s="41" t="s">
        <v>147</v>
      </c>
      <c r="C175" s="33">
        <v>73080</v>
      </c>
      <c r="D175" s="25"/>
      <c r="E175" s="42"/>
      <c r="F175" s="43"/>
      <c r="G175" s="43"/>
      <c r="H175" s="43"/>
      <c r="I175" s="44"/>
    </row>
    <row r="176" spans="1:9" x14ac:dyDescent="0.25">
      <c r="A176" s="40">
        <f t="shared" si="2"/>
        <v>172</v>
      </c>
      <c r="B176" s="41" t="s">
        <v>416</v>
      </c>
      <c r="C176" s="33">
        <v>7788</v>
      </c>
      <c r="D176" s="25"/>
      <c r="E176" s="42"/>
      <c r="F176" s="43"/>
      <c r="G176" s="43"/>
      <c r="H176" s="43"/>
      <c r="I176" s="44"/>
    </row>
    <row r="177" spans="1:9" x14ac:dyDescent="0.25">
      <c r="A177" s="40">
        <f t="shared" si="2"/>
        <v>173</v>
      </c>
      <c r="B177" s="41" t="s">
        <v>495</v>
      </c>
      <c r="C177" s="33">
        <v>50565.23</v>
      </c>
      <c r="D177" s="25"/>
      <c r="E177" s="42"/>
      <c r="F177" s="43"/>
      <c r="G177" s="43"/>
      <c r="H177" s="43"/>
      <c r="I177" s="44"/>
    </row>
    <row r="178" spans="1:9" x14ac:dyDescent="0.25">
      <c r="A178" s="40">
        <f t="shared" si="2"/>
        <v>174</v>
      </c>
      <c r="B178" s="41" t="s">
        <v>408</v>
      </c>
      <c r="C178" s="33">
        <v>29353</v>
      </c>
      <c r="D178" s="25"/>
      <c r="E178" s="42"/>
      <c r="F178" s="43"/>
      <c r="G178" s="43"/>
      <c r="H178" s="43"/>
      <c r="I178" s="44"/>
    </row>
    <row r="179" spans="1:9" x14ac:dyDescent="0.25">
      <c r="A179" s="40">
        <f t="shared" si="2"/>
        <v>175</v>
      </c>
      <c r="B179" s="41" t="s">
        <v>365</v>
      </c>
      <c r="C179" s="33">
        <v>11188559.609999999</v>
      </c>
      <c r="D179" s="25"/>
      <c r="E179" s="42"/>
      <c r="F179" s="43"/>
      <c r="G179" s="43"/>
      <c r="H179" s="43"/>
      <c r="I179" s="44"/>
    </row>
    <row r="180" spans="1:9" x14ac:dyDescent="0.25">
      <c r="A180" s="40">
        <f t="shared" si="2"/>
        <v>176</v>
      </c>
      <c r="B180" s="41" t="s">
        <v>191</v>
      </c>
      <c r="C180" s="33">
        <v>92162.7</v>
      </c>
      <c r="D180" s="25"/>
      <c r="E180" s="42"/>
      <c r="F180" s="43"/>
      <c r="G180" s="43"/>
      <c r="H180" s="43"/>
      <c r="I180" s="44"/>
    </row>
    <row r="181" spans="1:9" x14ac:dyDescent="0.25">
      <c r="A181" s="40">
        <f t="shared" si="2"/>
        <v>177</v>
      </c>
      <c r="B181" s="41" t="s">
        <v>187</v>
      </c>
      <c r="C181" s="33">
        <v>252330</v>
      </c>
      <c r="D181" s="25"/>
      <c r="E181" s="42"/>
      <c r="F181" s="43"/>
      <c r="G181" s="43"/>
      <c r="H181" s="43"/>
      <c r="I181" s="44"/>
    </row>
    <row r="182" spans="1:9" x14ac:dyDescent="0.25">
      <c r="A182" s="40">
        <f t="shared" si="2"/>
        <v>178</v>
      </c>
      <c r="B182" s="41" t="s">
        <v>183</v>
      </c>
      <c r="C182" s="33">
        <v>123637.2</v>
      </c>
      <c r="D182" s="25"/>
      <c r="E182" s="42"/>
      <c r="F182" s="43"/>
      <c r="G182" s="43"/>
      <c r="H182" s="43"/>
      <c r="I182" s="44"/>
    </row>
    <row r="183" spans="1:9" x14ac:dyDescent="0.25">
      <c r="A183" s="40">
        <f t="shared" si="2"/>
        <v>179</v>
      </c>
      <c r="B183" s="41" t="s">
        <v>150</v>
      </c>
      <c r="C183" s="33">
        <v>61108</v>
      </c>
      <c r="D183" s="25"/>
      <c r="E183" s="42"/>
      <c r="F183" s="43"/>
      <c r="G183" s="43"/>
      <c r="H183" s="43"/>
      <c r="I183" s="44"/>
    </row>
    <row r="184" spans="1:9" x14ac:dyDescent="0.25">
      <c r="A184" s="40">
        <f t="shared" si="2"/>
        <v>180</v>
      </c>
      <c r="B184" s="41" t="s">
        <v>478</v>
      </c>
      <c r="C184" s="33">
        <v>9900</v>
      </c>
      <c r="D184" s="25"/>
      <c r="E184" s="42"/>
      <c r="F184" s="43"/>
      <c r="G184" s="43"/>
      <c r="H184" s="43"/>
      <c r="I184" s="44"/>
    </row>
    <row r="185" spans="1:9" x14ac:dyDescent="0.25">
      <c r="A185" s="40">
        <f t="shared" si="2"/>
        <v>181</v>
      </c>
      <c r="B185" s="41" t="s">
        <v>411</v>
      </c>
      <c r="C185" s="33">
        <v>5664</v>
      </c>
      <c r="D185" s="25"/>
      <c r="E185" s="42"/>
      <c r="F185" s="43"/>
      <c r="G185" s="43"/>
      <c r="H185" s="43"/>
      <c r="I185" s="44"/>
    </row>
    <row r="186" spans="1:9" x14ac:dyDescent="0.25">
      <c r="A186" s="40">
        <f t="shared" si="2"/>
        <v>182</v>
      </c>
      <c r="B186" s="41" t="s">
        <v>50</v>
      </c>
      <c r="C186" s="33">
        <v>26637</v>
      </c>
      <c r="D186" s="25"/>
      <c r="E186" s="42"/>
      <c r="F186" s="43"/>
      <c r="G186" s="43"/>
      <c r="H186" s="43"/>
      <c r="I186" s="44"/>
    </row>
    <row r="187" spans="1:9" x14ac:dyDescent="0.25">
      <c r="A187" s="40">
        <f t="shared" si="2"/>
        <v>183</v>
      </c>
      <c r="B187" s="41" t="s">
        <v>139</v>
      </c>
      <c r="C187" s="33">
        <v>260335.85</v>
      </c>
      <c r="D187" s="25"/>
      <c r="E187" s="42"/>
      <c r="F187" s="43"/>
      <c r="G187" s="43"/>
      <c r="H187" s="43"/>
      <c r="I187" s="44"/>
    </row>
    <row r="188" spans="1:9" x14ac:dyDescent="0.25">
      <c r="A188" s="40">
        <f t="shared" si="2"/>
        <v>184</v>
      </c>
      <c r="B188" s="41" t="s">
        <v>281</v>
      </c>
      <c r="C188" s="33">
        <v>1057573</v>
      </c>
      <c r="D188" s="25"/>
      <c r="E188" s="42"/>
      <c r="F188" s="43"/>
      <c r="G188" s="43"/>
      <c r="H188" s="43"/>
      <c r="I188" s="44"/>
    </row>
    <row r="189" spans="1:9" x14ac:dyDescent="0.25">
      <c r="A189" s="40">
        <f t="shared" si="2"/>
        <v>185</v>
      </c>
      <c r="B189" s="41" t="s">
        <v>175</v>
      </c>
      <c r="C189" s="33">
        <v>94950</v>
      </c>
      <c r="D189" s="25"/>
      <c r="E189" s="42"/>
      <c r="F189" s="43"/>
      <c r="G189" s="43"/>
      <c r="H189" s="43"/>
      <c r="I189" s="44"/>
    </row>
    <row r="190" spans="1:9" x14ac:dyDescent="0.25">
      <c r="A190" s="40">
        <f t="shared" si="2"/>
        <v>186</v>
      </c>
      <c r="B190" s="41" t="s">
        <v>93</v>
      </c>
      <c r="C190" s="33">
        <v>13304.4</v>
      </c>
      <c r="D190" s="25"/>
      <c r="E190" s="42"/>
      <c r="F190" s="43"/>
      <c r="G190" s="43"/>
      <c r="H190" s="43"/>
      <c r="I190" s="44"/>
    </row>
    <row r="191" spans="1:9" x14ac:dyDescent="0.25">
      <c r="A191" s="40">
        <f t="shared" si="2"/>
        <v>187</v>
      </c>
      <c r="B191" s="41" t="s">
        <v>230</v>
      </c>
      <c r="C191" s="33">
        <v>524875.46</v>
      </c>
      <c r="D191" s="25"/>
      <c r="E191" s="42"/>
      <c r="F191" s="43"/>
      <c r="G191" s="43"/>
      <c r="H191" s="43"/>
      <c r="I191" s="44"/>
    </row>
    <row r="192" spans="1:9" x14ac:dyDescent="0.25">
      <c r="A192" s="40">
        <f t="shared" si="2"/>
        <v>188</v>
      </c>
      <c r="B192" s="41" t="s">
        <v>280</v>
      </c>
      <c r="C192" s="33">
        <v>117883</v>
      </c>
      <c r="D192" s="25"/>
      <c r="E192" s="42"/>
      <c r="F192" s="43"/>
      <c r="G192" s="43"/>
      <c r="H192" s="43"/>
      <c r="I192" s="44"/>
    </row>
    <row r="193" spans="1:9" x14ac:dyDescent="0.25">
      <c r="A193" s="40">
        <f t="shared" si="2"/>
        <v>189</v>
      </c>
      <c r="B193" s="41" t="s">
        <v>225</v>
      </c>
      <c r="C193" s="33">
        <v>184289</v>
      </c>
      <c r="D193" s="25"/>
      <c r="E193" s="42"/>
      <c r="F193" s="43"/>
      <c r="G193" s="43"/>
      <c r="H193" s="43"/>
      <c r="I193" s="44"/>
    </row>
    <row r="194" spans="1:9" x14ac:dyDescent="0.25">
      <c r="A194" s="40">
        <f t="shared" si="2"/>
        <v>190</v>
      </c>
      <c r="B194" s="41" t="s">
        <v>61</v>
      </c>
      <c r="C194" s="33">
        <v>3871.5</v>
      </c>
      <c r="D194" s="25"/>
      <c r="E194" s="42"/>
      <c r="F194" s="43"/>
      <c r="G194" s="43"/>
      <c r="H194" s="43"/>
      <c r="I194" s="44"/>
    </row>
    <row r="195" spans="1:9" x14ac:dyDescent="0.25">
      <c r="A195" s="40">
        <f t="shared" si="2"/>
        <v>191</v>
      </c>
      <c r="B195" s="41" t="s">
        <v>477</v>
      </c>
      <c r="C195" s="33">
        <v>3230535</v>
      </c>
      <c r="D195" s="25"/>
      <c r="E195" s="42"/>
      <c r="F195" s="43"/>
      <c r="G195" s="43"/>
      <c r="H195" s="43"/>
      <c r="I195" s="44"/>
    </row>
    <row r="196" spans="1:9" x14ac:dyDescent="0.25">
      <c r="A196" s="40">
        <f t="shared" si="2"/>
        <v>192</v>
      </c>
      <c r="B196" s="41" t="s">
        <v>282</v>
      </c>
      <c r="C196" s="33">
        <v>437621.4</v>
      </c>
      <c r="D196" s="25"/>
      <c r="E196" s="42"/>
      <c r="F196" s="43"/>
      <c r="G196" s="43"/>
      <c r="H196" s="43"/>
      <c r="I196" s="44"/>
    </row>
    <row r="197" spans="1:9" x14ac:dyDescent="0.25">
      <c r="A197" s="40">
        <f t="shared" si="2"/>
        <v>193</v>
      </c>
      <c r="B197" s="41" t="s">
        <v>110</v>
      </c>
      <c r="C197" s="33">
        <v>140241.94</v>
      </c>
      <c r="D197" s="25"/>
      <c r="E197" s="42"/>
      <c r="F197" s="43"/>
      <c r="G197" s="43"/>
      <c r="H197" s="43"/>
      <c r="I197" s="44"/>
    </row>
    <row r="198" spans="1:9" x14ac:dyDescent="0.25">
      <c r="A198" s="40">
        <f t="shared" ref="A198:A261" si="3">A197+1</f>
        <v>194</v>
      </c>
      <c r="B198" s="41" t="s">
        <v>496</v>
      </c>
      <c r="C198" s="33">
        <v>500000.42</v>
      </c>
      <c r="D198" s="25"/>
      <c r="E198" s="42"/>
      <c r="F198" s="43"/>
      <c r="G198" s="43"/>
      <c r="H198" s="43"/>
      <c r="I198" s="44"/>
    </row>
    <row r="199" spans="1:9" x14ac:dyDescent="0.25">
      <c r="A199" s="40">
        <f t="shared" si="3"/>
        <v>195</v>
      </c>
      <c r="B199" s="41" t="s">
        <v>167</v>
      </c>
      <c r="C199" s="33">
        <v>68914.48000000001</v>
      </c>
      <c r="D199" s="25"/>
      <c r="E199" s="42"/>
      <c r="F199" s="43"/>
      <c r="G199" s="43"/>
      <c r="H199" s="43"/>
      <c r="I199" s="44"/>
    </row>
    <row r="200" spans="1:9" x14ac:dyDescent="0.25">
      <c r="A200" s="40">
        <f t="shared" si="3"/>
        <v>196</v>
      </c>
      <c r="B200" s="41" t="s">
        <v>410</v>
      </c>
      <c r="C200" s="33">
        <v>69384</v>
      </c>
      <c r="D200" s="25"/>
      <c r="E200" s="42"/>
      <c r="F200" s="43"/>
      <c r="G200" s="43"/>
      <c r="H200" s="43"/>
      <c r="I200" s="44"/>
    </row>
    <row r="201" spans="1:9" x14ac:dyDescent="0.25">
      <c r="A201" s="40">
        <f t="shared" si="3"/>
        <v>197</v>
      </c>
      <c r="B201" s="41" t="s">
        <v>218</v>
      </c>
      <c r="C201" s="33">
        <v>38938.710000000006</v>
      </c>
      <c r="D201" s="25"/>
      <c r="E201" s="42"/>
      <c r="F201" s="43"/>
      <c r="G201" s="43"/>
      <c r="H201" s="43"/>
      <c r="I201" s="44"/>
    </row>
    <row r="202" spans="1:9" x14ac:dyDescent="0.25">
      <c r="A202" s="40">
        <f t="shared" si="3"/>
        <v>198</v>
      </c>
      <c r="B202" s="41" t="s">
        <v>81</v>
      </c>
      <c r="C202" s="33">
        <v>508368.71</v>
      </c>
      <c r="D202" s="25"/>
      <c r="E202" s="42"/>
      <c r="F202" s="43"/>
      <c r="G202" s="43"/>
      <c r="H202" s="43"/>
      <c r="I202" s="44"/>
    </row>
    <row r="203" spans="1:9" x14ac:dyDescent="0.25">
      <c r="A203" s="40">
        <f t="shared" si="3"/>
        <v>199</v>
      </c>
      <c r="B203" s="41" t="s">
        <v>462</v>
      </c>
      <c r="C203" s="33">
        <v>661724</v>
      </c>
      <c r="D203" s="25"/>
      <c r="E203" s="42"/>
      <c r="F203" s="43"/>
      <c r="G203" s="43"/>
      <c r="H203" s="43"/>
      <c r="I203" s="44"/>
    </row>
    <row r="204" spans="1:9" x14ac:dyDescent="0.25">
      <c r="A204" s="40">
        <f t="shared" si="3"/>
        <v>200</v>
      </c>
      <c r="B204" s="41" t="s">
        <v>381</v>
      </c>
      <c r="C204" s="33">
        <v>756303.56</v>
      </c>
      <c r="D204" s="25"/>
      <c r="E204" s="42"/>
      <c r="F204" s="43"/>
      <c r="G204" s="43"/>
      <c r="H204" s="43"/>
      <c r="I204" s="44"/>
    </row>
    <row r="205" spans="1:9" x14ac:dyDescent="0.25">
      <c r="A205" s="40">
        <f t="shared" si="3"/>
        <v>201</v>
      </c>
      <c r="B205" s="41" t="s">
        <v>119</v>
      </c>
      <c r="C205" s="33">
        <v>69200</v>
      </c>
      <c r="D205" s="25"/>
      <c r="E205" s="42"/>
      <c r="F205" s="43"/>
      <c r="G205" s="43"/>
      <c r="H205" s="43"/>
      <c r="I205" s="44"/>
    </row>
    <row r="206" spans="1:9" x14ac:dyDescent="0.25">
      <c r="A206" s="40">
        <f t="shared" si="3"/>
        <v>202</v>
      </c>
      <c r="B206" s="41" t="s">
        <v>251</v>
      </c>
      <c r="C206" s="33">
        <v>21640161.199999999</v>
      </c>
      <c r="D206" s="25"/>
      <c r="E206" s="42"/>
      <c r="F206" s="43"/>
      <c r="G206" s="43"/>
      <c r="H206" s="43"/>
      <c r="I206" s="44"/>
    </row>
    <row r="207" spans="1:9" x14ac:dyDescent="0.25">
      <c r="A207" s="40">
        <f t="shared" si="3"/>
        <v>203</v>
      </c>
      <c r="B207" s="41" t="s">
        <v>158</v>
      </c>
      <c r="C207" s="33">
        <v>22420</v>
      </c>
      <c r="D207" s="25"/>
      <c r="E207" s="42"/>
      <c r="F207" s="43"/>
      <c r="G207" s="43"/>
      <c r="H207" s="43"/>
      <c r="I207" s="44"/>
    </row>
    <row r="208" spans="1:9" x14ac:dyDescent="0.25">
      <c r="A208" s="40">
        <f t="shared" si="3"/>
        <v>204</v>
      </c>
      <c r="B208" s="41" t="s">
        <v>380</v>
      </c>
      <c r="C208" s="33">
        <v>2180842.3599999994</v>
      </c>
      <c r="D208" s="25"/>
      <c r="E208" s="42"/>
      <c r="F208" s="43"/>
      <c r="G208" s="43"/>
      <c r="H208" s="43"/>
      <c r="I208" s="44"/>
    </row>
    <row r="209" spans="1:9" x14ac:dyDescent="0.25">
      <c r="A209" s="40">
        <f t="shared" si="3"/>
        <v>205</v>
      </c>
      <c r="B209" s="41" t="s">
        <v>466</v>
      </c>
      <c r="C209" s="33">
        <v>10719972</v>
      </c>
      <c r="D209" s="25"/>
      <c r="E209" s="42"/>
      <c r="F209" s="43"/>
      <c r="G209" s="43"/>
      <c r="H209" s="43"/>
      <c r="I209" s="44"/>
    </row>
    <row r="210" spans="1:9" x14ac:dyDescent="0.25">
      <c r="A210" s="40">
        <f t="shared" si="3"/>
        <v>206</v>
      </c>
      <c r="B210" s="41" t="s">
        <v>328</v>
      </c>
      <c r="C210" s="33">
        <v>47040</v>
      </c>
      <c r="D210" s="25"/>
      <c r="E210" s="42"/>
      <c r="F210" s="43"/>
      <c r="G210" s="43"/>
      <c r="H210" s="43"/>
      <c r="I210" s="44"/>
    </row>
    <row r="211" spans="1:9" x14ac:dyDescent="0.25">
      <c r="A211" s="40">
        <f t="shared" si="3"/>
        <v>207</v>
      </c>
      <c r="B211" s="41" t="s">
        <v>258</v>
      </c>
      <c r="C211" s="33">
        <v>6925.24</v>
      </c>
      <c r="D211" s="25"/>
      <c r="E211" s="42"/>
      <c r="F211" s="43"/>
      <c r="G211" s="43"/>
      <c r="H211" s="43"/>
      <c r="I211" s="44"/>
    </row>
    <row r="212" spans="1:9" x14ac:dyDescent="0.25">
      <c r="A212" s="40">
        <f t="shared" si="3"/>
        <v>208</v>
      </c>
      <c r="B212" s="41" t="s">
        <v>68</v>
      </c>
      <c r="C212" s="33">
        <v>3040598.81</v>
      </c>
      <c r="D212" s="25"/>
      <c r="E212" s="42"/>
      <c r="F212" s="43"/>
      <c r="G212" s="43"/>
      <c r="H212" s="43"/>
      <c r="I212" s="44"/>
    </row>
    <row r="213" spans="1:9" x14ac:dyDescent="0.25">
      <c r="A213" s="40">
        <f t="shared" si="3"/>
        <v>209</v>
      </c>
      <c r="B213" s="41" t="s">
        <v>66</v>
      </c>
      <c r="C213" s="33">
        <v>274200.42</v>
      </c>
      <c r="D213" s="25"/>
      <c r="E213" s="42"/>
      <c r="F213" s="43"/>
      <c r="G213" s="43"/>
      <c r="H213" s="43"/>
      <c r="I213" s="44"/>
    </row>
    <row r="214" spans="1:9" x14ac:dyDescent="0.25">
      <c r="A214" s="40">
        <f t="shared" si="3"/>
        <v>210</v>
      </c>
      <c r="B214" s="41" t="s">
        <v>254</v>
      </c>
      <c r="C214" s="33">
        <v>237202.5</v>
      </c>
      <c r="D214" s="25"/>
      <c r="E214" s="42"/>
      <c r="F214" s="43"/>
      <c r="G214" s="43"/>
      <c r="H214" s="43"/>
      <c r="I214" s="44"/>
    </row>
    <row r="215" spans="1:9" x14ac:dyDescent="0.25">
      <c r="A215" s="40">
        <f t="shared" si="3"/>
        <v>211</v>
      </c>
      <c r="B215" s="41" t="s">
        <v>224</v>
      </c>
      <c r="C215" s="33">
        <v>1329778.6300000008</v>
      </c>
      <c r="D215" s="25"/>
      <c r="E215" s="42"/>
      <c r="F215" s="43"/>
      <c r="G215" s="43"/>
      <c r="H215" s="43"/>
      <c r="I215" s="44"/>
    </row>
    <row r="216" spans="1:9" x14ac:dyDescent="0.25">
      <c r="A216" s="40">
        <f t="shared" si="3"/>
        <v>212</v>
      </c>
      <c r="B216" s="41" t="s">
        <v>56</v>
      </c>
      <c r="C216" s="33">
        <v>1064103.75</v>
      </c>
      <c r="D216" s="25"/>
      <c r="E216" s="42"/>
      <c r="F216" s="43"/>
      <c r="G216" s="43"/>
      <c r="H216" s="43"/>
      <c r="I216" s="44"/>
    </row>
    <row r="217" spans="1:9" x14ac:dyDescent="0.25">
      <c r="A217" s="40">
        <f t="shared" si="3"/>
        <v>213</v>
      </c>
      <c r="B217" s="40" t="s">
        <v>360</v>
      </c>
      <c r="C217" s="33">
        <v>133147.26999999999</v>
      </c>
      <c r="D217" s="25"/>
      <c r="E217" s="42"/>
      <c r="F217" s="43"/>
      <c r="G217" s="43"/>
      <c r="H217" s="43"/>
      <c r="I217" s="44"/>
    </row>
    <row r="218" spans="1:9" x14ac:dyDescent="0.25">
      <c r="A218" s="40">
        <f t="shared" si="3"/>
        <v>214</v>
      </c>
      <c r="B218" s="40" t="s">
        <v>312</v>
      </c>
      <c r="C218" s="34">
        <v>67773</v>
      </c>
      <c r="D218" s="25"/>
      <c r="E218" s="42"/>
      <c r="F218" s="11"/>
      <c r="G218" s="43"/>
      <c r="H218" s="11"/>
      <c r="I218" s="44"/>
    </row>
    <row r="219" spans="1:9" x14ac:dyDescent="0.25">
      <c r="A219" s="40">
        <f t="shared" si="3"/>
        <v>215</v>
      </c>
      <c r="B219" s="41" t="s">
        <v>268</v>
      </c>
      <c r="C219" s="33">
        <v>409489</v>
      </c>
      <c r="D219" s="25"/>
      <c r="E219" s="42"/>
      <c r="F219" s="43"/>
      <c r="G219" s="43"/>
      <c r="H219" s="43"/>
      <c r="I219" s="44"/>
    </row>
    <row r="220" spans="1:9" x14ac:dyDescent="0.25">
      <c r="A220" s="40">
        <f t="shared" si="3"/>
        <v>216</v>
      </c>
      <c r="B220" s="41" t="s">
        <v>211</v>
      </c>
      <c r="C220" s="33">
        <v>179577.65999999997</v>
      </c>
      <c r="D220" s="25"/>
      <c r="E220" s="42"/>
      <c r="F220" s="43"/>
      <c r="G220" s="43"/>
      <c r="H220" s="43"/>
      <c r="I220" s="44"/>
    </row>
    <row r="221" spans="1:9" x14ac:dyDescent="0.25">
      <c r="A221" s="40">
        <f t="shared" si="3"/>
        <v>217</v>
      </c>
      <c r="B221" s="41" t="s">
        <v>182</v>
      </c>
      <c r="C221" s="33">
        <v>776313.77</v>
      </c>
      <c r="D221" s="25"/>
      <c r="E221" s="42"/>
      <c r="F221" s="43"/>
      <c r="G221" s="43"/>
      <c r="H221" s="43"/>
      <c r="I221" s="44"/>
    </row>
    <row r="222" spans="1:9" x14ac:dyDescent="0.25">
      <c r="A222" s="40">
        <f t="shared" si="3"/>
        <v>218</v>
      </c>
      <c r="B222" s="41" t="s">
        <v>83</v>
      </c>
      <c r="C222" s="33">
        <v>1055546.8900000001</v>
      </c>
      <c r="D222" s="25"/>
      <c r="E222" s="42"/>
      <c r="F222" s="43"/>
      <c r="G222" s="43"/>
      <c r="H222" s="43"/>
      <c r="I222" s="44"/>
    </row>
    <row r="223" spans="1:9" x14ac:dyDescent="0.25">
      <c r="A223" s="40">
        <f t="shared" si="3"/>
        <v>219</v>
      </c>
      <c r="B223" s="41" t="s">
        <v>145</v>
      </c>
      <c r="C223" s="33">
        <v>200323</v>
      </c>
      <c r="D223" s="25"/>
      <c r="E223" s="42"/>
      <c r="F223" s="43"/>
      <c r="G223" s="43"/>
      <c r="H223" s="43"/>
      <c r="I223" s="44"/>
    </row>
    <row r="224" spans="1:9" x14ac:dyDescent="0.25">
      <c r="A224" s="40">
        <f t="shared" si="3"/>
        <v>220</v>
      </c>
      <c r="B224" s="41" t="s">
        <v>59</v>
      </c>
      <c r="C224" s="33">
        <v>12294.02</v>
      </c>
      <c r="D224" s="25"/>
      <c r="E224" s="42"/>
      <c r="F224" s="43"/>
      <c r="G224" s="43"/>
      <c r="H224" s="43"/>
      <c r="I224" s="44"/>
    </row>
    <row r="225" spans="1:9" x14ac:dyDescent="0.25">
      <c r="A225" s="40">
        <f t="shared" si="3"/>
        <v>221</v>
      </c>
      <c r="B225" s="41" t="s">
        <v>497</v>
      </c>
      <c r="C225" s="33">
        <v>5457.5</v>
      </c>
      <c r="D225" s="25"/>
      <c r="E225" s="42"/>
      <c r="F225" s="43"/>
      <c r="G225" s="43"/>
      <c r="H225" s="43"/>
      <c r="I225" s="44"/>
    </row>
    <row r="226" spans="1:9" x14ac:dyDescent="0.25">
      <c r="A226" s="40">
        <f t="shared" si="3"/>
        <v>222</v>
      </c>
      <c r="B226" s="41" t="s">
        <v>301</v>
      </c>
      <c r="C226" s="34">
        <v>19800</v>
      </c>
      <c r="D226" s="25"/>
      <c r="E226" s="42"/>
      <c r="F226" s="44"/>
      <c r="G226" s="45"/>
      <c r="H226" s="44"/>
      <c r="I226" s="44"/>
    </row>
    <row r="227" spans="1:9" x14ac:dyDescent="0.25">
      <c r="A227" s="40">
        <f t="shared" si="3"/>
        <v>223</v>
      </c>
      <c r="B227" s="41" t="s">
        <v>345</v>
      </c>
      <c r="C227" s="33">
        <v>6305202.5499999998</v>
      </c>
      <c r="D227" s="25"/>
      <c r="E227" s="42"/>
      <c r="F227" s="43"/>
      <c r="G227" s="43"/>
      <c r="H227" s="43"/>
      <c r="I227" s="44"/>
    </row>
    <row r="228" spans="1:9" x14ac:dyDescent="0.25">
      <c r="A228" s="40">
        <f t="shared" si="3"/>
        <v>224</v>
      </c>
      <c r="B228" s="41" t="s">
        <v>272</v>
      </c>
      <c r="C228" s="33">
        <v>1668311</v>
      </c>
      <c r="D228" s="25"/>
      <c r="E228" s="42"/>
      <c r="F228" s="43"/>
      <c r="G228" s="43"/>
      <c r="H228" s="43"/>
      <c r="I228" s="44"/>
    </row>
    <row r="229" spans="1:9" x14ac:dyDescent="0.25">
      <c r="A229" s="40">
        <f t="shared" si="3"/>
        <v>225</v>
      </c>
      <c r="B229" s="41" t="s">
        <v>459</v>
      </c>
      <c r="C229" s="33">
        <v>39312</v>
      </c>
      <c r="D229" s="25"/>
      <c r="E229" s="42"/>
      <c r="F229" s="43"/>
      <c r="G229" s="43"/>
      <c r="H229" s="43"/>
      <c r="I229" s="44"/>
    </row>
    <row r="230" spans="1:9" x14ac:dyDescent="0.25">
      <c r="A230" s="40">
        <f t="shared" si="3"/>
        <v>226</v>
      </c>
      <c r="B230" s="41" t="s">
        <v>126</v>
      </c>
      <c r="C230" s="33">
        <v>52836</v>
      </c>
      <c r="D230" s="25"/>
      <c r="E230" s="42"/>
      <c r="F230" s="43"/>
      <c r="G230" s="43"/>
      <c r="H230" s="43"/>
      <c r="I230" s="44"/>
    </row>
    <row r="231" spans="1:9" x14ac:dyDescent="0.25">
      <c r="A231" s="40">
        <f t="shared" si="3"/>
        <v>227</v>
      </c>
      <c r="B231" s="41" t="s">
        <v>70</v>
      </c>
      <c r="C231" s="33">
        <v>165182.57</v>
      </c>
      <c r="D231" s="25"/>
      <c r="E231" s="42"/>
      <c r="F231" s="43"/>
      <c r="G231" s="43"/>
      <c r="H231" s="43"/>
      <c r="I231" s="44"/>
    </row>
    <row r="232" spans="1:9" x14ac:dyDescent="0.25">
      <c r="A232" s="40">
        <f t="shared" si="3"/>
        <v>228</v>
      </c>
      <c r="B232" s="41" t="s">
        <v>356</v>
      </c>
      <c r="C232" s="33">
        <v>90000</v>
      </c>
      <c r="D232" s="25"/>
      <c r="E232" s="42"/>
      <c r="F232" s="43"/>
      <c r="G232" s="43"/>
      <c r="H232" s="43"/>
      <c r="I232" s="44"/>
    </row>
    <row r="233" spans="1:9" x14ac:dyDescent="0.25">
      <c r="A233" s="40">
        <f t="shared" si="3"/>
        <v>229</v>
      </c>
      <c r="B233" s="41" t="s">
        <v>252</v>
      </c>
      <c r="C233" s="33">
        <v>332357</v>
      </c>
      <c r="D233" s="25"/>
      <c r="E233" s="42"/>
      <c r="F233" s="43"/>
      <c r="G233" s="43"/>
      <c r="H233" s="43"/>
      <c r="I233" s="44"/>
    </row>
    <row r="234" spans="1:9" x14ac:dyDescent="0.25">
      <c r="A234" s="40">
        <f t="shared" si="3"/>
        <v>230</v>
      </c>
      <c r="B234" s="41" t="s">
        <v>221</v>
      </c>
      <c r="C234" s="33">
        <v>4279609.25</v>
      </c>
      <c r="D234" s="25"/>
      <c r="E234" s="42"/>
      <c r="F234" s="43"/>
      <c r="G234" s="43"/>
      <c r="H234" s="43"/>
      <c r="I234" s="44"/>
    </row>
    <row r="235" spans="1:9" x14ac:dyDescent="0.25">
      <c r="A235" s="40">
        <f t="shared" si="3"/>
        <v>231</v>
      </c>
      <c r="B235" s="41" t="s">
        <v>73</v>
      </c>
      <c r="C235" s="33">
        <v>51019</v>
      </c>
      <c r="D235" s="25"/>
      <c r="E235" s="42"/>
      <c r="F235" s="43"/>
      <c r="G235" s="43"/>
      <c r="H235" s="43"/>
      <c r="I235" s="44"/>
    </row>
    <row r="236" spans="1:9" x14ac:dyDescent="0.25">
      <c r="A236" s="40">
        <f t="shared" si="3"/>
        <v>232</v>
      </c>
      <c r="B236" s="41" t="s">
        <v>286</v>
      </c>
      <c r="C236" s="33">
        <v>67744</v>
      </c>
      <c r="D236" s="25"/>
      <c r="E236" s="42"/>
      <c r="F236" s="43"/>
      <c r="G236" s="43"/>
      <c r="H236" s="43"/>
      <c r="I236" s="44"/>
    </row>
    <row r="237" spans="1:9" x14ac:dyDescent="0.25">
      <c r="A237" s="40">
        <f t="shared" si="3"/>
        <v>233</v>
      </c>
      <c r="B237" s="41" t="s">
        <v>307</v>
      </c>
      <c r="C237" s="33">
        <v>134568</v>
      </c>
      <c r="D237" s="25"/>
      <c r="E237" s="42"/>
      <c r="F237" s="43"/>
      <c r="G237" s="43"/>
      <c r="H237" s="43"/>
      <c r="I237" s="44"/>
    </row>
    <row r="238" spans="1:9" x14ac:dyDescent="0.25">
      <c r="A238" s="40">
        <f t="shared" si="3"/>
        <v>234</v>
      </c>
      <c r="B238" s="41" t="s">
        <v>244</v>
      </c>
      <c r="C238" s="33">
        <v>586081.43000000005</v>
      </c>
      <c r="D238" s="25"/>
      <c r="E238" s="42"/>
      <c r="F238" s="43"/>
      <c r="G238" s="43"/>
      <c r="H238" s="43"/>
      <c r="I238" s="44"/>
    </row>
    <row r="239" spans="1:9" x14ac:dyDescent="0.25">
      <c r="A239" s="40">
        <f t="shared" si="3"/>
        <v>235</v>
      </c>
      <c r="B239" s="41" t="s">
        <v>344</v>
      </c>
      <c r="C239" s="33">
        <v>211371.11</v>
      </c>
      <c r="D239" s="25"/>
      <c r="E239" s="42"/>
      <c r="F239" s="43"/>
      <c r="G239" s="43"/>
      <c r="H239" s="43"/>
      <c r="I239" s="44"/>
    </row>
    <row r="240" spans="1:9" x14ac:dyDescent="0.25">
      <c r="A240" s="40">
        <f t="shared" si="3"/>
        <v>236</v>
      </c>
      <c r="B240" s="41" t="s">
        <v>336</v>
      </c>
      <c r="C240" s="33">
        <v>14356571.890000001</v>
      </c>
      <c r="D240" s="25"/>
      <c r="E240" s="42"/>
      <c r="F240" s="43"/>
      <c r="G240" s="43"/>
      <c r="H240" s="43"/>
      <c r="I240" s="44"/>
    </row>
    <row r="241" spans="1:9" x14ac:dyDescent="0.25">
      <c r="A241" s="40">
        <f t="shared" si="3"/>
        <v>237</v>
      </c>
      <c r="B241" s="41" t="s">
        <v>89</v>
      </c>
      <c r="C241" s="33">
        <v>232018</v>
      </c>
      <c r="D241" s="25"/>
      <c r="E241" s="42"/>
      <c r="F241" s="43"/>
      <c r="G241" s="43"/>
      <c r="H241" s="43"/>
      <c r="I241" s="44"/>
    </row>
    <row r="242" spans="1:9" x14ac:dyDescent="0.25">
      <c r="A242" s="40">
        <f t="shared" si="3"/>
        <v>238</v>
      </c>
      <c r="B242" s="41" t="s">
        <v>461</v>
      </c>
      <c r="C242" s="33">
        <v>394317.76</v>
      </c>
      <c r="D242" s="25"/>
      <c r="E242" s="42"/>
      <c r="F242" s="43"/>
      <c r="G242" s="43"/>
      <c r="H242" s="43"/>
      <c r="I242" s="44"/>
    </row>
    <row r="243" spans="1:9" x14ac:dyDescent="0.25">
      <c r="A243" s="40">
        <f t="shared" si="3"/>
        <v>239</v>
      </c>
      <c r="B243" s="41" t="s">
        <v>199</v>
      </c>
      <c r="C243" s="33">
        <v>286927</v>
      </c>
      <c r="D243" s="25"/>
      <c r="E243" s="42"/>
      <c r="F243" s="43"/>
      <c r="G243" s="43"/>
      <c r="H243" s="43"/>
      <c r="I243" s="44"/>
    </row>
    <row r="244" spans="1:9" x14ac:dyDescent="0.25">
      <c r="A244" s="40">
        <f t="shared" si="3"/>
        <v>240</v>
      </c>
      <c r="B244" s="41" t="s">
        <v>156</v>
      </c>
      <c r="C244" s="33">
        <v>81707.009999999995</v>
      </c>
      <c r="D244" s="25"/>
      <c r="E244" s="42"/>
      <c r="F244" s="43"/>
      <c r="G244" s="43"/>
      <c r="H244" s="43"/>
      <c r="I244" s="44"/>
    </row>
    <row r="245" spans="1:9" x14ac:dyDescent="0.25">
      <c r="A245" s="40">
        <f t="shared" si="3"/>
        <v>241</v>
      </c>
      <c r="B245" s="41" t="s">
        <v>86</v>
      </c>
      <c r="C245" s="33">
        <v>8870</v>
      </c>
      <c r="D245" s="25"/>
      <c r="E245" s="42"/>
      <c r="F245" s="43"/>
      <c r="G245" s="43"/>
      <c r="H245" s="43"/>
      <c r="I245" s="44"/>
    </row>
    <row r="246" spans="1:9" x14ac:dyDescent="0.25">
      <c r="A246" s="40">
        <f t="shared" si="3"/>
        <v>242</v>
      </c>
      <c r="B246" s="41" t="s">
        <v>351</v>
      </c>
      <c r="C246" s="33">
        <v>28762618.399999999</v>
      </c>
      <c r="D246" s="25"/>
      <c r="E246" s="42"/>
      <c r="F246" s="43"/>
      <c r="G246" s="43"/>
      <c r="H246" s="43"/>
      <c r="I246" s="44"/>
    </row>
    <row r="247" spans="1:9" x14ac:dyDescent="0.25">
      <c r="A247" s="40">
        <f t="shared" si="3"/>
        <v>243</v>
      </c>
      <c r="B247" s="41" t="s">
        <v>283</v>
      </c>
      <c r="C247" s="33">
        <v>99334.8</v>
      </c>
      <c r="D247" s="25"/>
      <c r="E247" s="42"/>
      <c r="F247" s="43"/>
      <c r="G247" s="43"/>
      <c r="H247" s="43"/>
      <c r="I247" s="44"/>
    </row>
    <row r="248" spans="1:9" x14ac:dyDescent="0.25">
      <c r="A248" s="40">
        <f t="shared" si="3"/>
        <v>244</v>
      </c>
      <c r="B248" s="41" t="s">
        <v>413</v>
      </c>
      <c r="C248" s="33">
        <v>11000</v>
      </c>
      <c r="D248" s="25"/>
      <c r="E248" s="42"/>
      <c r="F248" s="43"/>
      <c r="G248" s="43"/>
      <c r="H248" s="43"/>
      <c r="I248" s="44"/>
    </row>
    <row r="249" spans="1:9" x14ac:dyDescent="0.25">
      <c r="A249" s="40">
        <f t="shared" si="3"/>
        <v>245</v>
      </c>
      <c r="B249" s="40" t="s">
        <v>371</v>
      </c>
      <c r="C249" s="34">
        <v>12184</v>
      </c>
      <c r="D249" s="25"/>
      <c r="E249" s="42"/>
      <c r="F249" s="44"/>
      <c r="G249" s="45"/>
      <c r="H249" s="44"/>
      <c r="I249" s="44"/>
    </row>
    <row r="250" spans="1:9" x14ac:dyDescent="0.25">
      <c r="A250" s="40">
        <f t="shared" si="3"/>
        <v>246</v>
      </c>
      <c r="B250" s="40" t="s">
        <v>263</v>
      </c>
      <c r="C250" s="34">
        <v>1621952</v>
      </c>
      <c r="D250" s="25"/>
      <c r="E250" s="42"/>
      <c r="F250" s="44"/>
      <c r="G250" s="45"/>
      <c r="H250" s="44"/>
      <c r="I250" s="44"/>
    </row>
    <row r="251" spans="1:9" x14ac:dyDescent="0.25">
      <c r="A251" s="40">
        <f t="shared" si="3"/>
        <v>247</v>
      </c>
      <c r="B251" s="41" t="s">
        <v>234</v>
      </c>
      <c r="C251" s="33">
        <v>156972</v>
      </c>
      <c r="D251" s="25"/>
      <c r="E251" s="42"/>
      <c r="F251" s="43"/>
      <c r="G251" s="43"/>
      <c r="H251" s="43"/>
      <c r="I251" s="44"/>
    </row>
    <row r="252" spans="1:9" x14ac:dyDescent="0.25">
      <c r="A252" s="40">
        <f t="shared" si="3"/>
        <v>248</v>
      </c>
      <c r="B252" s="41" t="s">
        <v>353</v>
      </c>
      <c r="C252" s="33">
        <v>5435</v>
      </c>
      <c r="D252" s="25"/>
      <c r="E252" s="42"/>
      <c r="F252" s="43"/>
      <c r="G252" s="43"/>
      <c r="H252" s="43"/>
      <c r="I252" s="44"/>
    </row>
    <row r="253" spans="1:9" x14ac:dyDescent="0.25">
      <c r="A253" s="40">
        <f t="shared" si="3"/>
        <v>249</v>
      </c>
      <c r="B253" s="41" t="s">
        <v>405</v>
      </c>
      <c r="C253" s="34">
        <v>7293</v>
      </c>
      <c r="D253" s="25"/>
      <c r="E253" s="42"/>
      <c r="F253" s="44"/>
      <c r="G253" s="44"/>
      <c r="H253" s="45"/>
      <c r="I253" s="44"/>
    </row>
    <row r="254" spans="1:9" x14ac:dyDescent="0.25">
      <c r="A254" s="40">
        <f t="shared" si="3"/>
        <v>250</v>
      </c>
      <c r="B254" s="41" t="s">
        <v>104</v>
      </c>
      <c r="C254" s="33">
        <v>8688.130000000001</v>
      </c>
      <c r="D254" s="25"/>
      <c r="E254" s="42"/>
      <c r="F254" s="43"/>
      <c r="G254" s="43"/>
      <c r="H254" s="43"/>
      <c r="I254" s="44"/>
    </row>
    <row r="255" spans="1:9" x14ac:dyDescent="0.25">
      <c r="A255" s="40">
        <f t="shared" si="3"/>
        <v>251</v>
      </c>
      <c r="B255" s="41" t="s">
        <v>95</v>
      </c>
      <c r="C255" s="33">
        <v>1365705.9500000002</v>
      </c>
      <c r="D255" s="25"/>
      <c r="E255" s="42"/>
      <c r="F255" s="43"/>
      <c r="G255" s="43"/>
      <c r="H255" s="43"/>
      <c r="I255" s="44"/>
    </row>
    <row r="256" spans="1:9" x14ac:dyDescent="0.25">
      <c r="A256" s="40">
        <f t="shared" si="3"/>
        <v>252</v>
      </c>
      <c r="B256" s="41" t="s">
        <v>116</v>
      </c>
      <c r="C256" s="33">
        <v>182413</v>
      </c>
      <c r="D256" s="25"/>
      <c r="E256" s="42"/>
      <c r="F256" s="43"/>
      <c r="G256" s="43"/>
      <c r="H256" s="43"/>
      <c r="I256" s="44"/>
    </row>
    <row r="257" spans="1:9" x14ac:dyDescent="0.25">
      <c r="A257" s="40">
        <f t="shared" si="3"/>
        <v>253</v>
      </c>
      <c r="B257" s="41" t="s">
        <v>176</v>
      </c>
      <c r="C257" s="33">
        <v>52480</v>
      </c>
      <c r="D257" s="25"/>
      <c r="E257" s="42"/>
      <c r="F257" s="43"/>
      <c r="G257" s="43"/>
      <c r="H257" s="43"/>
      <c r="I257" s="44"/>
    </row>
    <row r="258" spans="1:9" x14ac:dyDescent="0.25">
      <c r="A258" s="40">
        <f t="shared" si="3"/>
        <v>254</v>
      </c>
      <c r="B258" s="41" t="s">
        <v>322</v>
      </c>
      <c r="C258" s="33">
        <v>515200</v>
      </c>
      <c r="D258" s="25"/>
      <c r="E258" s="42"/>
      <c r="F258" s="43"/>
      <c r="G258" s="43"/>
      <c r="H258" s="43"/>
      <c r="I258" s="44"/>
    </row>
    <row r="259" spans="1:9" x14ac:dyDescent="0.25">
      <c r="A259" s="40">
        <f t="shared" si="3"/>
        <v>255</v>
      </c>
      <c r="B259" s="41" t="s">
        <v>284</v>
      </c>
      <c r="C259" s="33">
        <v>1320701</v>
      </c>
      <c r="D259" s="25"/>
      <c r="E259" s="42"/>
      <c r="F259" s="43"/>
      <c r="G259" s="43"/>
      <c r="H259" s="43"/>
      <c r="I259" s="44"/>
    </row>
    <row r="260" spans="1:9" x14ac:dyDescent="0.25">
      <c r="A260" s="40">
        <f t="shared" si="3"/>
        <v>256</v>
      </c>
      <c r="B260" s="41" t="s">
        <v>334</v>
      </c>
      <c r="C260" s="33">
        <v>12953448.109999999</v>
      </c>
      <c r="D260" s="25"/>
      <c r="E260" s="42"/>
      <c r="F260" s="43"/>
      <c r="G260" s="43"/>
      <c r="H260" s="43"/>
      <c r="I260" s="44"/>
    </row>
    <row r="261" spans="1:9" x14ac:dyDescent="0.25">
      <c r="A261" s="40">
        <f t="shared" si="3"/>
        <v>257</v>
      </c>
      <c r="B261" s="41" t="s">
        <v>212</v>
      </c>
      <c r="C261" s="33">
        <v>2292924.79</v>
      </c>
      <c r="D261" s="25"/>
      <c r="E261" s="42"/>
      <c r="F261" s="43"/>
      <c r="G261" s="43"/>
      <c r="H261" s="43"/>
      <c r="I261" s="44"/>
    </row>
    <row r="262" spans="1:9" x14ac:dyDescent="0.25">
      <c r="A262" s="40">
        <f t="shared" ref="A262:A325" si="4">A261+1</f>
        <v>258</v>
      </c>
      <c r="B262" s="40" t="s">
        <v>243</v>
      </c>
      <c r="C262" s="34">
        <v>14798</v>
      </c>
      <c r="D262" s="25"/>
      <c r="E262" s="42"/>
      <c r="F262" s="44"/>
      <c r="G262" s="44"/>
      <c r="H262" s="45"/>
      <c r="I262" s="44"/>
    </row>
    <row r="263" spans="1:9" x14ac:dyDescent="0.25">
      <c r="A263" s="40">
        <f t="shared" si="4"/>
        <v>259</v>
      </c>
      <c r="B263" s="41" t="s">
        <v>255</v>
      </c>
      <c r="C263" s="33">
        <v>104262</v>
      </c>
      <c r="D263" s="25"/>
      <c r="E263" s="42"/>
      <c r="F263" s="43"/>
      <c r="G263" s="43"/>
      <c r="H263" s="43"/>
      <c r="I263" s="44"/>
    </row>
    <row r="264" spans="1:9" x14ac:dyDescent="0.25">
      <c r="A264" s="40">
        <f t="shared" si="4"/>
        <v>260</v>
      </c>
      <c r="B264" s="41" t="s">
        <v>398</v>
      </c>
      <c r="C264" s="33">
        <v>183600</v>
      </c>
      <c r="D264" s="25"/>
      <c r="E264" s="42"/>
      <c r="F264" s="43"/>
      <c r="G264" s="43"/>
      <c r="H264" s="43"/>
      <c r="I264" s="44"/>
    </row>
    <row r="265" spans="1:9" x14ac:dyDescent="0.25">
      <c r="A265" s="40">
        <f t="shared" si="4"/>
        <v>261</v>
      </c>
      <c r="B265" s="41" t="s">
        <v>100</v>
      </c>
      <c r="C265" s="33">
        <v>145918.84</v>
      </c>
      <c r="D265" s="25"/>
      <c r="E265" s="42"/>
      <c r="F265" s="43"/>
      <c r="G265" s="43"/>
      <c r="H265" s="43"/>
      <c r="I265" s="44"/>
    </row>
    <row r="266" spans="1:9" x14ac:dyDescent="0.25">
      <c r="A266" s="40">
        <f t="shared" si="4"/>
        <v>262</v>
      </c>
      <c r="B266" s="41" t="s">
        <v>135</v>
      </c>
      <c r="C266" s="33">
        <v>436600</v>
      </c>
      <c r="D266" s="25"/>
      <c r="E266" s="42"/>
      <c r="F266" s="43"/>
      <c r="G266" s="43"/>
      <c r="H266" s="43"/>
      <c r="I266" s="44"/>
    </row>
    <row r="267" spans="1:9" x14ac:dyDescent="0.25">
      <c r="A267" s="40">
        <f t="shared" si="4"/>
        <v>263</v>
      </c>
      <c r="B267" s="41" t="s">
        <v>407</v>
      </c>
      <c r="C267" s="33">
        <v>205370</v>
      </c>
      <c r="D267" s="25"/>
      <c r="E267" s="42"/>
      <c r="F267" s="43"/>
      <c r="G267" s="43"/>
      <c r="H267" s="43"/>
      <c r="I267" s="44"/>
    </row>
    <row r="268" spans="1:9" x14ac:dyDescent="0.25">
      <c r="A268" s="40">
        <f t="shared" si="4"/>
        <v>264</v>
      </c>
      <c r="B268" s="41" t="s">
        <v>437</v>
      </c>
      <c r="C268" s="33">
        <v>1026117.3</v>
      </c>
      <c r="D268" s="25"/>
      <c r="E268" s="42"/>
      <c r="F268" s="43"/>
      <c r="G268" s="43"/>
      <c r="H268" s="43"/>
      <c r="I268" s="44"/>
    </row>
    <row r="269" spans="1:9" x14ac:dyDescent="0.25">
      <c r="A269" s="40">
        <f t="shared" si="4"/>
        <v>265</v>
      </c>
      <c r="B269" s="41" t="s">
        <v>368</v>
      </c>
      <c r="C269" s="33">
        <v>640500</v>
      </c>
      <c r="D269" s="25"/>
      <c r="E269" s="42"/>
      <c r="F269" s="43"/>
      <c r="G269" s="43"/>
      <c r="H269" s="43"/>
      <c r="I269" s="44"/>
    </row>
    <row r="270" spans="1:9" x14ac:dyDescent="0.25">
      <c r="A270" s="40">
        <f t="shared" si="4"/>
        <v>266</v>
      </c>
      <c r="B270" s="40" t="s">
        <v>201</v>
      </c>
      <c r="C270" s="34">
        <v>2390</v>
      </c>
      <c r="D270" s="25"/>
      <c r="E270" s="42"/>
      <c r="F270" s="44"/>
      <c r="G270" s="45"/>
      <c r="H270" s="44"/>
      <c r="I270" s="44"/>
    </row>
    <row r="271" spans="1:9" x14ac:dyDescent="0.25">
      <c r="A271" s="40">
        <f t="shared" si="4"/>
        <v>267</v>
      </c>
      <c r="B271" s="41" t="s">
        <v>428</v>
      </c>
      <c r="C271" s="33">
        <v>33276</v>
      </c>
      <c r="D271" s="25"/>
      <c r="E271" s="42"/>
      <c r="F271" s="43"/>
      <c r="G271" s="43"/>
      <c r="H271" s="43"/>
      <c r="I271" s="44"/>
    </row>
    <row r="272" spans="1:9" x14ac:dyDescent="0.25">
      <c r="A272" s="40">
        <f t="shared" si="4"/>
        <v>268</v>
      </c>
      <c r="B272" s="41" t="s">
        <v>60</v>
      </c>
      <c r="C272" s="33">
        <v>936836.99000000022</v>
      </c>
      <c r="D272" s="25"/>
      <c r="E272" s="42"/>
      <c r="F272" s="43"/>
      <c r="G272" s="43"/>
      <c r="H272" s="43"/>
      <c r="I272" s="44"/>
    </row>
    <row r="273" spans="1:9" x14ac:dyDescent="0.25">
      <c r="A273" s="40">
        <f t="shared" si="4"/>
        <v>269</v>
      </c>
      <c r="B273" s="41" t="s">
        <v>451</v>
      </c>
      <c r="C273" s="33">
        <v>13824</v>
      </c>
      <c r="D273" s="25"/>
      <c r="E273" s="42"/>
      <c r="F273" s="43"/>
      <c r="G273" s="43"/>
      <c r="H273" s="43"/>
      <c r="I273" s="44"/>
    </row>
    <row r="274" spans="1:9" x14ac:dyDescent="0.25">
      <c r="A274" s="40">
        <f t="shared" si="4"/>
        <v>270</v>
      </c>
      <c r="B274" s="41" t="s">
        <v>129</v>
      </c>
      <c r="C274" s="33">
        <v>56714</v>
      </c>
      <c r="D274" s="25"/>
      <c r="E274" s="42"/>
      <c r="F274" s="43"/>
      <c r="G274" s="43"/>
      <c r="H274" s="43"/>
      <c r="I274" s="44"/>
    </row>
    <row r="275" spans="1:9" x14ac:dyDescent="0.25">
      <c r="A275" s="40">
        <f t="shared" si="4"/>
        <v>271</v>
      </c>
      <c r="B275" s="41" t="s">
        <v>498</v>
      </c>
      <c r="C275" s="33">
        <v>11151</v>
      </c>
      <c r="D275" s="25"/>
      <c r="E275" s="42"/>
      <c r="F275" s="43"/>
      <c r="G275" s="43"/>
      <c r="H275" s="43"/>
      <c r="I275" s="44"/>
    </row>
    <row r="276" spans="1:9" x14ac:dyDescent="0.25">
      <c r="A276" s="40">
        <f t="shared" si="4"/>
        <v>272</v>
      </c>
      <c r="B276" s="40" t="s">
        <v>246</v>
      </c>
      <c r="C276" s="34">
        <v>384444.78</v>
      </c>
      <c r="D276" s="25"/>
      <c r="E276" s="42"/>
      <c r="F276" s="44"/>
      <c r="G276" s="45"/>
      <c r="H276" s="44"/>
      <c r="I276" s="44"/>
    </row>
    <row r="277" spans="1:9" x14ac:dyDescent="0.25">
      <c r="A277" s="40">
        <f t="shared" si="4"/>
        <v>273</v>
      </c>
      <c r="B277" s="40" t="s">
        <v>115</v>
      </c>
      <c r="C277" s="33">
        <v>46032</v>
      </c>
      <c r="D277" s="25"/>
      <c r="E277" s="42"/>
      <c r="F277" s="43"/>
      <c r="G277" s="43"/>
      <c r="H277" s="43"/>
      <c r="I277" s="44"/>
    </row>
    <row r="278" spans="1:9" x14ac:dyDescent="0.25">
      <c r="A278" s="40">
        <f t="shared" si="4"/>
        <v>274</v>
      </c>
      <c r="B278" s="41" t="s">
        <v>241</v>
      </c>
      <c r="C278" s="33">
        <v>9017</v>
      </c>
      <c r="D278" s="25"/>
      <c r="E278" s="42"/>
      <c r="F278" s="43"/>
      <c r="G278" s="43"/>
      <c r="H278" s="43"/>
      <c r="I278" s="44"/>
    </row>
    <row r="279" spans="1:9" x14ac:dyDescent="0.25">
      <c r="A279" s="40">
        <f t="shared" si="4"/>
        <v>275</v>
      </c>
      <c r="B279" s="41" t="s">
        <v>397</v>
      </c>
      <c r="C279" s="33">
        <v>32525</v>
      </c>
      <c r="D279" s="25"/>
      <c r="E279" s="42"/>
      <c r="F279" s="43"/>
      <c r="G279" s="43"/>
      <c r="H279" s="43"/>
      <c r="I279" s="44"/>
    </row>
    <row r="280" spans="1:9" x14ac:dyDescent="0.25">
      <c r="A280" s="40">
        <f t="shared" si="4"/>
        <v>276</v>
      </c>
      <c r="B280" s="41" t="s">
        <v>62</v>
      </c>
      <c r="C280" s="33">
        <v>4767463.99</v>
      </c>
      <c r="D280" s="25"/>
      <c r="E280" s="42"/>
      <c r="F280" s="43"/>
      <c r="G280" s="43"/>
      <c r="H280" s="43"/>
      <c r="I280" s="44"/>
    </row>
    <row r="281" spans="1:9" x14ac:dyDescent="0.25">
      <c r="A281" s="40">
        <f t="shared" si="4"/>
        <v>277</v>
      </c>
      <c r="B281" s="41" t="s">
        <v>159</v>
      </c>
      <c r="C281" s="33">
        <v>65983.37</v>
      </c>
      <c r="D281" s="25"/>
      <c r="E281" s="42"/>
      <c r="F281" s="43"/>
      <c r="G281" s="43"/>
      <c r="H281" s="43"/>
      <c r="I281" s="44"/>
    </row>
    <row r="282" spans="1:9" x14ac:dyDescent="0.25">
      <c r="A282" s="40">
        <f t="shared" si="4"/>
        <v>278</v>
      </c>
      <c r="B282" s="41" t="s">
        <v>170</v>
      </c>
      <c r="C282" s="33">
        <v>39627</v>
      </c>
      <c r="D282" s="25"/>
      <c r="E282" s="42"/>
      <c r="F282" s="43"/>
      <c r="G282" s="43"/>
      <c r="H282" s="43"/>
      <c r="I282" s="44"/>
    </row>
    <row r="283" spans="1:9" x14ac:dyDescent="0.25">
      <c r="A283" s="40">
        <f t="shared" si="4"/>
        <v>279</v>
      </c>
      <c r="B283" s="41" t="s">
        <v>499</v>
      </c>
      <c r="C283" s="33">
        <v>665753.05000000005</v>
      </c>
      <c r="D283" s="25"/>
      <c r="E283" s="42"/>
      <c r="F283" s="43"/>
      <c r="G283" s="43"/>
      <c r="H283" s="43"/>
      <c r="I283" s="44"/>
    </row>
    <row r="284" spans="1:9" x14ac:dyDescent="0.25">
      <c r="A284" s="40">
        <f t="shared" si="4"/>
        <v>280</v>
      </c>
      <c r="B284" s="41" t="s">
        <v>267</v>
      </c>
      <c r="C284" s="33">
        <v>52200</v>
      </c>
      <c r="D284" s="25"/>
      <c r="E284" s="42"/>
      <c r="F284" s="43"/>
      <c r="G284" s="43"/>
      <c r="H284" s="43"/>
      <c r="I284" s="44"/>
    </row>
    <row r="285" spans="1:9" x14ac:dyDescent="0.25">
      <c r="A285" s="40">
        <f t="shared" si="4"/>
        <v>281</v>
      </c>
      <c r="B285" s="41" t="s">
        <v>96</v>
      </c>
      <c r="C285" s="33">
        <v>26165.22</v>
      </c>
      <c r="D285" s="25"/>
      <c r="E285" s="42"/>
      <c r="F285" s="43"/>
      <c r="G285" s="43"/>
      <c r="H285" s="43"/>
      <c r="I285" s="44"/>
    </row>
    <row r="286" spans="1:9" x14ac:dyDescent="0.25">
      <c r="A286" s="40">
        <f t="shared" si="4"/>
        <v>282</v>
      </c>
      <c r="B286" s="41" t="s">
        <v>195</v>
      </c>
      <c r="C286" s="33">
        <v>356832</v>
      </c>
      <c r="D286" s="25"/>
      <c r="E286" s="42"/>
      <c r="F286" s="43"/>
      <c r="G286" s="43"/>
      <c r="H286" s="43"/>
      <c r="I286" s="44"/>
    </row>
    <row r="287" spans="1:9" x14ac:dyDescent="0.25">
      <c r="A287" s="40">
        <f t="shared" si="4"/>
        <v>283</v>
      </c>
      <c r="B287" s="41" t="s">
        <v>98</v>
      </c>
      <c r="C287" s="33">
        <v>6523.0300000000279</v>
      </c>
      <c r="D287" s="25"/>
      <c r="E287" s="42"/>
      <c r="F287" s="43"/>
      <c r="G287" s="43"/>
      <c r="H287" s="43"/>
      <c r="I287" s="44"/>
    </row>
    <row r="288" spans="1:9" x14ac:dyDescent="0.25">
      <c r="A288" s="40">
        <f t="shared" si="4"/>
        <v>284</v>
      </c>
      <c r="B288" s="41" t="s">
        <v>396</v>
      </c>
      <c r="C288" s="33">
        <v>238613</v>
      </c>
      <c r="D288" s="25"/>
      <c r="E288" s="42"/>
      <c r="F288" s="43"/>
      <c r="G288" s="43"/>
      <c r="H288" s="43"/>
      <c r="I288" s="44"/>
    </row>
    <row r="289" spans="1:9" x14ac:dyDescent="0.25">
      <c r="A289" s="40">
        <f t="shared" si="4"/>
        <v>285</v>
      </c>
      <c r="B289" s="41" t="s">
        <v>463</v>
      </c>
      <c r="C289" s="33">
        <v>7071240.2199999997</v>
      </c>
      <c r="D289" s="25"/>
      <c r="E289" s="42"/>
      <c r="F289" s="43"/>
      <c r="G289" s="43"/>
      <c r="H289" s="43"/>
      <c r="I289" s="44"/>
    </row>
    <row r="290" spans="1:9" x14ac:dyDescent="0.25">
      <c r="A290" s="40">
        <f t="shared" si="4"/>
        <v>286</v>
      </c>
      <c r="B290" s="41" t="s">
        <v>287</v>
      </c>
      <c r="C290" s="33">
        <v>186000</v>
      </c>
      <c r="D290" s="25"/>
      <c r="E290" s="42"/>
      <c r="F290" s="43"/>
      <c r="G290" s="43"/>
      <c r="H290" s="43"/>
      <c r="I290" s="44"/>
    </row>
    <row r="291" spans="1:9" x14ac:dyDescent="0.25">
      <c r="A291" s="40">
        <f t="shared" si="4"/>
        <v>287</v>
      </c>
      <c r="B291" s="41" t="s">
        <v>310</v>
      </c>
      <c r="C291" s="33">
        <v>204057</v>
      </c>
      <c r="D291" s="25"/>
      <c r="E291" s="42"/>
      <c r="F291" s="43"/>
      <c r="G291" s="43"/>
      <c r="H291" s="43"/>
      <c r="I291" s="44"/>
    </row>
    <row r="292" spans="1:9" x14ac:dyDescent="0.25">
      <c r="A292" s="40">
        <f t="shared" si="4"/>
        <v>288</v>
      </c>
      <c r="B292" s="41" t="s">
        <v>415</v>
      </c>
      <c r="C292" s="33">
        <v>89472</v>
      </c>
      <c r="D292" s="25"/>
      <c r="E292" s="42"/>
      <c r="F292" s="43"/>
      <c r="G292" s="43"/>
      <c r="H292" s="43"/>
      <c r="I292" s="44"/>
    </row>
    <row r="293" spans="1:9" x14ac:dyDescent="0.25">
      <c r="A293" s="40">
        <f t="shared" si="4"/>
        <v>289</v>
      </c>
      <c r="B293" s="41" t="s">
        <v>393</v>
      </c>
      <c r="C293" s="33">
        <v>101675</v>
      </c>
      <c r="D293" s="25"/>
      <c r="E293" s="42"/>
      <c r="F293" s="43"/>
      <c r="G293" s="43"/>
      <c r="H293" s="43"/>
      <c r="I293" s="44"/>
    </row>
    <row r="294" spans="1:9" x14ac:dyDescent="0.25">
      <c r="A294" s="40">
        <f t="shared" si="4"/>
        <v>290</v>
      </c>
      <c r="B294" s="41" t="s">
        <v>260</v>
      </c>
      <c r="C294" s="33">
        <v>1122693</v>
      </c>
      <c r="D294" s="25"/>
      <c r="E294" s="42"/>
      <c r="F294" s="43"/>
      <c r="G294" s="43"/>
      <c r="H294" s="43"/>
      <c r="I294" s="44"/>
    </row>
    <row r="295" spans="1:9" x14ac:dyDescent="0.25">
      <c r="A295" s="40">
        <f t="shared" si="4"/>
        <v>291</v>
      </c>
      <c r="B295" s="41" t="s">
        <v>327</v>
      </c>
      <c r="C295" s="33">
        <v>12600</v>
      </c>
      <c r="D295" s="25"/>
      <c r="E295" s="42"/>
      <c r="F295" s="43"/>
      <c r="G295" s="43"/>
      <c r="H295" s="43"/>
      <c r="I295" s="44"/>
    </row>
    <row r="296" spans="1:9" x14ac:dyDescent="0.25">
      <c r="A296" s="40">
        <f t="shared" si="4"/>
        <v>292</v>
      </c>
      <c r="B296" s="41" t="s">
        <v>426</v>
      </c>
      <c r="C296" s="33">
        <v>42500</v>
      </c>
      <c r="D296" s="25"/>
      <c r="E296" s="42"/>
      <c r="F296" s="43"/>
      <c r="G296" s="43"/>
      <c r="H296" s="43"/>
      <c r="I296" s="44"/>
    </row>
    <row r="297" spans="1:9" x14ac:dyDescent="0.25">
      <c r="A297" s="40">
        <f t="shared" si="4"/>
        <v>293</v>
      </c>
      <c r="B297" s="41" t="s">
        <v>358</v>
      </c>
      <c r="C297" s="33">
        <v>5428.56</v>
      </c>
      <c r="D297" s="25"/>
      <c r="E297" s="42"/>
      <c r="F297" s="43"/>
      <c r="G297" s="43"/>
      <c r="H297" s="43"/>
      <c r="I297" s="44"/>
    </row>
    <row r="298" spans="1:9" x14ac:dyDescent="0.25">
      <c r="A298" s="40">
        <f t="shared" si="4"/>
        <v>294</v>
      </c>
      <c r="B298" s="41" t="s">
        <v>369</v>
      </c>
      <c r="C298" s="33">
        <v>332909</v>
      </c>
      <c r="D298" s="25"/>
      <c r="E298" s="42"/>
      <c r="F298" s="43"/>
      <c r="G298" s="43"/>
      <c r="H298" s="43"/>
      <c r="I298" s="44"/>
    </row>
    <row r="299" spans="1:9" x14ac:dyDescent="0.25">
      <c r="A299" s="40">
        <f t="shared" si="4"/>
        <v>295</v>
      </c>
      <c r="B299" s="41" t="s">
        <v>69</v>
      </c>
      <c r="C299" s="33">
        <v>172985.26</v>
      </c>
      <c r="D299" s="25"/>
      <c r="E299" s="42"/>
      <c r="F299" s="43"/>
      <c r="G299" s="43"/>
      <c r="H299" s="43"/>
      <c r="I299" s="44"/>
    </row>
    <row r="300" spans="1:9" x14ac:dyDescent="0.25">
      <c r="A300" s="40">
        <f t="shared" si="4"/>
        <v>296</v>
      </c>
      <c r="B300" s="41" t="s">
        <v>128</v>
      </c>
      <c r="C300" s="33">
        <v>2056344.55</v>
      </c>
      <c r="D300" s="25"/>
      <c r="E300" s="42"/>
      <c r="F300" s="43"/>
      <c r="G300" s="43"/>
      <c r="H300" s="43"/>
      <c r="I300" s="44"/>
    </row>
    <row r="301" spans="1:9" x14ac:dyDescent="0.25">
      <c r="A301" s="40">
        <f t="shared" si="4"/>
        <v>297</v>
      </c>
      <c r="B301" s="41" t="s">
        <v>71</v>
      </c>
      <c r="C301" s="33">
        <v>705</v>
      </c>
      <c r="D301" s="25"/>
      <c r="E301" s="42"/>
      <c r="F301" s="43"/>
      <c r="G301" s="43"/>
      <c r="H301" s="43"/>
      <c r="I301" s="44"/>
    </row>
    <row r="302" spans="1:9" x14ac:dyDescent="0.25">
      <c r="A302" s="40">
        <f t="shared" si="4"/>
        <v>298</v>
      </c>
      <c r="B302" s="41" t="s">
        <v>292</v>
      </c>
      <c r="C302" s="33">
        <v>945941</v>
      </c>
      <c r="D302" s="25"/>
      <c r="E302" s="42"/>
      <c r="F302" s="43"/>
      <c r="G302" s="43"/>
      <c r="H302" s="43"/>
      <c r="I302" s="44"/>
    </row>
    <row r="303" spans="1:9" x14ac:dyDescent="0.25">
      <c r="A303" s="40">
        <f t="shared" si="4"/>
        <v>299</v>
      </c>
      <c r="B303" s="41" t="s">
        <v>382</v>
      </c>
      <c r="C303" s="33">
        <v>47672</v>
      </c>
      <c r="D303" s="25"/>
      <c r="E303" s="42"/>
      <c r="F303" s="43"/>
      <c r="G303" s="43"/>
      <c r="H303" s="43"/>
      <c r="I303" s="44"/>
    </row>
    <row r="304" spans="1:9" x14ac:dyDescent="0.25">
      <c r="A304" s="40">
        <f t="shared" si="4"/>
        <v>300</v>
      </c>
      <c r="B304" s="41" t="s">
        <v>103</v>
      </c>
      <c r="C304" s="33">
        <v>480438.58</v>
      </c>
      <c r="D304" s="25"/>
      <c r="E304" s="42"/>
      <c r="F304" s="43"/>
      <c r="G304" s="43"/>
      <c r="H304" s="43"/>
      <c r="I304" s="44"/>
    </row>
    <row r="305" spans="1:9" x14ac:dyDescent="0.25">
      <c r="A305" s="40">
        <f t="shared" si="4"/>
        <v>301</v>
      </c>
      <c r="B305" s="41" t="s">
        <v>456</v>
      </c>
      <c r="C305" s="33">
        <v>1008697.88</v>
      </c>
      <c r="D305" s="25"/>
      <c r="E305" s="42"/>
      <c r="F305" s="43"/>
      <c r="G305" s="43"/>
      <c r="H305" s="43"/>
      <c r="I305" s="44"/>
    </row>
    <row r="306" spans="1:9" x14ac:dyDescent="0.25">
      <c r="A306" s="40">
        <f t="shared" si="4"/>
        <v>302</v>
      </c>
      <c r="B306" s="41" t="s">
        <v>390</v>
      </c>
      <c r="C306" s="33">
        <v>48059</v>
      </c>
      <c r="D306" s="25"/>
      <c r="E306" s="42"/>
      <c r="F306" s="43"/>
      <c r="G306" s="43"/>
      <c r="H306" s="43"/>
      <c r="I306" s="44"/>
    </row>
    <row r="307" spans="1:9" x14ac:dyDescent="0.25">
      <c r="A307" s="40">
        <f t="shared" si="4"/>
        <v>303</v>
      </c>
      <c r="B307" s="41" t="s">
        <v>250</v>
      </c>
      <c r="C307" s="33">
        <v>113369</v>
      </c>
      <c r="D307" s="25"/>
      <c r="E307" s="42"/>
      <c r="F307" s="43"/>
      <c r="G307" s="43"/>
      <c r="H307" s="43"/>
      <c r="I307" s="44"/>
    </row>
    <row r="308" spans="1:9" x14ac:dyDescent="0.25">
      <c r="A308" s="40">
        <f t="shared" si="4"/>
        <v>304</v>
      </c>
      <c r="B308" s="41" t="s">
        <v>235</v>
      </c>
      <c r="C308" s="33">
        <v>1120532.3999999999</v>
      </c>
      <c r="D308" s="25"/>
      <c r="E308" s="42"/>
      <c r="F308" s="43"/>
      <c r="G308" s="43"/>
      <c r="H308" s="43"/>
      <c r="I308" s="44"/>
    </row>
    <row r="309" spans="1:9" x14ac:dyDescent="0.25">
      <c r="A309" s="40">
        <f t="shared" si="4"/>
        <v>305</v>
      </c>
      <c r="B309" s="41" t="s">
        <v>311</v>
      </c>
      <c r="C309" s="33">
        <v>671089</v>
      </c>
      <c r="D309" s="25"/>
      <c r="E309" s="42"/>
      <c r="F309" s="43"/>
      <c r="G309" s="43"/>
      <c r="H309" s="43"/>
      <c r="I309" s="44"/>
    </row>
    <row r="310" spans="1:9" x14ac:dyDescent="0.25">
      <c r="A310" s="40">
        <f t="shared" si="4"/>
        <v>306</v>
      </c>
      <c r="B310" s="41" t="s">
        <v>57</v>
      </c>
      <c r="C310" s="33">
        <v>243223</v>
      </c>
      <c r="D310" s="25"/>
      <c r="E310" s="42"/>
      <c r="F310" s="43"/>
      <c r="G310" s="43"/>
      <c r="H310" s="43"/>
      <c r="I310" s="44"/>
    </row>
    <row r="311" spans="1:9" x14ac:dyDescent="0.25">
      <c r="A311" s="40">
        <f t="shared" si="4"/>
        <v>307</v>
      </c>
      <c r="B311" s="41" t="s">
        <v>124</v>
      </c>
      <c r="C311" s="33">
        <v>959104</v>
      </c>
      <c r="D311" s="25"/>
      <c r="E311" s="42"/>
      <c r="F311" s="43"/>
      <c r="G311" s="43"/>
      <c r="H311" s="43"/>
      <c r="I311" s="44"/>
    </row>
    <row r="312" spans="1:9" x14ac:dyDescent="0.25">
      <c r="A312" s="40">
        <f t="shared" si="4"/>
        <v>308</v>
      </c>
      <c r="B312" s="41" t="s">
        <v>51</v>
      </c>
      <c r="C312" s="33">
        <v>2778374.01</v>
      </c>
      <c r="D312" s="25"/>
      <c r="E312" s="42"/>
      <c r="F312" s="43"/>
      <c r="G312" s="43"/>
      <c r="H312" s="43"/>
      <c r="I312" s="44"/>
    </row>
    <row r="313" spans="1:9" x14ac:dyDescent="0.25">
      <c r="A313" s="40">
        <f t="shared" si="4"/>
        <v>309</v>
      </c>
      <c r="B313" s="41" t="s">
        <v>219</v>
      </c>
      <c r="C313" s="33">
        <v>156681.59</v>
      </c>
      <c r="D313" s="25"/>
      <c r="E313" s="42"/>
      <c r="F313" s="43"/>
      <c r="G313" s="43"/>
      <c r="H313" s="43"/>
      <c r="I313" s="44"/>
    </row>
    <row r="314" spans="1:9" x14ac:dyDescent="0.25">
      <c r="A314" s="40">
        <f t="shared" si="4"/>
        <v>310</v>
      </c>
      <c r="B314" s="41" t="s">
        <v>502</v>
      </c>
      <c r="C314" s="33">
        <v>24973.52</v>
      </c>
      <c r="D314" s="25"/>
      <c r="E314" s="42"/>
      <c r="F314" s="43"/>
      <c r="G314" s="43"/>
      <c r="H314" s="43"/>
      <c r="I314" s="44"/>
    </row>
    <row r="315" spans="1:9" x14ac:dyDescent="0.25">
      <c r="A315" s="40">
        <f t="shared" si="4"/>
        <v>311</v>
      </c>
      <c r="B315" s="41" t="s">
        <v>151</v>
      </c>
      <c r="C315" s="33">
        <v>187635</v>
      </c>
      <c r="D315" s="25"/>
      <c r="E315" s="42"/>
      <c r="F315" s="43"/>
      <c r="G315" s="43"/>
      <c r="H315" s="43"/>
      <c r="I315" s="44"/>
    </row>
    <row r="316" spans="1:9" x14ac:dyDescent="0.25">
      <c r="A316" s="40">
        <f t="shared" si="4"/>
        <v>312</v>
      </c>
      <c r="B316" s="41" t="s">
        <v>200</v>
      </c>
      <c r="C316" s="33">
        <v>7875</v>
      </c>
      <c r="D316" s="25"/>
      <c r="E316" s="42"/>
      <c r="F316" s="43"/>
      <c r="G316" s="43"/>
      <c r="H316" s="43"/>
      <c r="I316" s="44"/>
    </row>
    <row r="317" spans="1:9" x14ac:dyDescent="0.25">
      <c r="A317" s="40">
        <f t="shared" si="4"/>
        <v>313</v>
      </c>
      <c r="B317" s="41" t="s">
        <v>75</v>
      </c>
      <c r="C317" s="33">
        <v>2690.6</v>
      </c>
      <c r="D317" s="25"/>
      <c r="E317" s="42"/>
      <c r="F317" s="43"/>
      <c r="G317" s="43"/>
      <c r="H317" s="43"/>
      <c r="I317" s="44"/>
    </row>
    <row r="318" spans="1:9" x14ac:dyDescent="0.25">
      <c r="A318" s="40">
        <f t="shared" si="4"/>
        <v>314</v>
      </c>
      <c r="B318" s="41" t="s">
        <v>266</v>
      </c>
      <c r="C318" s="33">
        <v>24128</v>
      </c>
      <c r="D318" s="25"/>
      <c r="E318" s="42"/>
      <c r="F318" s="43"/>
      <c r="G318" s="43"/>
      <c r="H318" s="43"/>
      <c r="I318" s="44"/>
    </row>
    <row r="319" spans="1:9" x14ac:dyDescent="0.25">
      <c r="A319" s="40">
        <f t="shared" si="4"/>
        <v>315</v>
      </c>
      <c r="B319" s="41" t="s">
        <v>97</v>
      </c>
      <c r="C319" s="33">
        <v>863996.72</v>
      </c>
      <c r="D319" s="25"/>
      <c r="E319" s="42"/>
      <c r="F319" s="43"/>
      <c r="G319" s="43"/>
      <c r="H319" s="43"/>
      <c r="I319" s="44"/>
    </row>
    <row r="320" spans="1:9" x14ac:dyDescent="0.25">
      <c r="A320" s="40">
        <f t="shared" si="4"/>
        <v>316</v>
      </c>
      <c r="B320" s="41" t="s">
        <v>112</v>
      </c>
      <c r="C320" s="33">
        <v>973019.66000000015</v>
      </c>
      <c r="D320" s="25"/>
      <c r="E320" s="42"/>
      <c r="F320" s="43"/>
      <c r="G320" s="43"/>
      <c r="H320" s="43"/>
      <c r="I320" s="44"/>
    </row>
    <row r="321" spans="1:9" x14ac:dyDescent="0.25">
      <c r="A321" s="40">
        <f t="shared" si="4"/>
        <v>317</v>
      </c>
      <c r="B321" s="41" t="s">
        <v>160</v>
      </c>
      <c r="C321" s="33">
        <v>305308</v>
      </c>
      <c r="D321" s="25"/>
      <c r="E321" s="42"/>
      <c r="F321" s="43"/>
      <c r="G321" s="43"/>
      <c r="H321" s="43"/>
      <c r="I321" s="44"/>
    </row>
    <row r="322" spans="1:9" x14ac:dyDescent="0.25">
      <c r="A322" s="40">
        <f t="shared" si="4"/>
        <v>318</v>
      </c>
      <c r="B322" s="41" t="s">
        <v>278</v>
      </c>
      <c r="C322" s="33">
        <v>828375</v>
      </c>
      <c r="D322" s="25"/>
      <c r="E322" s="42"/>
      <c r="F322" s="43"/>
      <c r="G322" s="43"/>
      <c r="H322" s="43"/>
      <c r="I322" s="44"/>
    </row>
    <row r="323" spans="1:9" x14ac:dyDescent="0.25">
      <c r="A323" s="40">
        <f t="shared" si="4"/>
        <v>319</v>
      </c>
      <c r="B323" s="40" t="s">
        <v>298</v>
      </c>
      <c r="C323" s="34">
        <v>1176483</v>
      </c>
      <c r="D323" s="25"/>
      <c r="E323" s="42"/>
      <c r="F323" s="44"/>
      <c r="G323" s="45"/>
      <c r="H323" s="44"/>
      <c r="I323" s="44"/>
    </row>
    <row r="324" spans="1:9" x14ac:dyDescent="0.25">
      <c r="A324" s="40">
        <f t="shared" si="4"/>
        <v>320</v>
      </c>
      <c r="B324" s="41" t="s">
        <v>279</v>
      </c>
      <c r="C324" s="33">
        <v>112607</v>
      </c>
      <c r="D324" s="25"/>
      <c r="E324" s="42"/>
      <c r="F324" s="43"/>
      <c r="G324" s="43"/>
      <c r="H324" s="43"/>
      <c r="I324" s="44"/>
    </row>
    <row r="325" spans="1:9" x14ac:dyDescent="0.25">
      <c r="A325" s="40">
        <f t="shared" si="4"/>
        <v>321</v>
      </c>
      <c r="B325" s="41" t="s">
        <v>114</v>
      </c>
      <c r="C325" s="33">
        <v>103306.04</v>
      </c>
      <c r="D325" s="25"/>
      <c r="E325" s="42"/>
      <c r="F325" s="43"/>
      <c r="G325" s="43"/>
      <c r="H325" s="43"/>
      <c r="I325" s="44"/>
    </row>
    <row r="326" spans="1:9" x14ac:dyDescent="0.25">
      <c r="A326" s="40">
        <f t="shared" ref="A326:A389" si="5">A325+1</f>
        <v>322</v>
      </c>
      <c r="B326" s="41" t="s">
        <v>412</v>
      </c>
      <c r="C326" s="33">
        <v>65000</v>
      </c>
      <c r="D326" s="25"/>
      <c r="E326" s="42"/>
      <c r="F326" s="43"/>
      <c r="G326" s="43"/>
      <c r="H326" s="43"/>
      <c r="I326" s="44"/>
    </row>
    <row r="327" spans="1:9" x14ac:dyDescent="0.25">
      <c r="A327" s="40">
        <f t="shared" si="5"/>
        <v>323</v>
      </c>
      <c r="B327" s="41" t="s">
        <v>102</v>
      </c>
      <c r="C327" s="33">
        <v>162400</v>
      </c>
      <c r="D327" s="25"/>
      <c r="E327" s="42"/>
      <c r="F327" s="43"/>
      <c r="G327" s="43"/>
      <c r="H327" s="43"/>
      <c r="I327" s="44"/>
    </row>
    <row r="328" spans="1:9" x14ac:dyDescent="0.25">
      <c r="A328" s="40">
        <f t="shared" si="5"/>
        <v>324</v>
      </c>
      <c r="B328" s="41" t="s">
        <v>377</v>
      </c>
      <c r="C328" s="33">
        <v>325340</v>
      </c>
      <c r="D328" s="25"/>
      <c r="E328" s="42"/>
      <c r="F328" s="43"/>
      <c r="G328" s="43"/>
      <c r="H328" s="43"/>
      <c r="I328" s="44"/>
    </row>
    <row r="329" spans="1:9" x14ac:dyDescent="0.25">
      <c r="A329" s="40">
        <f t="shared" si="5"/>
        <v>325</v>
      </c>
      <c r="B329" s="40" t="s">
        <v>501</v>
      </c>
      <c r="C329" s="34">
        <v>1333868.26</v>
      </c>
      <c r="D329" s="25"/>
      <c r="E329" s="42"/>
      <c r="F329" s="44"/>
      <c r="G329" s="45"/>
      <c r="H329" s="44"/>
      <c r="I329" s="44"/>
    </row>
    <row r="330" spans="1:9" x14ac:dyDescent="0.25">
      <c r="A330" s="40">
        <f t="shared" si="5"/>
        <v>326</v>
      </c>
      <c r="B330" s="41" t="s">
        <v>341</v>
      </c>
      <c r="C330" s="33">
        <v>511645.01</v>
      </c>
      <c r="D330" s="25"/>
      <c r="E330" s="42"/>
      <c r="F330" s="43"/>
      <c r="G330" s="43"/>
      <c r="H330" s="43"/>
      <c r="I330" s="44"/>
    </row>
    <row r="331" spans="1:9" x14ac:dyDescent="0.25">
      <c r="A331" s="40">
        <f t="shared" si="5"/>
        <v>327</v>
      </c>
      <c r="B331" s="41" t="s">
        <v>293</v>
      </c>
      <c r="C331" s="33">
        <v>1338900</v>
      </c>
      <c r="D331" s="25"/>
      <c r="E331" s="42"/>
      <c r="F331" s="43"/>
      <c r="G331" s="43"/>
      <c r="H331" s="43"/>
      <c r="I331" s="44"/>
    </row>
    <row r="332" spans="1:9" x14ac:dyDescent="0.25">
      <c r="A332" s="40">
        <f t="shared" si="5"/>
        <v>328</v>
      </c>
      <c r="B332" s="41" t="s">
        <v>503</v>
      </c>
      <c r="C332" s="33">
        <v>13112.45</v>
      </c>
      <c r="D332" s="25"/>
      <c r="E332" s="42"/>
      <c r="F332" s="43"/>
      <c r="G332" s="43"/>
      <c r="H332" s="43"/>
      <c r="I332" s="44"/>
    </row>
    <row r="333" spans="1:9" x14ac:dyDescent="0.25">
      <c r="A333" s="40">
        <f t="shared" si="5"/>
        <v>329</v>
      </c>
      <c r="B333" s="41" t="s">
        <v>464</v>
      </c>
      <c r="C333" s="33">
        <v>1797616.2</v>
      </c>
      <c r="D333" s="25"/>
      <c r="E333" s="42"/>
      <c r="F333" s="43"/>
      <c r="G333" s="43"/>
      <c r="H333" s="43"/>
      <c r="I333" s="44"/>
    </row>
    <row r="334" spans="1:9" x14ac:dyDescent="0.25">
      <c r="A334" s="40">
        <f t="shared" si="5"/>
        <v>330</v>
      </c>
      <c r="B334" s="41" t="s">
        <v>118</v>
      </c>
      <c r="C334" s="33">
        <v>89333.82</v>
      </c>
      <c r="D334" s="25"/>
      <c r="E334" s="42"/>
      <c r="F334" s="43"/>
      <c r="G334" s="43"/>
      <c r="H334" s="43"/>
      <c r="I334" s="44"/>
    </row>
    <row r="335" spans="1:9" x14ac:dyDescent="0.25">
      <c r="A335" s="40">
        <f t="shared" si="5"/>
        <v>331</v>
      </c>
      <c r="B335" s="41" t="s">
        <v>228</v>
      </c>
      <c r="C335" s="33">
        <v>89329</v>
      </c>
      <c r="D335" s="25"/>
      <c r="E335" s="42"/>
      <c r="F335" s="43"/>
      <c r="G335" s="43"/>
      <c r="H335" s="43"/>
      <c r="I335" s="44"/>
    </row>
    <row r="336" spans="1:9" x14ac:dyDescent="0.25">
      <c r="A336" s="40">
        <f t="shared" si="5"/>
        <v>332</v>
      </c>
      <c r="B336" s="41" t="s">
        <v>352</v>
      </c>
      <c r="C336" s="33">
        <v>81832</v>
      </c>
      <c r="D336" s="25"/>
      <c r="E336" s="42"/>
      <c r="F336" s="43"/>
      <c r="G336" s="43"/>
      <c r="H336" s="43"/>
      <c r="I336" s="44"/>
    </row>
    <row r="337" spans="1:9" x14ac:dyDescent="0.25">
      <c r="A337" s="40">
        <f t="shared" si="5"/>
        <v>333</v>
      </c>
      <c r="B337" s="41" t="s">
        <v>136</v>
      </c>
      <c r="C337" s="33">
        <v>242597</v>
      </c>
      <c r="D337" s="25"/>
      <c r="E337" s="42"/>
      <c r="F337" s="43"/>
      <c r="G337" s="43"/>
      <c r="H337" s="43"/>
      <c r="I337" s="44"/>
    </row>
    <row r="338" spans="1:9" x14ac:dyDescent="0.25">
      <c r="A338" s="40">
        <f t="shared" si="5"/>
        <v>334</v>
      </c>
      <c r="B338" s="41" t="s">
        <v>52</v>
      </c>
      <c r="C338" s="33">
        <v>11474154.050000001</v>
      </c>
      <c r="D338" s="25"/>
      <c r="E338" s="42"/>
      <c r="F338" s="43"/>
      <c r="G338" s="43"/>
      <c r="H338" s="43"/>
      <c r="I338" s="44"/>
    </row>
    <row r="339" spans="1:9" x14ac:dyDescent="0.25">
      <c r="A339" s="40">
        <f t="shared" si="5"/>
        <v>335</v>
      </c>
      <c r="B339" s="41" t="s">
        <v>90</v>
      </c>
      <c r="C339" s="33">
        <v>67623.239999999991</v>
      </c>
      <c r="D339" s="25"/>
      <c r="E339" s="42"/>
      <c r="F339" s="43"/>
      <c r="G339" s="43"/>
      <c r="H339" s="43"/>
      <c r="I339" s="44"/>
    </row>
    <row r="340" spans="1:9" x14ac:dyDescent="0.25">
      <c r="A340" s="40">
        <f t="shared" si="5"/>
        <v>336</v>
      </c>
      <c r="B340" s="41" t="s">
        <v>78</v>
      </c>
      <c r="C340" s="33">
        <v>17707.769999999997</v>
      </c>
      <c r="D340" s="25"/>
      <c r="E340" s="42"/>
      <c r="F340" s="43"/>
      <c r="G340" s="43"/>
      <c r="H340" s="43"/>
      <c r="I340" s="44"/>
    </row>
    <row r="341" spans="1:9" x14ac:dyDescent="0.25">
      <c r="A341" s="40">
        <f t="shared" si="5"/>
        <v>337</v>
      </c>
      <c r="B341" s="41" t="s">
        <v>178</v>
      </c>
      <c r="C341" s="33">
        <v>104678</v>
      </c>
      <c r="D341" s="25"/>
      <c r="E341" s="42"/>
      <c r="F341" s="43"/>
      <c r="G341" s="43"/>
      <c r="H341" s="43"/>
      <c r="I341" s="44"/>
    </row>
    <row r="342" spans="1:9" x14ac:dyDescent="0.25">
      <c r="A342" s="40">
        <f t="shared" si="5"/>
        <v>338</v>
      </c>
      <c r="B342" s="41" t="s">
        <v>49</v>
      </c>
      <c r="C342" s="33">
        <v>522091</v>
      </c>
      <c r="D342" s="25"/>
      <c r="E342" s="42"/>
      <c r="F342" s="43"/>
      <c r="G342" s="43"/>
      <c r="H342" s="43"/>
      <c r="I342" s="44"/>
    </row>
    <row r="343" spans="1:9" x14ac:dyDescent="0.25">
      <c r="A343" s="40">
        <f t="shared" si="5"/>
        <v>339</v>
      </c>
      <c r="B343" s="41" t="s">
        <v>295</v>
      </c>
      <c r="C343" s="33">
        <v>160875</v>
      </c>
      <c r="D343" s="25"/>
      <c r="E343" s="42"/>
      <c r="F343" s="43"/>
      <c r="G343" s="43"/>
      <c r="H343" s="43"/>
      <c r="I343" s="44"/>
    </row>
    <row r="344" spans="1:9" x14ac:dyDescent="0.25">
      <c r="A344" s="40">
        <f t="shared" si="5"/>
        <v>340</v>
      </c>
      <c r="B344" s="41" t="s">
        <v>72</v>
      </c>
      <c r="C344" s="33">
        <v>59167.25</v>
      </c>
      <c r="D344" s="25"/>
      <c r="E344" s="42"/>
      <c r="F344" s="43"/>
      <c r="G344" s="43"/>
      <c r="H344" s="43"/>
      <c r="I344" s="44"/>
    </row>
    <row r="345" spans="1:9" x14ac:dyDescent="0.25">
      <c r="A345" s="40">
        <f t="shared" si="5"/>
        <v>341</v>
      </c>
      <c r="B345" s="41" t="s">
        <v>290</v>
      </c>
      <c r="C345" s="33">
        <v>30054</v>
      </c>
      <c r="D345" s="25"/>
      <c r="E345" s="42"/>
      <c r="F345" s="43"/>
      <c r="G345" s="43"/>
      <c r="H345" s="43"/>
      <c r="I345" s="44"/>
    </row>
    <row r="346" spans="1:9" x14ac:dyDescent="0.25">
      <c r="A346" s="40">
        <f t="shared" si="5"/>
        <v>342</v>
      </c>
      <c r="B346" s="41" t="s">
        <v>265</v>
      </c>
      <c r="C346" s="33">
        <v>31262</v>
      </c>
      <c r="D346" s="25"/>
      <c r="E346" s="42"/>
      <c r="F346" s="43"/>
      <c r="G346" s="43"/>
      <c r="H346" s="43"/>
      <c r="I346" s="44"/>
    </row>
    <row r="347" spans="1:9" x14ac:dyDescent="0.25">
      <c r="A347" s="40">
        <f t="shared" si="5"/>
        <v>343</v>
      </c>
      <c r="B347" s="41" t="s">
        <v>92</v>
      </c>
      <c r="C347" s="33">
        <v>252510.84</v>
      </c>
      <c r="D347" s="25"/>
      <c r="E347" s="42"/>
      <c r="F347" s="43"/>
      <c r="G347" s="43"/>
      <c r="H347" s="43"/>
      <c r="I347" s="44"/>
    </row>
    <row r="348" spans="1:9" x14ac:dyDescent="0.25">
      <c r="A348" s="40">
        <f t="shared" si="5"/>
        <v>344</v>
      </c>
      <c r="B348" s="41" t="s">
        <v>434</v>
      </c>
      <c r="C348" s="33">
        <v>2832040.48</v>
      </c>
      <c r="D348" s="25"/>
      <c r="E348" s="42"/>
      <c r="F348" s="43"/>
      <c r="G348" s="43"/>
      <c r="H348" s="43"/>
      <c r="I348" s="44"/>
    </row>
    <row r="349" spans="1:9" x14ac:dyDescent="0.25">
      <c r="A349" s="40">
        <f t="shared" si="5"/>
        <v>345</v>
      </c>
      <c r="B349" s="41" t="s">
        <v>87</v>
      </c>
      <c r="C349" s="33">
        <v>3238915.25</v>
      </c>
      <c r="D349" s="25"/>
      <c r="E349" s="42"/>
      <c r="F349" s="43"/>
      <c r="G349" s="43"/>
      <c r="H349" s="43"/>
      <c r="I349" s="44"/>
    </row>
    <row r="350" spans="1:9" x14ac:dyDescent="0.25">
      <c r="A350" s="40">
        <f t="shared" si="5"/>
        <v>346</v>
      </c>
      <c r="B350" s="41" t="s">
        <v>401</v>
      </c>
      <c r="C350" s="34">
        <v>68440</v>
      </c>
      <c r="D350" s="25"/>
      <c r="E350" s="42"/>
      <c r="F350" s="44"/>
      <c r="G350" s="45"/>
      <c r="H350" s="44"/>
      <c r="I350" s="44"/>
    </row>
    <row r="351" spans="1:9" x14ac:dyDescent="0.25">
      <c r="A351" s="40">
        <f t="shared" si="5"/>
        <v>347</v>
      </c>
      <c r="B351" s="41" t="s">
        <v>58</v>
      </c>
      <c r="C351" s="33">
        <v>4090728.46</v>
      </c>
      <c r="D351" s="25"/>
      <c r="E351" s="42"/>
      <c r="F351" s="43"/>
      <c r="G351" s="43"/>
      <c r="H351" s="43"/>
      <c r="I351" s="44"/>
    </row>
    <row r="352" spans="1:9" x14ac:dyDescent="0.25">
      <c r="A352" s="40">
        <f t="shared" si="5"/>
        <v>348</v>
      </c>
      <c r="B352" s="41" t="s">
        <v>458</v>
      </c>
      <c r="C352" s="33">
        <v>32100</v>
      </c>
      <c r="D352" s="25"/>
      <c r="E352" s="42"/>
      <c r="F352" s="43"/>
      <c r="G352" s="43"/>
      <c r="H352" s="43"/>
      <c r="I352" s="44"/>
    </row>
    <row r="353" spans="1:9" x14ac:dyDescent="0.25">
      <c r="A353" s="40">
        <f t="shared" si="5"/>
        <v>349</v>
      </c>
      <c r="B353" s="40" t="s">
        <v>514</v>
      </c>
      <c r="C353" s="34">
        <v>27349</v>
      </c>
      <c r="D353" s="25"/>
      <c r="E353" s="42"/>
      <c r="F353" s="44"/>
      <c r="G353" s="45"/>
      <c r="H353" s="44"/>
      <c r="I353" s="44"/>
    </row>
    <row r="354" spans="1:9" x14ac:dyDescent="0.25">
      <c r="A354" s="40">
        <f t="shared" si="5"/>
        <v>350</v>
      </c>
      <c r="B354" s="41" t="s">
        <v>171</v>
      </c>
      <c r="C354" s="33">
        <v>866831</v>
      </c>
      <c r="D354" s="25"/>
      <c r="E354" s="42"/>
      <c r="F354" s="43"/>
      <c r="G354" s="43"/>
      <c r="H354" s="43"/>
      <c r="I354" s="44"/>
    </row>
    <row r="355" spans="1:9" x14ac:dyDescent="0.25">
      <c r="A355" s="40">
        <f t="shared" si="5"/>
        <v>351</v>
      </c>
      <c r="B355" s="41" t="s">
        <v>53</v>
      </c>
      <c r="C355" s="33">
        <v>4591528.0599999996</v>
      </c>
      <c r="D355" s="25"/>
      <c r="E355" s="42"/>
      <c r="F355" s="43"/>
      <c r="G355" s="43"/>
      <c r="H355" s="43"/>
      <c r="I355" s="44"/>
    </row>
    <row r="356" spans="1:9" x14ac:dyDescent="0.25">
      <c r="A356" s="40">
        <f t="shared" si="5"/>
        <v>352</v>
      </c>
      <c r="B356" s="41" t="s">
        <v>271</v>
      </c>
      <c r="C356" s="33">
        <v>146361</v>
      </c>
      <c r="D356" s="25"/>
      <c r="E356" s="42"/>
      <c r="F356" s="43"/>
      <c r="G356" s="43"/>
      <c r="H356" s="43"/>
      <c r="I356" s="44"/>
    </row>
    <row r="357" spans="1:9" x14ac:dyDescent="0.25">
      <c r="A357" s="40">
        <f t="shared" si="5"/>
        <v>353</v>
      </c>
      <c r="B357" s="41" t="s">
        <v>294</v>
      </c>
      <c r="C357" s="33">
        <v>4680</v>
      </c>
      <c r="D357" s="25"/>
      <c r="E357" s="42"/>
      <c r="F357" s="43"/>
      <c r="G357" s="43"/>
      <c r="H357" s="43"/>
      <c r="I357" s="44"/>
    </row>
    <row r="358" spans="1:9" x14ac:dyDescent="0.25">
      <c r="A358" s="40">
        <f t="shared" si="5"/>
        <v>354</v>
      </c>
      <c r="B358" s="41" t="s">
        <v>337</v>
      </c>
      <c r="C358" s="33">
        <v>4698375</v>
      </c>
      <c r="D358" s="25"/>
      <c r="E358" s="42"/>
      <c r="F358" s="43"/>
      <c r="G358" s="43"/>
      <c r="H358" s="43"/>
      <c r="I358" s="44"/>
    </row>
    <row r="359" spans="1:9" x14ac:dyDescent="0.25">
      <c r="A359" s="40">
        <f t="shared" si="5"/>
        <v>355</v>
      </c>
      <c r="B359" s="41" t="s">
        <v>229</v>
      </c>
      <c r="C359" s="33">
        <v>29777</v>
      </c>
      <c r="D359" s="25"/>
      <c r="E359" s="42"/>
      <c r="F359" s="43"/>
      <c r="G359" s="43"/>
      <c r="H359" s="43"/>
      <c r="I359" s="44"/>
    </row>
    <row r="360" spans="1:9" x14ac:dyDescent="0.25">
      <c r="A360" s="40">
        <f t="shared" si="5"/>
        <v>356</v>
      </c>
      <c r="B360" s="41" t="s">
        <v>303</v>
      </c>
      <c r="C360" s="33">
        <v>60867</v>
      </c>
      <c r="D360" s="25"/>
      <c r="E360" s="42"/>
      <c r="F360" s="43"/>
      <c r="G360" s="43"/>
      <c r="H360" s="43"/>
      <c r="I360" s="44"/>
    </row>
    <row r="361" spans="1:9" x14ac:dyDescent="0.25">
      <c r="A361" s="40">
        <f t="shared" si="5"/>
        <v>357</v>
      </c>
      <c r="B361" s="41" t="s">
        <v>153</v>
      </c>
      <c r="C361" s="33">
        <v>2360000</v>
      </c>
      <c r="D361" s="25"/>
      <c r="E361" s="42"/>
      <c r="F361" s="43"/>
      <c r="G361" s="43"/>
      <c r="H361" s="43"/>
      <c r="I361" s="44"/>
    </row>
    <row r="362" spans="1:9" x14ac:dyDescent="0.25">
      <c r="A362" s="40">
        <f t="shared" si="5"/>
        <v>358</v>
      </c>
      <c r="B362" s="41" t="s">
        <v>269</v>
      </c>
      <c r="C362" s="33">
        <v>1162583</v>
      </c>
      <c r="D362" s="25"/>
      <c r="E362" s="42"/>
      <c r="F362" s="43"/>
      <c r="G362" s="43"/>
      <c r="H362" s="43"/>
      <c r="I362" s="44"/>
    </row>
    <row r="363" spans="1:9" x14ac:dyDescent="0.25">
      <c r="A363" s="40">
        <f t="shared" si="5"/>
        <v>359</v>
      </c>
      <c r="B363" s="41" t="s">
        <v>355</v>
      </c>
      <c r="C363" s="33">
        <v>1143</v>
      </c>
      <c r="D363" s="25"/>
      <c r="E363" s="42"/>
      <c r="F363" s="43"/>
      <c r="G363" s="43"/>
      <c r="H363" s="43"/>
      <c r="I363" s="44"/>
    </row>
    <row r="364" spans="1:9" x14ac:dyDescent="0.25">
      <c r="A364" s="40">
        <f t="shared" si="5"/>
        <v>360</v>
      </c>
      <c r="B364" s="40" t="s">
        <v>500</v>
      </c>
      <c r="C364" s="34">
        <v>3565.96</v>
      </c>
      <c r="D364" s="25"/>
      <c r="E364" s="42"/>
      <c r="F364" s="11"/>
      <c r="G364" s="43"/>
      <c r="H364" s="11"/>
      <c r="I364" s="44"/>
    </row>
    <row r="365" spans="1:9" x14ac:dyDescent="0.25">
      <c r="A365" s="40">
        <f t="shared" si="5"/>
        <v>361</v>
      </c>
      <c r="B365" s="41" t="s">
        <v>480</v>
      </c>
      <c r="C365" s="33">
        <v>6311.01</v>
      </c>
      <c r="D365" s="25"/>
      <c r="E365" s="42"/>
      <c r="F365" s="43"/>
      <c r="G365" s="43"/>
      <c r="H365" s="43"/>
      <c r="I365" s="44"/>
    </row>
    <row r="366" spans="1:9" x14ac:dyDescent="0.25">
      <c r="A366" s="40">
        <f t="shared" si="5"/>
        <v>362</v>
      </c>
      <c r="B366" s="41" t="s">
        <v>264</v>
      </c>
      <c r="C366" s="33">
        <v>23110.93</v>
      </c>
      <c r="D366" s="25"/>
      <c r="E366" s="42"/>
      <c r="F366" s="43"/>
      <c r="G366" s="43"/>
      <c r="H366" s="43"/>
      <c r="I366" s="44"/>
    </row>
    <row r="367" spans="1:9" x14ac:dyDescent="0.25">
      <c r="A367" s="40">
        <f t="shared" si="5"/>
        <v>363</v>
      </c>
      <c r="B367" s="41" t="s">
        <v>314</v>
      </c>
      <c r="C367" s="33">
        <v>494741</v>
      </c>
      <c r="D367" s="25"/>
      <c r="E367" s="42"/>
      <c r="F367" s="43"/>
      <c r="G367" s="43"/>
      <c r="H367" s="43"/>
      <c r="I367" s="44"/>
    </row>
    <row r="368" spans="1:9" x14ac:dyDescent="0.25">
      <c r="A368" s="40">
        <f t="shared" si="5"/>
        <v>364</v>
      </c>
      <c r="B368" s="41" t="s">
        <v>179</v>
      </c>
      <c r="C368" s="33">
        <v>7420</v>
      </c>
      <c r="D368" s="25"/>
      <c r="E368" s="42"/>
      <c r="F368" s="43"/>
      <c r="G368" s="43"/>
      <c r="H368" s="43"/>
      <c r="I368" s="44"/>
    </row>
    <row r="369" spans="1:9" x14ac:dyDescent="0.25">
      <c r="A369" s="40">
        <f t="shared" si="5"/>
        <v>365</v>
      </c>
      <c r="B369" s="41" t="s">
        <v>67</v>
      </c>
      <c r="C369" s="33">
        <v>252023</v>
      </c>
      <c r="D369" s="25"/>
      <c r="E369" s="42"/>
      <c r="F369" s="43"/>
      <c r="G369" s="43"/>
      <c r="H369" s="43"/>
      <c r="I369" s="44"/>
    </row>
    <row r="370" spans="1:9" x14ac:dyDescent="0.25">
      <c r="A370" s="40">
        <f t="shared" si="5"/>
        <v>366</v>
      </c>
      <c r="B370" s="40" t="s">
        <v>80</v>
      </c>
      <c r="C370" s="34">
        <v>44800.01</v>
      </c>
      <c r="D370" s="25"/>
      <c r="E370" s="42"/>
      <c r="F370" s="44"/>
      <c r="G370" s="45"/>
      <c r="H370" s="44"/>
      <c r="I370" s="44"/>
    </row>
    <row r="371" spans="1:9" x14ac:dyDescent="0.25">
      <c r="A371" s="40">
        <f t="shared" si="5"/>
        <v>367</v>
      </c>
      <c r="B371" s="41" t="s">
        <v>313</v>
      </c>
      <c r="C371" s="33">
        <v>493000</v>
      </c>
      <c r="D371" s="25"/>
      <c r="E371" s="42"/>
      <c r="F371" s="43"/>
      <c r="G371" s="43"/>
      <c r="H371" s="43"/>
      <c r="I371" s="44"/>
    </row>
    <row r="372" spans="1:9" x14ac:dyDescent="0.25">
      <c r="A372" s="40">
        <f t="shared" si="5"/>
        <v>368</v>
      </c>
      <c r="B372" s="41" t="s">
        <v>317</v>
      </c>
      <c r="C372" s="33">
        <v>58001.8</v>
      </c>
      <c r="D372" s="25"/>
      <c r="E372" s="42"/>
      <c r="F372" s="43"/>
      <c r="G372" s="43"/>
      <c r="H372" s="43"/>
      <c r="I372" s="44"/>
    </row>
    <row r="373" spans="1:9" x14ac:dyDescent="0.25">
      <c r="A373" s="40">
        <f t="shared" si="5"/>
        <v>369</v>
      </c>
      <c r="B373" s="41" t="s">
        <v>354</v>
      </c>
      <c r="C373" s="33">
        <v>5560</v>
      </c>
      <c r="D373" s="25"/>
      <c r="E373" s="42"/>
      <c r="F373" s="43"/>
      <c r="G373" s="43"/>
      <c r="H373" s="43"/>
      <c r="I373" s="44"/>
    </row>
    <row r="374" spans="1:9" x14ac:dyDescent="0.25">
      <c r="A374" s="40">
        <f t="shared" si="5"/>
        <v>370</v>
      </c>
      <c r="B374" s="41" t="s">
        <v>227</v>
      </c>
      <c r="C374" s="33">
        <v>162000</v>
      </c>
      <c r="D374" s="25"/>
      <c r="E374" s="42"/>
      <c r="F374" s="43"/>
      <c r="G374" s="43"/>
      <c r="H374" s="43"/>
      <c r="I374" s="44"/>
    </row>
    <row r="375" spans="1:9" x14ac:dyDescent="0.25">
      <c r="A375" s="40">
        <f t="shared" si="5"/>
        <v>371</v>
      </c>
      <c r="B375" s="41" t="s">
        <v>169</v>
      </c>
      <c r="C375" s="33">
        <v>32477.22</v>
      </c>
      <c r="D375" s="25"/>
      <c r="E375" s="42"/>
      <c r="F375" s="43"/>
      <c r="G375" s="43"/>
      <c r="H375" s="43"/>
      <c r="I375" s="44"/>
    </row>
    <row r="376" spans="1:9" x14ac:dyDescent="0.25">
      <c r="A376" s="40">
        <f t="shared" si="5"/>
        <v>372</v>
      </c>
      <c r="B376" s="41" t="s">
        <v>166</v>
      </c>
      <c r="C376" s="33">
        <v>83261</v>
      </c>
      <c r="D376" s="25"/>
      <c r="E376" s="42"/>
      <c r="F376" s="43"/>
      <c r="G376" s="43"/>
      <c r="H376" s="43"/>
      <c r="I376" s="44"/>
    </row>
    <row r="377" spans="1:9" x14ac:dyDescent="0.25">
      <c r="A377" s="40">
        <f t="shared" si="5"/>
        <v>373</v>
      </c>
      <c r="B377" s="41" t="s">
        <v>220</v>
      </c>
      <c r="C377" s="33">
        <v>2698825.49</v>
      </c>
      <c r="D377" s="25"/>
      <c r="E377" s="42"/>
      <c r="F377" s="43"/>
      <c r="G377" s="43"/>
      <c r="H377" s="43"/>
      <c r="I377" s="44"/>
    </row>
    <row r="378" spans="1:9" x14ac:dyDescent="0.25">
      <c r="A378" s="40">
        <f t="shared" si="5"/>
        <v>374</v>
      </c>
      <c r="B378" s="41" t="s">
        <v>223</v>
      </c>
      <c r="C378" s="33">
        <v>15179</v>
      </c>
      <c r="D378" s="25"/>
      <c r="E378" s="42"/>
      <c r="F378" s="43"/>
      <c r="G378" s="43"/>
      <c r="H378" s="43"/>
      <c r="I378" s="44"/>
    </row>
    <row r="379" spans="1:9" x14ac:dyDescent="0.25">
      <c r="A379" s="40">
        <f t="shared" si="5"/>
        <v>375</v>
      </c>
      <c r="B379" s="41" t="s">
        <v>257</v>
      </c>
      <c r="C379" s="33">
        <v>108000</v>
      </c>
      <c r="D379" s="25"/>
      <c r="E379" s="42"/>
      <c r="F379" s="43"/>
      <c r="G379" s="43"/>
      <c r="H379" s="43"/>
      <c r="I379" s="44"/>
    </row>
    <row r="380" spans="1:9" x14ac:dyDescent="0.25">
      <c r="A380" s="40">
        <f t="shared" si="5"/>
        <v>376</v>
      </c>
      <c r="B380" s="41" t="s">
        <v>142</v>
      </c>
      <c r="C380" s="33">
        <v>172599</v>
      </c>
      <c r="D380" s="25"/>
      <c r="E380" s="42"/>
      <c r="F380" s="43"/>
      <c r="G380" s="43"/>
      <c r="H380" s="43"/>
      <c r="I380" s="44"/>
    </row>
    <row r="381" spans="1:9" x14ac:dyDescent="0.25">
      <c r="A381" s="40">
        <f t="shared" si="5"/>
        <v>377</v>
      </c>
      <c r="B381" s="41" t="s">
        <v>291</v>
      </c>
      <c r="C381" s="33">
        <v>118320</v>
      </c>
      <c r="D381" s="25"/>
      <c r="E381" s="42"/>
      <c r="F381" s="43"/>
      <c r="G381" s="43"/>
      <c r="H381" s="43"/>
      <c r="I381" s="44"/>
    </row>
    <row r="382" spans="1:9" x14ac:dyDescent="0.25">
      <c r="A382" s="40">
        <f t="shared" si="5"/>
        <v>378</v>
      </c>
      <c r="B382" s="41" t="s">
        <v>198</v>
      </c>
      <c r="C382" s="33">
        <v>871775</v>
      </c>
      <c r="D382" s="25"/>
      <c r="E382" s="42"/>
      <c r="F382" s="43"/>
      <c r="G382" s="43"/>
      <c r="H382" s="43"/>
      <c r="I382" s="44"/>
    </row>
    <row r="383" spans="1:9" x14ac:dyDescent="0.25">
      <c r="A383" s="40">
        <f t="shared" si="5"/>
        <v>379</v>
      </c>
      <c r="B383" s="41" t="s">
        <v>79</v>
      </c>
      <c r="C383" s="33">
        <v>168671.94</v>
      </c>
      <c r="D383" s="25"/>
      <c r="E383" s="42"/>
      <c r="F383" s="43"/>
      <c r="G383" s="43"/>
      <c r="H383" s="43"/>
      <c r="I383" s="44"/>
    </row>
    <row r="384" spans="1:9" x14ac:dyDescent="0.25">
      <c r="A384" s="40">
        <f t="shared" si="5"/>
        <v>380</v>
      </c>
      <c r="B384" s="41" t="s">
        <v>275</v>
      </c>
      <c r="C384" s="33">
        <v>18216</v>
      </c>
      <c r="D384" s="25"/>
      <c r="E384" s="42"/>
      <c r="F384" s="43"/>
      <c r="G384" s="43"/>
      <c r="H384" s="43"/>
      <c r="I384" s="44"/>
    </row>
    <row r="385" spans="1:9" x14ac:dyDescent="0.25">
      <c r="A385" s="40">
        <f t="shared" si="5"/>
        <v>381</v>
      </c>
      <c r="B385" s="41" t="s">
        <v>76</v>
      </c>
      <c r="C385" s="33">
        <v>189623.85</v>
      </c>
      <c r="D385" s="25"/>
      <c r="E385" s="42"/>
      <c r="F385" s="43"/>
      <c r="G385" s="43"/>
      <c r="H385" s="43"/>
      <c r="I385" s="44"/>
    </row>
    <row r="386" spans="1:9" x14ac:dyDescent="0.25">
      <c r="A386" s="40">
        <f t="shared" si="5"/>
        <v>382</v>
      </c>
      <c r="B386" s="41" t="s">
        <v>460</v>
      </c>
      <c r="C386" s="33">
        <v>217800</v>
      </c>
      <c r="D386" s="25"/>
      <c r="E386" s="42"/>
      <c r="F386" s="43"/>
      <c r="G386" s="43"/>
      <c r="H386" s="43"/>
      <c r="I386" s="44"/>
    </row>
    <row r="387" spans="1:9" x14ac:dyDescent="0.25">
      <c r="A387" s="40">
        <f t="shared" si="5"/>
        <v>383</v>
      </c>
      <c r="B387" s="41" t="s">
        <v>484</v>
      </c>
      <c r="C387" s="33">
        <v>3607047.35</v>
      </c>
      <c r="D387" s="25"/>
      <c r="E387" s="42"/>
      <c r="F387" s="43"/>
      <c r="G387" s="43"/>
      <c r="H387" s="43"/>
      <c r="I387" s="44"/>
    </row>
    <row r="388" spans="1:9" x14ac:dyDescent="0.25">
      <c r="A388" s="40">
        <f t="shared" si="5"/>
        <v>384</v>
      </c>
      <c r="B388" s="41" t="s">
        <v>94</v>
      </c>
      <c r="C388" s="33">
        <v>64823.6</v>
      </c>
      <c r="D388" s="25"/>
      <c r="E388" s="42"/>
      <c r="F388" s="43"/>
      <c r="G388" s="43"/>
      <c r="H388" s="43"/>
      <c r="I388" s="44"/>
    </row>
    <row r="389" spans="1:9" x14ac:dyDescent="0.25">
      <c r="A389" s="40">
        <f t="shared" si="5"/>
        <v>385</v>
      </c>
      <c r="B389" s="41" t="s">
        <v>315</v>
      </c>
      <c r="C389" s="33">
        <v>70443</v>
      </c>
      <c r="D389" s="25"/>
      <c r="E389" s="42"/>
      <c r="F389" s="43"/>
      <c r="G389" s="43"/>
      <c r="H389" s="43"/>
      <c r="I389" s="44"/>
    </row>
    <row r="390" spans="1:9" x14ac:dyDescent="0.25">
      <c r="A390" s="40">
        <f t="shared" ref="A390:A453" si="6">A389+1</f>
        <v>386</v>
      </c>
      <c r="B390" s="41" t="s">
        <v>101</v>
      </c>
      <c r="C390" s="33">
        <v>25724</v>
      </c>
      <c r="D390" s="25"/>
      <c r="E390" s="42"/>
      <c r="F390" s="43"/>
      <c r="G390" s="43"/>
      <c r="H390" s="43"/>
      <c r="I390" s="44"/>
    </row>
    <row r="391" spans="1:9" x14ac:dyDescent="0.25">
      <c r="A391" s="40">
        <f t="shared" si="6"/>
        <v>387</v>
      </c>
      <c r="B391" s="41" t="s">
        <v>435</v>
      </c>
      <c r="C391" s="33">
        <v>11829347.65</v>
      </c>
      <c r="D391" s="25"/>
      <c r="E391" s="42"/>
      <c r="F391" s="43"/>
      <c r="G391" s="43"/>
      <c r="H391" s="43"/>
      <c r="I391" s="44"/>
    </row>
    <row r="392" spans="1:9" x14ac:dyDescent="0.25">
      <c r="A392" s="40">
        <f t="shared" si="6"/>
        <v>388</v>
      </c>
      <c r="B392" s="41" t="s">
        <v>304</v>
      </c>
      <c r="C392" s="33">
        <v>447451</v>
      </c>
      <c r="D392" s="25"/>
      <c r="E392" s="42"/>
      <c r="F392" s="43"/>
      <c r="G392" s="43"/>
      <c r="H392" s="43"/>
      <c r="I392" s="44"/>
    </row>
    <row r="393" spans="1:9" x14ac:dyDescent="0.25">
      <c r="A393" s="40">
        <f t="shared" si="6"/>
        <v>389</v>
      </c>
      <c r="B393" s="41" t="s">
        <v>374</v>
      </c>
      <c r="C393" s="33">
        <v>4350.3599999999997</v>
      </c>
      <c r="D393" s="25"/>
      <c r="E393" s="42"/>
      <c r="F393" s="43"/>
      <c r="G393" s="43"/>
      <c r="H393" s="43"/>
      <c r="I393" s="44"/>
    </row>
    <row r="394" spans="1:9" x14ac:dyDescent="0.25">
      <c r="A394" s="40">
        <f t="shared" si="6"/>
        <v>390</v>
      </c>
      <c r="B394" s="41" t="s">
        <v>63</v>
      </c>
      <c r="C394" s="33">
        <v>4349084</v>
      </c>
      <c r="D394" s="25"/>
      <c r="E394" s="42"/>
      <c r="F394" s="43"/>
      <c r="G394" s="43"/>
      <c r="H394" s="43"/>
      <c r="I394" s="44"/>
    </row>
    <row r="395" spans="1:9" x14ac:dyDescent="0.25">
      <c r="A395" s="40">
        <f t="shared" si="6"/>
        <v>391</v>
      </c>
      <c r="B395" s="41" t="s">
        <v>213</v>
      </c>
      <c r="C395" s="33">
        <v>139722</v>
      </c>
      <c r="D395" s="25"/>
      <c r="E395" s="42"/>
      <c r="F395" s="43"/>
      <c r="G395" s="43"/>
      <c r="H395" s="43"/>
      <c r="I395" s="44"/>
    </row>
    <row r="396" spans="1:9" x14ac:dyDescent="0.25">
      <c r="A396" s="40">
        <f t="shared" si="6"/>
        <v>392</v>
      </c>
      <c r="B396" s="41" t="s">
        <v>259</v>
      </c>
      <c r="C396" s="33">
        <v>178819.18</v>
      </c>
      <c r="D396" s="25"/>
      <c r="E396" s="42"/>
      <c r="F396" s="43"/>
      <c r="G396" s="43"/>
      <c r="H396" s="43"/>
      <c r="I396" s="44"/>
    </row>
    <row r="397" spans="1:9" x14ac:dyDescent="0.25">
      <c r="A397" s="40">
        <f t="shared" si="6"/>
        <v>393</v>
      </c>
      <c r="B397" s="40" t="s">
        <v>424</v>
      </c>
      <c r="C397" s="34">
        <v>52326</v>
      </c>
      <c r="D397" s="25"/>
      <c r="E397" s="42"/>
      <c r="F397" s="11"/>
      <c r="G397" s="43"/>
      <c r="H397" s="11"/>
      <c r="I397" s="44"/>
    </row>
    <row r="398" spans="1:9" x14ac:dyDescent="0.25">
      <c r="A398" s="40">
        <f t="shared" si="6"/>
        <v>394</v>
      </c>
      <c r="B398" s="41" t="s">
        <v>127</v>
      </c>
      <c r="C398" s="33">
        <v>22302</v>
      </c>
      <c r="D398" s="25"/>
      <c r="E398" s="42"/>
      <c r="F398" s="43"/>
      <c r="G398" s="43"/>
      <c r="H398" s="43"/>
      <c r="I398" s="44"/>
    </row>
    <row r="399" spans="1:9" x14ac:dyDescent="0.25">
      <c r="A399" s="40">
        <f t="shared" si="6"/>
        <v>395</v>
      </c>
      <c r="B399" s="41" t="s">
        <v>429</v>
      </c>
      <c r="C399" s="33">
        <v>10142</v>
      </c>
      <c r="D399" s="25"/>
      <c r="E399" s="42"/>
      <c r="F399" s="43"/>
      <c r="G399" s="43"/>
      <c r="H399" s="43"/>
      <c r="I399" s="44"/>
    </row>
    <row r="400" spans="1:9" x14ac:dyDescent="0.25">
      <c r="A400" s="40">
        <f t="shared" si="6"/>
        <v>396</v>
      </c>
      <c r="B400" s="40" t="s">
        <v>329</v>
      </c>
      <c r="C400" s="34">
        <v>17049.89</v>
      </c>
      <c r="D400" s="25"/>
      <c r="E400" s="42"/>
      <c r="F400" s="44"/>
      <c r="G400" s="45"/>
      <c r="H400" s="44"/>
      <c r="I400" s="44"/>
    </row>
    <row r="401" spans="1:9" x14ac:dyDescent="0.25">
      <c r="A401" s="40">
        <f t="shared" si="6"/>
        <v>397</v>
      </c>
      <c r="B401" s="41" t="s">
        <v>370</v>
      </c>
      <c r="C401" s="33">
        <v>44138</v>
      </c>
      <c r="D401" s="25"/>
      <c r="E401" s="42"/>
      <c r="F401" s="43"/>
      <c r="G401" s="43"/>
      <c r="H401" s="43"/>
      <c r="I401" s="44"/>
    </row>
    <row r="402" spans="1:9" x14ac:dyDescent="0.25">
      <c r="A402" s="40">
        <f t="shared" si="6"/>
        <v>398</v>
      </c>
      <c r="B402" s="41" t="s">
        <v>222</v>
      </c>
      <c r="C402" s="33">
        <v>16892</v>
      </c>
      <c r="D402" s="25"/>
      <c r="E402" s="42"/>
      <c r="F402" s="43"/>
      <c r="G402" s="43"/>
      <c r="H402" s="43"/>
      <c r="I402" s="44"/>
    </row>
    <row r="403" spans="1:9" x14ac:dyDescent="0.25">
      <c r="A403" s="40">
        <f t="shared" si="6"/>
        <v>399</v>
      </c>
      <c r="B403" s="41" t="s">
        <v>253</v>
      </c>
      <c r="C403" s="33">
        <v>4705654.63</v>
      </c>
      <c r="D403" s="25"/>
      <c r="E403" s="42"/>
      <c r="F403" s="43"/>
      <c r="G403" s="43"/>
      <c r="H403" s="43"/>
      <c r="I403" s="44"/>
    </row>
    <row r="404" spans="1:9" x14ac:dyDescent="0.25">
      <c r="A404" s="40">
        <f t="shared" si="6"/>
        <v>400</v>
      </c>
      <c r="B404" s="41" t="s">
        <v>107</v>
      </c>
      <c r="C404" s="33">
        <v>45851.219999999972</v>
      </c>
      <c r="D404" s="25"/>
      <c r="E404" s="42"/>
      <c r="F404" s="43"/>
      <c r="G404" s="43"/>
      <c r="H404" s="43"/>
      <c r="I404" s="44"/>
    </row>
    <row r="405" spans="1:9" x14ac:dyDescent="0.25">
      <c r="A405" s="40">
        <f t="shared" si="6"/>
        <v>401</v>
      </c>
      <c r="B405" s="41" t="s">
        <v>296</v>
      </c>
      <c r="C405" s="33">
        <v>195869</v>
      </c>
      <c r="D405" s="25"/>
      <c r="E405" s="42"/>
      <c r="F405" s="43"/>
      <c r="G405" s="43"/>
      <c r="H405" s="43"/>
      <c r="I405" s="44"/>
    </row>
    <row r="406" spans="1:9" x14ac:dyDescent="0.25">
      <c r="A406" s="40">
        <f t="shared" si="6"/>
        <v>402</v>
      </c>
      <c r="B406" s="41" t="s">
        <v>236</v>
      </c>
      <c r="C406" s="33">
        <v>27492</v>
      </c>
      <c r="D406" s="25"/>
      <c r="E406" s="42"/>
      <c r="F406" s="43"/>
      <c r="G406" s="43"/>
      <c r="H406" s="43"/>
      <c r="I406" s="44"/>
    </row>
    <row r="407" spans="1:9" x14ac:dyDescent="0.25">
      <c r="A407" s="40">
        <f t="shared" si="6"/>
        <v>403</v>
      </c>
      <c r="B407" s="41" t="s">
        <v>316</v>
      </c>
      <c r="C407" s="33">
        <v>15299</v>
      </c>
      <c r="D407" s="25"/>
      <c r="E407" s="42"/>
      <c r="F407" s="43"/>
      <c r="G407" s="43"/>
      <c r="H407" s="43"/>
      <c r="I407" s="44"/>
    </row>
    <row r="408" spans="1:9" x14ac:dyDescent="0.25">
      <c r="A408" s="40">
        <f t="shared" si="6"/>
        <v>404</v>
      </c>
      <c r="B408" s="41" t="s">
        <v>285</v>
      </c>
      <c r="C408" s="33">
        <v>200100</v>
      </c>
      <c r="D408" s="25"/>
      <c r="E408" s="42"/>
      <c r="F408" s="43"/>
      <c r="G408" s="43"/>
      <c r="H408" s="43"/>
      <c r="I408" s="44"/>
    </row>
    <row r="409" spans="1:9" x14ac:dyDescent="0.25">
      <c r="A409" s="40">
        <f t="shared" si="6"/>
        <v>405</v>
      </c>
      <c r="B409" s="41" t="s">
        <v>181</v>
      </c>
      <c r="C409" s="33">
        <v>318531</v>
      </c>
      <c r="D409" s="25"/>
      <c r="E409" s="42"/>
      <c r="F409" s="43"/>
      <c r="G409" s="43"/>
      <c r="H409" s="43"/>
      <c r="I409" s="44"/>
    </row>
    <row r="410" spans="1:9" x14ac:dyDescent="0.25">
      <c r="A410" s="40">
        <f t="shared" si="6"/>
        <v>406</v>
      </c>
      <c r="B410" s="40" t="s">
        <v>378</v>
      </c>
      <c r="C410" s="34">
        <v>16962</v>
      </c>
      <c r="D410" s="25"/>
      <c r="E410" s="42"/>
      <c r="F410" s="44"/>
      <c r="G410" s="44"/>
      <c r="H410" s="45"/>
      <c r="I410" s="44"/>
    </row>
    <row r="411" spans="1:9" x14ac:dyDescent="0.25">
      <c r="A411" s="40">
        <f t="shared" si="6"/>
        <v>407</v>
      </c>
      <c r="B411" s="41" t="s">
        <v>471</v>
      </c>
      <c r="C411" s="33">
        <v>54622.83</v>
      </c>
      <c r="D411" s="25"/>
      <c r="E411" s="42"/>
      <c r="F411" s="43"/>
      <c r="G411" s="43"/>
      <c r="H411" s="43"/>
      <c r="I411" s="44"/>
    </row>
    <row r="412" spans="1:9" x14ac:dyDescent="0.25">
      <c r="A412" s="40">
        <f t="shared" si="6"/>
        <v>408</v>
      </c>
      <c r="B412" s="41" t="s">
        <v>113</v>
      </c>
      <c r="C412" s="33">
        <v>330310</v>
      </c>
      <c r="D412" s="25"/>
      <c r="E412" s="42"/>
      <c r="F412" s="43"/>
      <c r="G412" s="43"/>
      <c r="H412" s="43"/>
      <c r="I412" s="44"/>
    </row>
    <row r="413" spans="1:9" x14ac:dyDescent="0.25">
      <c r="A413" s="40">
        <f t="shared" si="6"/>
        <v>409</v>
      </c>
      <c r="B413" s="41" t="s">
        <v>214</v>
      </c>
      <c r="C413" s="33">
        <v>2200763</v>
      </c>
      <c r="D413" s="25"/>
      <c r="E413" s="42"/>
      <c r="F413" s="43"/>
      <c r="G413" s="43"/>
      <c r="H413" s="43"/>
      <c r="I413" s="44"/>
    </row>
    <row r="414" spans="1:9" x14ac:dyDescent="0.25">
      <c r="A414" s="40">
        <f t="shared" si="6"/>
        <v>410</v>
      </c>
      <c r="B414" s="41" t="s">
        <v>470</v>
      </c>
      <c r="C414" s="33">
        <v>1755241.8</v>
      </c>
      <c r="D414" s="25"/>
      <c r="E414" s="42"/>
      <c r="F414" s="43"/>
      <c r="G414" s="43"/>
      <c r="H414" s="43"/>
      <c r="I414" s="44"/>
    </row>
    <row r="415" spans="1:9" x14ac:dyDescent="0.25">
      <c r="A415" s="40">
        <f t="shared" si="6"/>
        <v>411</v>
      </c>
      <c r="B415" s="40" t="s">
        <v>141</v>
      </c>
      <c r="C415" s="34">
        <v>64900</v>
      </c>
      <c r="D415" s="25"/>
      <c r="E415" s="42"/>
      <c r="F415" s="11"/>
      <c r="G415" s="43"/>
      <c r="H415" s="11"/>
      <c r="I415" s="44"/>
    </row>
    <row r="416" spans="1:9" x14ac:dyDescent="0.25">
      <c r="A416" s="40">
        <f t="shared" si="6"/>
        <v>412</v>
      </c>
      <c r="B416" s="41" t="s">
        <v>297</v>
      </c>
      <c r="C416" s="33">
        <v>440964</v>
      </c>
      <c r="D416" s="25"/>
      <c r="E416" s="42"/>
      <c r="F416" s="43"/>
      <c r="G416" s="43"/>
      <c r="H416" s="43"/>
      <c r="I416" s="44"/>
    </row>
    <row r="417" spans="1:9" x14ac:dyDescent="0.25">
      <c r="A417" s="40">
        <f t="shared" si="6"/>
        <v>413</v>
      </c>
      <c r="B417" s="41" t="s">
        <v>146</v>
      </c>
      <c r="C417" s="33">
        <v>73739</v>
      </c>
      <c r="D417" s="25"/>
      <c r="E417" s="42"/>
      <c r="F417" s="43"/>
      <c r="G417" s="43"/>
      <c r="H417" s="43"/>
      <c r="I417" s="44"/>
    </row>
    <row r="418" spans="1:9" x14ac:dyDescent="0.25">
      <c r="A418" s="40">
        <f t="shared" si="6"/>
        <v>414</v>
      </c>
      <c r="B418" s="41" t="s">
        <v>121</v>
      </c>
      <c r="C418" s="33">
        <v>47692</v>
      </c>
      <c r="D418" s="25"/>
      <c r="E418" s="42"/>
      <c r="F418" s="43"/>
      <c r="G418" s="43"/>
      <c r="H418" s="43"/>
      <c r="I418" s="44"/>
    </row>
    <row r="419" spans="1:9" x14ac:dyDescent="0.25">
      <c r="A419" s="40">
        <f t="shared" si="6"/>
        <v>415</v>
      </c>
      <c r="B419" s="41" t="s">
        <v>346</v>
      </c>
      <c r="C419" s="33">
        <v>20449.63</v>
      </c>
      <c r="D419" s="25"/>
      <c r="E419" s="42"/>
      <c r="F419" s="43"/>
      <c r="G419" s="43"/>
      <c r="H419" s="43"/>
      <c r="I419" s="44"/>
    </row>
    <row r="420" spans="1:9" x14ac:dyDescent="0.25">
      <c r="A420" s="40">
        <f t="shared" si="6"/>
        <v>416</v>
      </c>
      <c r="B420" s="41" t="s">
        <v>174</v>
      </c>
      <c r="C420" s="33">
        <v>184587</v>
      </c>
      <c r="D420" s="25"/>
      <c r="E420" s="42"/>
      <c r="F420" s="43"/>
      <c r="G420" s="43"/>
      <c r="H420" s="43"/>
      <c r="I420" s="44"/>
    </row>
    <row r="421" spans="1:9" x14ac:dyDescent="0.25">
      <c r="A421" s="40">
        <f t="shared" si="6"/>
        <v>417</v>
      </c>
      <c r="B421" s="41" t="s">
        <v>422</v>
      </c>
      <c r="C421" s="33">
        <v>197370</v>
      </c>
      <c r="D421" s="25"/>
      <c r="E421" s="42"/>
      <c r="F421" s="43"/>
      <c r="G421" s="43"/>
      <c r="H421" s="43"/>
      <c r="I421" s="44"/>
    </row>
    <row r="422" spans="1:9" x14ac:dyDescent="0.25">
      <c r="A422" s="40">
        <f t="shared" si="6"/>
        <v>418</v>
      </c>
      <c r="B422" s="41" t="s">
        <v>395</v>
      </c>
      <c r="C422" s="33">
        <v>385170</v>
      </c>
      <c r="D422" s="25"/>
      <c r="E422" s="42"/>
      <c r="F422" s="43"/>
      <c r="G422" s="43"/>
      <c r="H422" s="43"/>
      <c r="I422" s="44"/>
    </row>
    <row r="423" spans="1:9" x14ac:dyDescent="0.25">
      <c r="A423" s="40">
        <f t="shared" si="6"/>
        <v>419</v>
      </c>
      <c r="B423" s="41" t="s">
        <v>335</v>
      </c>
      <c r="C423" s="33">
        <v>3146745.51</v>
      </c>
      <c r="D423" s="25"/>
      <c r="E423" s="42"/>
      <c r="F423" s="43"/>
      <c r="G423" s="43"/>
      <c r="H423" s="43"/>
      <c r="I423" s="44"/>
    </row>
    <row r="424" spans="1:9" x14ac:dyDescent="0.25">
      <c r="A424" s="40">
        <f t="shared" si="6"/>
        <v>420</v>
      </c>
      <c r="B424" s="41" t="s">
        <v>47</v>
      </c>
      <c r="C424" s="33">
        <v>93919654.140000001</v>
      </c>
      <c r="D424" s="25"/>
      <c r="E424" s="42"/>
      <c r="F424" s="43"/>
      <c r="G424" s="43"/>
      <c r="H424" s="43"/>
      <c r="I424" s="44"/>
    </row>
    <row r="425" spans="1:9" x14ac:dyDescent="0.25">
      <c r="A425" s="40">
        <f t="shared" si="6"/>
        <v>421</v>
      </c>
      <c r="B425" s="41" t="s">
        <v>731</v>
      </c>
      <c r="C425" s="33">
        <v>233452307.40000001</v>
      </c>
      <c r="D425" s="25"/>
      <c r="E425" s="42"/>
      <c r="F425" s="43"/>
      <c r="G425" s="43"/>
      <c r="H425" s="43"/>
      <c r="I425" s="44"/>
    </row>
    <row r="426" spans="1:9" x14ac:dyDescent="0.25">
      <c r="A426" s="40">
        <f t="shared" si="6"/>
        <v>422</v>
      </c>
      <c r="B426" s="41" t="s">
        <v>404</v>
      </c>
      <c r="C426" s="33">
        <v>3183</v>
      </c>
      <c r="D426" s="25"/>
      <c r="E426" s="42"/>
      <c r="F426" s="43"/>
      <c r="G426" s="43"/>
      <c r="H426" s="43"/>
      <c r="I426" s="44"/>
    </row>
    <row r="427" spans="1:9" x14ac:dyDescent="0.25">
      <c r="A427" s="40">
        <f t="shared" si="6"/>
        <v>423</v>
      </c>
      <c r="B427" s="41" t="s">
        <v>347</v>
      </c>
      <c r="C427" s="33">
        <v>13820.4</v>
      </c>
      <c r="D427" s="25"/>
      <c r="E427" s="42"/>
      <c r="F427" s="43"/>
      <c r="G427" s="43"/>
      <c r="H427" s="43"/>
      <c r="I427" s="44"/>
    </row>
    <row r="428" spans="1:9" x14ac:dyDescent="0.25">
      <c r="A428" s="40">
        <f t="shared" si="6"/>
        <v>424</v>
      </c>
      <c r="B428" s="41" t="s">
        <v>91</v>
      </c>
      <c r="C428" s="33">
        <v>57119</v>
      </c>
      <c r="D428" s="25"/>
      <c r="E428" s="42"/>
      <c r="F428" s="43"/>
      <c r="G428" s="43"/>
      <c r="H428" s="43"/>
      <c r="I428" s="44"/>
    </row>
    <row r="429" spans="1:9" x14ac:dyDescent="0.25">
      <c r="A429" s="40">
        <f t="shared" si="6"/>
        <v>425</v>
      </c>
      <c r="B429" s="41" t="s">
        <v>274</v>
      </c>
      <c r="C429" s="33">
        <v>70290</v>
      </c>
      <c r="D429" s="25"/>
      <c r="E429" s="42"/>
      <c r="F429" s="43"/>
      <c r="G429" s="43"/>
      <c r="H429" s="43"/>
      <c r="I429" s="44"/>
    </row>
    <row r="430" spans="1:9" x14ac:dyDescent="0.25">
      <c r="A430" s="40">
        <f t="shared" si="6"/>
        <v>426</v>
      </c>
      <c r="B430" s="41" t="s">
        <v>132</v>
      </c>
      <c r="C430" s="33">
        <v>103270</v>
      </c>
      <c r="D430" s="25"/>
      <c r="E430" s="42"/>
      <c r="F430" s="43"/>
      <c r="G430" s="43"/>
      <c r="H430" s="43"/>
      <c r="I430" s="44"/>
    </row>
    <row r="431" spans="1:9" x14ac:dyDescent="0.25">
      <c r="A431" s="40">
        <f t="shared" si="6"/>
        <v>427</v>
      </c>
      <c r="B431" s="40" t="s">
        <v>261</v>
      </c>
      <c r="C431" s="33">
        <v>30380</v>
      </c>
      <c r="D431" s="25"/>
      <c r="E431" s="42"/>
      <c r="F431" s="43"/>
      <c r="G431" s="43"/>
      <c r="H431" s="43"/>
      <c r="I431" s="44"/>
    </row>
    <row r="432" spans="1:9" x14ac:dyDescent="0.25">
      <c r="A432" s="40">
        <f t="shared" si="6"/>
        <v>428</v>
      </c>
      <c r="B432" s="40" t="s">
        <v>388</v>
      </c>
      <c r="C432" s="34">
        <v>18762</v>
      </c>
      <c r="D432" s="25"/>
      <c r="E432" s="42"/>
      <c r="F432" s="44"/>
      <c r="G432" s="45"/>
      <c r="H432" s="44"/>
      <c r="I432" s="44"/>
    </row>
    <row r="433" spans="1:9" x14ac:dyDescent="0.25">
      <c r="A433" s="40">
        <f t="shared" si="6"/>
        <v>429</v>
      </c>
      <c r="B433" s="41" t="s">
        <v>391</v>
      </c>
      <c r="C433" s="33">
        <v>193140</v>
      </c>
      <c r="D433" s="25"/>
      <c r="E433" s="42"/>
      <c r="F433" s="43"/>
      <c r="G433" s="43"/>
      <c r="H433" s="43"/>
      <c r="I433" s="44"/>
    </row>
    <row r="434" spans="1:9" x14ac:dyDescent="0.25">
      <c r="A434" s="40">
        <f t="shared" si="6"/>
        <v>430</v>
      </c>
      <c r="B434" s="41" t="s">
        <v>418</v>
      </c>
      <c r="C434" s="33">
        <v>8496</v>
      </c>
      <c r="D434" s="25"/>
      <c r="E434" s="42"/>
      <c r="F434" s="43"/>
      <c r="G434" s="43"/>
      <c r="H434" s="43"/>
      <c r="I434" s="44"/>
    </row>
    <row r="435" spans="1:9" x14ac:dyDescent="0.25">
      <c r="A435" s="40">
        <f t="shared" si="6"/>
        <v>431</v>
      </c>
      <c r="B435" s="41" t="s">
        <v>543</v>
      </c>
      <c r="C435" s="33">
        <v>53600</v>
      </c>
      <c r="D435" s="25"/>
      <c r="E435" s="42"/>
      <c r="F435" s="43"/>
      <c r="G435" s="43"/>
      <c r="H435" s="43"/>
      <c r="I435" s="44"/>
    </row>
    <row r="436" spans="1:9" x14ac:dyDescent="0.25">
      <c r="A436" s="40">
        <f t="shared" si="6"/>
        <v>432</v>
      </c>
      <c r="B436" s="41" t="s">
        <v>631</v>
      </c>
      <c r="C436" s="33">
        <v>7357</v>
      </c>
      <c r="D436" s="25"/>
      <c r="E436" s="42"/>
      <c r="F436" s="43"/>
      <c r="G436" s="43"/>
      <c r="H436" s="43"/>
      <c r="I436" s="44"/>
    </row>
    <row r="437" spans="1:9" x14ac:dyDescent="0.25">
      <c r="A437" s="40">
        <f t="shared" si="6"/>
        <v>433</v>
      </c>
      <c r="B437" s="41" t="s">
        <v>639</v>
      </c>
      <c r="C437" s="33">
        <v>21921.95</v>
      </c>
      <c r="D437" s="25"/>
      <c r="E437" s="42"/>
      <c r="F437" s="43"/>
      <c r="G437" s="43"/>
      <c r="H437" s="43"/>
      <c r="I437" s="44"/>
    </row>
    <row r="438" spans="1:9" x14ac:dyDescent="0.25">
      <c r="A438" s="40">
        <f t="shared" si="6"/>
        <v>434</v>
      </c>
      <c r="B438" s="41" t="s">
        <v>624</v>
      </c>
      <c r="C438" s="33">
        <v>7667424.9400000004</v>
      </c>
      <c r="D438" s="25"/>
      <c r="E438" s="42"/>
      <c r="F438" s="43"/>
      <c r="G438" s="43"/>
      <c r="H438" s="43"/>
      <c r="I438" s="44"/>
    </row>
    <row r="439" spans="1:9" x14ac:dyDescent="0.25">
      <c r="A439" s="40">
        <f t="shared" si="6"/>
        <v>435</v>
      </c>
      <c r="B439" s="41" t="s">
        <v>549</v>
      </c>
      <c r="C439" s="33">
        <v>1592032</v>
      </c>
      <c r="D439" s="25"/>
      <c r="E439" s="42"/>
      <c r="F439" s="43"/>
      <c r="G439" s="43"/>
      <c r="H439" s="43"/>
      <c r="I439" s="44"/>
    </row>
    <row r="440" spans="1:9" x14ac:dyDescent="0.25">
      <c r="A440" s="40">
        <f t="shared" si="6"/>
        <v>436</v>
      </c>
      <c r="B440" s="41" t="s">
        <v>584</v>
      </c>
      <c r="C440" s="33">
        <v>42920</v>
      </c>
      <c r="D440" s="25"/>
      <c r="E440" s="42"/>
      <c r="F440" s="43"/>
      <c r="G440" s="43"/>
      <c r="H440" s="43"/>
      <c r="I440" s="44"/>
    </row>
    <row r="441" spans="1:9" x14ac:dyDescent="0.25">
      <c r="A441" s="40">
        <f t="shared" si="6"/>
        <v>437</v>
      </c>
      <c r="B441" s="41" t="s">
        <v>666</v>
      </c>
      <c r="C441" s="33">
        <v>20390</v>
      </c>
      <c r="D441" s="25"/>
      <c r="E441" s="42"/>
      <c r="F441" s="43"/>
      <c r="G441" s="43"/>
      <c r="H441" s="43"/>
      <c r="I441" s="44"/>
    </row>
    <row r="442" spans="1:9" x14ac:dyDescent="0.25">
      <c r="A442" s="40">
        <f t="shared" si="6"/>
        <v>438</v>
      </c>
      <c r="B442" s="41" t="s">
        <v>540</v>
      </c>
      <c r="C442" s="33">
        <v>328153.76</v>
      </c>
      <c r="D442" s="25"/>
      <c r="E442" s="42"/>
      <c r="F442" s="43"/>
      <c r="G442" s="43"/>
      <c r="H442" s="43"/>
      <c r="I442" s="44"/>
    </row>
    <row r="443" spans="1:9" x14ac:dyDescent="0.25">
      <c r="A443" s="40">
        <f t="shared" si="6"/>
        <v>439</v>
      </c>
      <c r="B443" s="41" t="s">
        <v>590</v>
      </c>
      <c r="C443" s="33">
        <v>879819</v>
      </c>
      <c r="D443" s="25"/>
      <c r="E443" s="42"/>
      <c r="F443" s="43"/>
      <c r="G443" s="43"/>
      <c r="H443" s="43"/>
      <c r="I443" s="44"/>
    </row>
    <row r="444" spans="1:9" x14ac:dyDescent="0.25">
      <c r="A444" s="40">
        <f t="shared" si="6"/>
        <v>440</v>
      </c>
      <c r="B444" s="41" t="s">
        <v>617</v>
      </c>
      <c r="C444" s="33">
        <v>1350</v>
      </c>
      <c r="D444" s="25"/>
      <c r="E444" s="42"/>
      <c r="F444" s="43"/>
      <c r="G444" s="43"/>
      <c r="H444" s="43"/>
      <c r="I444" s="44"/>
    </row>
    <row r="445" spans="1:9" x14ac:dyDescent="0.25">
      <c r="A445" s="40">
        <f t="shared" si="6"/>
        <v>441</v>
      </c>
      <c r="B445" s="41" t="s">
        <v>648</v>
      </c>
      <c r="C445" s="33">
        <v>4509</v>
      </c>
      <c r="D445" s="25"/>
      <c r="E445" s="42"/>
      <c r="F445" s="43"/>
      <c r="G445" s="43"/>
      <c r="H445" s="43"/>
      <c r="I445" s="44"/>
    </row>
    <row r="446" spans="1:9" x14ac:dyDescent="0.25">
      <c r="A446" s="40">
        <f t="shared" si="6"/>
        <v>442</v>
      </c>
      <c r="B446" s="41" t="s">
        <v>694</v>
      </c>
      <c r="C446" s="33">
        <v>53480.97</v>
      </c>
      <c r="D446" s="25"/>
      <c r="E446" s="42"/>
      <c r="F446" s="43"/>
      <c r="G446" s="43"/>
      <c r="H446" s="43"/>
      <c r="I446" s="44"/>
    </row>
    <row r="447" spans="1:9" x14ac:dyDescent="0.25">
      <c r="A447" s="40">
        <f t="shared" si="6"/>
        <v>443</v>
      </c>
      <c r="B447" s="41" t="s">
        <v>644</v>
      </c>
      <c r="C447" s="33">
        <v>3313098.61</v>
      </c>
      <c r="D447" s="25"/>
      <c r="E447" s="42"/>
      <c r="F447" s="43"/>
      <c r="G447" s="43"/>
      <c r="H447" s="43"/>
      <c r="I447" s="44"/>
    </row>
    <row r="448" spans="1:9" x14ac:dyDescent="0.25">
      <c r="A448" s="40">
        <f t="shared" si="6"/>
        <v>444</v>
      </c>
      <c r="B448" s="41" t="s">
        <v>626</v>
      </c>
      <c r="C448" s="33">
        <v>4070857</v>
      </c>
      <c r="D448" s="25"/>
      <c r="E448" s="42"/>
      <c r="F448" s="43"/>
      <c r="G448" s="43"/>
      <c r="H448" s="43"/>
      <c r="I448" s="44"/>
    </row>
    <row r="449" spans="1:9" x14ac:dyDescent="0.25">
      <c r="A449" s="40">
        <f t="shared" si="6"/>
        <v>445</v>
      </c>
      <c r="B449" s="41" t="s">
        <v>551</v>
      </c>
      <c r="C449" s="33">
        <v>30146</v>
      </c>
      <c r="D449" s="25"/>
      <c r="E449" s="42"/>
      <c r="F449" s="43"/>
      <c r="G449" s="43"/>
      <c r="H449" s="43"/>
      <c r="I449" s="44"/>
    </row>
    <row r="450" spans="1:9" x14ac:dyDescent="0.25">
      <c r="A450" s="40">
        <f t="shared" si="6"/>
        <v>446</v>
      </c>
      <c r="B450" s="41" t="s">
        <v>621</v>
      </c>
      <c r="C450" s="33">
        <v>1496</v>
      </c>
      <c r="D450" s="25"/>
      <c r="E450" s="42"/>
      <c r="F450" s="43"/>
      <c r="G450" s="43"/>
      <c r="H450" s="43"/>
      <c r="I450" s="44"/>
    </row>
    <row r="451" spans="1:9" x14ac:dyDescent="0.25">
      <c r="A451" s="40">
        <f t="shared" si="6"/>
        <v>447</v>
      </c>
      <c r="B451" s="41" t="s">
        <v>695</v>
      </c>
      <c r="C451" s="33">
        <v>265453.03000000003</v>
      </c>
      <c r="D451" s="25"/>
      <c r="E451" s="42"/>
      <c r="F451" s="43"/>
      <c r="G451" s="43"/>
      <c r="H451" s="43"/>
      <c r="I451" s="44"/>
    </row>
    <row r="452" spans="1:9" x14ac:dyDescent="0.25">
      <c r="A452" s="40">
        <f t="shared" si="6"/>
        <v>448</v>
      </c>
      <c r="B452" s="41" t="s">
        <v>620</v>
      </c>
      <c r="C452" s="33">
        <v>94500</v>
      </c>
      <c r="D452" s="25"/>
      <c r="E452" s="42"/>
      <c r="F452" s="43"/>
      <c r="G452" s="43"/>
      <c r="H452" s="43"/>
      <c r="I452" s="44"/>
    </row>
    <row r="453" spans="1:9" x14ac:dyDescent="0.25">
      <c r="A453" s="40">
        <f t="shared" si="6"/>
        <v>449</v>
      </c>
      <c r="B453" s="41" t="s">
        <v>533</v>
      </c>
      <c r="C453" s="33">
        <v>3505.6699999999255</v>
      </c>
      <c r="D453" s="25"/>
      <c r="E453" s="42"/>
      <c r="F453" s="43"/>
      <c r="G453" s="43"/>
      <c r="H453" s="43"/>
      <c r="I453" s="44"/>
    </row>
    <row r="454" spans="1:9" x14ac:dyDescent="0.25">
      <c r="A454" s="40">
        <f t="shared" ref="A454:A517" si="7">A453+1</f>
        <v>450</v>
      </c>
      <c r="B454" s="41" t="s">
        <v>574</v>
      </c>
      <c r="C454" s="33">
        <v>1199798</v>
      </c>
      <c r="D454" s="25"/>
      <c r="E454" s="42"/>
      <c r="F454" s="43"/>
      <c r="G454" s="43"/>
      <c r="H454" s="43"/>
      <c r="I454" s="44"/>
    </row>
    <row r="455" spans="1:9" x14ac:dyDescent="0.25">
      <c r="A455" s="40">
        <f t="shared" si="7"/>
        <v>451</v>
      </c>
      <c r="B455" s="41" t="s">
        <v>565</v>
      </c>
      <c r="C455" s="33">
        <v>5823819.1699999999</v>
      </c>
      <c r="D455" s="25"/>
      <c r="E455" s="42"/>
      <c r="F455" s="43"/>
      <c r="G455" s="43"/>
      <c r="H455" s="43"/>
      <c r="I455" s="44"/>
    </row>
    <row r="456" spans="1:9" x14ac:dyDescent="0.25">
      <c r="A456" s="40">
        <f t="shared" si="7"/>
        <v>452</v>
      </c>
      <c r="B456" s="41" t="s">
        <v>598</v>
      </c>
      <c r="C456" s="33">
        <v>644400</v>
      </c>
      <c r="D456" s="25"/>
      <c r="E456" s="42"/>
      <c r="F456" s="43"/>
      <c r="G456" s="43"/>
      <c r="H456" s="43"/>
      <c r="I456" s="44"/>
    </row>
    <row r="457" spans="1:9" x14ac:dyDescent="0.25">
      <c r="A457" s="40">
        <f t="shared" si="7"/>
        <v>453</v>
      </c>
      <c r="B457" s="41" t="s">
        <v>610</v>
      </c>
      <c r="C457" s="33">
        <v>122687</v>
      </c>
      <c r="D457" s="25"/>
      <c r="E457" s="42"/>
      <c r="F457" s="43"/>
      <c r="G457" s="43"/>
      <c r="H457" s="43"/>
      <c r="I457" s="44"/>
    </row>
    <row r="458" spans="1:9" x14ac:dyDescent="0.25">
      <c r="A458" s="40">
        <f t="shared" si="7"/>
        <v>454</v>
      </c>
      <c r="B458" s="41" t="s">
        <v>556</v>
      </c>
      <c r="C458" s="33">
        <v>8551</v>
      </c>
      <c r="D458" s="25"/>
      <c r="E458" s="42"/>
      <c r="F458" s="43"/>
      <c r="G458" s="43"/>
      <c r="H458" s="43"/>
      <c r="I458" s="44"/>
    </row>
    <row r="459" spans="1:9" x14ac:dyDescent="0.25">
      <c r="A459" s="40">
        <f t="shared" si="7"/>
        <v>455</v>
      </c>
      <c r="B459" s="41" t="s">
        <v>321</v>
      </c>
      <c r="C459" s="33">
        <v>308175</v>
      </c>
      <c r="D459" s="25"/>
      <c r="E459" s="42"/>
      <c r="F459" s="43"/>
      <c r="G459" s="43"/>
      <c r="H459" s="43"/>
      <c r="I459" s="44"/>
    </row>
    <row r="460" spans="1:9" x14ac:dyDescent="0.25">
      <c r="A460" s="40">
        <f t="shared" si="7"/>
        <v>456</v>
      </c>
      <c r="B460" s="41" t="s">
        <v>618</v>
      </c>
      <c r="C460" s="33">
        <v>76500</v>
      </c>
      <c r="D460" s="25"/>
      <c r="E460" s="42"/>
      <c r="F460" s="43"/>
      <c r="G460" s="43"/>
      <c r="H460" s="43"/>
      <c r="I460" s="44"/>
    </row>
    <row r="461" spans="1:9" x14ac:dyDescent="0.25">
      <c r="A461" s="40">
        <f t="shared" si="7"/>
        <v>457</v>
      </c>
      <c r="B461" s="41" t="s">
        <v>603</v>
      </c>
      <c r="C461" s="33">
        <v>75600</v>
      </c>
      <c r="D461" s="25"/>
      <c r="E461" s="42"/>
      <c r="F461" s="43"/>
      <c r="G461" s="43"/>
      <c r="H461" s="43"/>
      <c r="I461" s="44"/>
    </row>
    <row r="462" spans="1:9" x14ac:dyDescent="0.25">
      <c r="A462" s="40">
        <f t="shared" si="7"/>
        <v>458</v>
      </c>
      <c r="B462" s="41" t="s">
        <v>573</v>
      </c>
      <c r="C462" s="33">
        <v>15763</v>
      </c>
      <c r="D462" s="25"/>
      <c r="E462" s="42"/>
      <c r="F462" s="43"/>
      <c r="G462" s="43"/>
      <c r="H462" s="43"/>
      <c r="I462" s="44"/>
    </row>
    <row r="463" spans="1:9" x14ac:dyDescent="0.25">
      <c r="A463" s="40">
        <f t="shared" si="7"/>
        <v>459</v>
      </c>
      <c r="B463" s="41" t="s">
        <v>594</v>
      </c>
      <c r="C463" s="33">
        <v>123428</v>
      </c>
      <c r="D463" s="25"/>
      <c r="E463" s="42"/>
      <c r="F463" s="43"/>
      <c r="G463" s="43"/>
      <c r="H463" s="43"/>
      <c r="I463" s="44"/>
    </row>
    <row r="464" spans="1:9" x14ac:dyDescent="0.25">
      <c r="A464" s="40">
        <f t="shared" si="7"/>
        <v>460</v>
      </c>
      <c r="B464" s="41" t="s">
        <v>659</v>
      </c>
      <c r="C464" s="33">
        <v>296222</v>
      </c>
      <c r="D464" s="25"/>
      <c r="E464" s="42"/>
      <c r="F464" s="43"/>
      <c r="G464" s="43"/>
      <c r="H464" s="43"/>
      <c r="I464" s="44"/>
    </row>
    <row r="465" spans="1:9" x14ac:dyDescent="0.25">
      <c r="A465" s="40">
        <f t="shared" si="7"/>
        <v>461</v>
      </c>
      <c r="B465" s="41" t="s">
        <v>727</v>
      </c>
      <c r="C465" s="33">
        <v>10611386.99</v>
      </c>
      <c r="D465" s="25"/>
      <c r="E465" s="42"/>
      <c r="F465" s="43"/>
      <c r="G465" s="43"/>
      <c r="H465" s="43"/>
      <c r="I465" s="44"/>
    </row>
    <row r="466" spans="1:9" x14ac:dyDescent="0.25">
      <c r="A466" s="40">
        <f t="shared" si="7"/>
        <v>462</v>
      </c>
      <c r="B466" s="41" t="s">
        <v>601</v>
      </c>
      <c r="C466" s="33">
        <v>351742</v>
      </c>
      <c r="D466" s="25"/>
      <c r="E466" s="42"/>
      <c r="F466" s="43"/>
      <c r="G466" s="43"/>
      <c r="H466" s="43"/>
      <c r="I466" s="44"/>
    </row>
    <row r="467" spans="1:9" x14ac:dyDescent="0.25">
      <c r="A467" s="40">
        <f t="shared" si="7"/>
        <v>463</v>
      </c>
      <c r="B467" s="41" t="s">
        <v>696</v>
      </c>
      <c r="C467" s="33">
        <v>32799.870000000003</v>
      </c>
      <c r="D467" s="25"/>
      <c r="E467" s="42"/>
      <c r="F467" s="43"/>
      <c r="G467" s="43"/>
      <c r="H467" s="43"/>
      <c r="I467" s="44"/>
    </row>
    <row r="468" spans="1:9" x14ac:dyDescent="0.25">
      <c r="A468" s="40">
        <f t="shared" si="7"/>
        <v>464</v>
      </c>
      <c r="B468" s="41" t="s">
        <v>133</v>
      </c>
      <c r="C468" s="33">
        <v>15100</v>
      </c>
      <c r="D468" s="25"/>
      <c r="E468" s="42"/>
      <c r="F468" s="43"/>
      <c r="G468" s="43"/>
      <c r="H468" s="43"/>
      <c r="I468" s="44"/>
    </row>
    <row r="469" spans="1:9" x14ac:dyDescent="0.25">
      <c r="A469" s="40">
        <f t="shared" si="7"/>
        <v>465</v>
      </c>
      <c r="B469" s="41" t="s">
        <v>539</v>
      </c>
      <c r="C469" s="33">
        <v>104218</v>
      </c>
      <c r="D469" s="25"/>
      <c r="E469" s="42"/>
      <c r="F469" s="43"/>
      <c r="G469" s="43"/>
      <c r="H469" s="43"/>
      <c r="I469" s="44"/>
    </row>
    <row r="470" spans="1:9" x14ac:dyDescent="0.25">
      <c r="A470" s="40">
        <f t="shared" si="7"/>
        <v>466</v>
      </c>
      <c r="B470" s="41" t="s">
        <v>697</v>
      </c>
      <c r="C470" s="33">
        <v>11524.12</v>
      </c>
      <c r="D470" s="25"/>
      <c r="E470" s="42"/>
      <c r="F470" s="43"/>
      <c r="G470" s="43"/>
      <c r="H470" s="43"/>
      <c r="I470" s="44"/>
    </row>
    <row r="471" spans="1:9" x14ac:dyDescent="0.25">
      <c r="A471" s="40">
        <f t="shared" si="7"/>
        <v>467</v>
      </c>
      <c r="B471" s="41" t="s">
        <v>575</v>
      </c>
      <c r="C471" s="33">
        <v>460884.66</v>
      </c>
      <c r="D471" s="25"/>
      <c r="E471" s="42"/>
      <c r="F471" s="43"/>
      <c r="G471" s="43"/>
      <c r="H471" s="43"/>
      <c r="I471" s="44"/>
    </row>
    <row r="472" spans="1:9" x14ac:dyDescent="0.25">
      <c r="A472" s="40">
        <f t="shared" si="7"/>
        <v>468</v>
      </c>
      <c r="B472" s="41" t="s">
        <v>599</v>
      </c>
      <c r="C472" s="33">
        <v>571560</v>
      </c>
      <c r="D472" s="25"/>
      <c r="E472" s="42"/>
      <c r="F472" s="43"/>
      <c r="G472" s="43"/>
      <c r="H472" s="43"/>
      <c r="I472" s="44"/>
    </row>
    <row r="473" spans="1:9" x14ac:dyDescent="0.25">
      <c r="A473" s="40">
        <f t="shared" si="7"/>
        <v>469</v>
      </c>
      <c r="B473" s="41" t="s">
        <v>529</v>
      </c>
      <c r="C473" s="33">
        <v>30173</v>
      </c>
      <c r="D473" s="25"/>
      <c r="E473" s="42"/>
      <c r="F473" s="43"/>
      <c r="G473" s="43"/>
      <c r="H473" s="43"/>
      <c r="I473" s="44"/>
    </row>
    <row r="474" spans="1:9" x14ac:dyDescent="0.25">
      <c r="A474" s="40">
        <f t="shared" si="7"/>
        <v>470</v>
      </c>
      <c r="B474" s="41" t="s">
        <v>521</v>
      </c>
      <c r="C474" s="33">
        <v>2126153</v>
      </c>
      <c r="D474" s="25"/>
      <c r="E474" s="42"/>
      <c r="F474" s="43"/>
      <c r="G474" s="43"/>
      <c r="H474" s="43"/>
      <c r="I474" s="44"/>
    </row>
    <row r="475" spans="1:9" x14ac:dyDescent="0.25">
      <c r="A475" s="40">
        <f t="shared" si="7"/>
        <v>471</v>
      </c>
      <c r="B475" s="41" t="s">
        <v>698</v>
      </c>
      <c r="C475" s="33">
        <v>68967.14</v>
      </c>
      <c r="D475" s="25"/>
      <c r="E475" s="42"/>
      <c r="F475" s="43"/>
      <c r="G475" s="43"/>
      <c r="H475" s="43"/>
      <c r="I475" s="44"/>
    </row>
    <row r="476" spans="1:9" x14ac:dyDescent="0.25">
      <c r="A476" s="40">
        <f t="shared" si="7"/>
        <v>472</v>
      </c>
      <c r="B476" s="41" t="s">
        <v>627</v>
      </c>
      <c r="C476" s="33">
        <v>170559.49</v>
      </c>
      <c r="D476" s="25"/>
      <c r="E476" s="42"/>
      <c r="F476" s="43"/>
      <c r="G476" s="43"/>
      <c r="H476" s="43"/>
      <c r="I476" s="44"/>
    </row>
    <row r="477" spans="1:9" x14ac:dyDescent="0.25">
      <c r="A477" s="40">
        <f t="shared" si="7"/>
        <v>473</v>
      </c>
      <c r="B477" s="41" t="s">
        <v>583</v>
      </c>
      <c r="C477" s="33">
        <v>40024</v>
      </c>
      <c r="D477" s="25"/>
      <c r="E477" s="42"/>
      <c r="F477" s="43"/>
      <c r="G477" s="43"/>
      <c r="H477" s="43"/>
      <c r="I477" s="44"/>
    </row>
    <row r="478" spans="1:9" x14ac:dyDescent="0.25">
      <c r="A478" s="40">
        <f t="shared" si="7"/>
        <v>474</v>
      </c>
      <c r="B478" s="41" t="s">
        <v>569</v>
      </c>
      <c r="C478" s="33">
        <v>778383</v>
      </c>
      <c r="D478" s="25"/>
      <c r="E478" s="42"/>
      <c r="F478" s="43"/>
      <c r="G478" s="43"/>
      <c r="H478" s="43"/>
      <c r="I478" s="44"/>
    </row>
    <row r="479" spans="1:9" x14ac:dyDescent="0.25">
      <c r="A479" s="40">
        <f t="shared" si="7"/>
        <v>475</v>
      </c>
      <c r="B479" s="41" t="s">
        <v>587</v>
      </c>
      <c r="C479" s="33">
        <v>522</v>
      </c>
      <c r="D479" s="25"/>
      <c r="E479" s="42"/>
      <c r="F479" s="43"/>
      <c r="G479" s="43"/>
      <c r="H479" s="43"/>
      <c r="I479" s="44"/>
    </row>
    <row r="480" spans="1:9" x14ac:dyDescent="0.25">
      <c r="A480" s="40">
        <f t="shared" si="7"/>
        <v>476</v>
      </c>
      <c r="B480" s="41" t="s">
        <v>524</v>
      </c>
      <c r="C480" s="33">
        <v>24072.01</v>
      </c>
      <c r="D480" s="25"/>
      <c r="E480" s="42"/>
      <c r="F480" s="43"/>
      <c r="G480" s="43"/>
      <c r="H480" s="43"/>
      <c r="I480" s="44"/>
    </row>
    <row r="481" spans="1:9" x14ac:dyDescent="0.25">
      <c r="A481" s="40">
        <f t="shared" si="7"/>
        <v>477</v>
      </c>
      <c r="B481" s="41" t="s">
        <v>580</v>
      </c>
      <c r="C481" s="33">
        <v>6828</v>
      </c>
      <c r="D481" s="25"/>
      <c r="E481" s="42"/>
      <c r="F481" s="43"/>
      <c r="G481" s="43"/>
      <c r="H481" s="43"/>
      <c r="I481" s="44"/>
    </row>
    <row r="482" spans="1:9" x14ac:dyDescent="0.25">
      <c r="A482" s="40">
        <f t="shared" si="7"/>
        <v>478</v>
      </c>
      <c r="B482" s="41" t="s">
        <v>613</v>
      </c>
      <c r="C482" s="33">
        <v>95850</v>
      </c>
      <c r="D482" s="25"/>
      <c r="E482" s="42"/>
      <c r="F482" s="43"/>
      <c r="G482" s="43"/>
      <c r="H482" s="43"/>
      <c r="I482" s="44"/>
    </row>
    <row r="483" spans="1:9" x14ac:dyDescent="0.25">
      <c r="A483" s="40">
        <f t="shared" si="7"/>
        <v>479</v>
      </c>
      <c r="B483" s="41" t="s">
        <v>547</v>
      </c>
      <c r="C483" s="33">
        <v>31001.4</v>
      </c>
      <c r="D483" s="25"/>
      <c r="E483" s="42"/>
      <c r="F483" s="43"/>
      <c r="G483" s="43"/>
      <c r="H483" s="43"/>
      <c r="I483" s="44"/>
    </row>
    <row r="484" spans="1:9" x14ac:dyDescent="0.25">
      <c r="A484" s="40">
        <f t="shared" si="7"/>
        <v>480</v>
      </c>
      <c r="B484" s="41" t="s">
        <v>670</v>
      </c>
      <c r="C484" s="33">
        <v>65448</v>
      </c>
      <c r="D484" s="25"/>
      <c r="E484" s="42"/>
      <c r="F484" s="43"/>
      <c r="G484" s="43"/>
      <c r="H484" s="43"/>
      <c r="I484" s="44"/>
    </row>
    <row r="485" spans="1:9" x14ac:dyDescent="0.25">
      <c r="A485" s="40">
        <f t="shared" si="7"/>
        <v>481</v>
      </c>
      <c r="B485" s="41" t="s">
        <v>632</v>
      </c>
      <c r="C485" s="33">
        <v>37500</v>
      </c>
      <c r="D485" s="25"/>
      <c r="E485" s="42"/>
      <c r="F485" s="43"/>
      <c r="G485" s="43"/>
      <c r="H485" s="43"/>
      <c r="I485" s="44"/>
    </row>
    <row r="486" spans="1:9" x14ac:dyDescent="0.25">
      <c r="A486" s="40">
        <f t="shared" si="7"/>
        <v>482</v>
      </c>
      <c r="B486" s="41" t="s">
        <v>541</v>
      </c>
      <c r="C486" s="33">
        <v>151191.28</v>
      </c>
      <c r="D486" s="25"/>
      <c r="E486" s="42"/>
      <c r="F486" s="43"/>
      <c r="G486" s="43"/>
      <c r="H486" s="43"/>
      <c r="I486" s="44"/>
    </row>
    <row r="487" spans="1:9" x14ac:dyDescent="0.25">
      <c r="A487" s="40">
        <f t="shared" si="7"/>
        <v>483</v>
      </c>
      <c r="B487" s="41" t="s">
        <v>699</v>
      </c>
      <c r="C487" s="33">
        <v>2006.61</v>
      </c>
      <c r="D487" s="25"/>
      <c r="E487" s="42"/>
      <c r="F487" s="43"/>
      <c r="G487" s="43"/>
      <c r="H487" s="43"/>
      <c r="I487" s="44"/>
    </row>
    <row r="488" spans="1:9" x14ac:dyDescent="0.25">
      <c r="A488" s="40">
        <f t="shared" si="7"/>
        <v>484</v>
      </c>
      <c r="B488" s="41" t="s">
        <v>689</v>
      </c>
      <c r="C488" s="33">
        <v>2124</v>
      </c>
      <c r="D488" s="25"/>
      <c r="E488" s="42"/>
      <c r="F488" s="43"/>
      <c r="G488" s="43"/>
      <c r="H488" s="43"/>
      <c r="I488" s="44"/>
    </row>
    <row r="489" spans="1:9" x14ac:dyDescent="0.25">
      <c r="A489" s="40">
        <f t="shared" si="7"/>
        <v>485</v>
      </c>
      <c r="B489" s="41" t="s">
        <v>690</v>
      </c>
      <c r="C489" s="33">
        <v>2595612.84</v>
      </c>
      <c r="D489" s="25"/>
      <c r="E489" s="42"/>
      <c r="F489" s="43"/>
      <c r="G489" s="43"/>
      <c r="H489" s="43"/>
      <c r="I489" s="44"/>
    </row>
    <row r="490" spans="1:9" x14ac:dyDescent="0.25">
      <c r="A490" s="40">
        <f t="shared" si="7"/>
        <v>486</v>
      </c>
      <c r="B490" s="41" t="s">
        <v>554</v>
      </c>
      <c r="C490" s="33">
        <v>2376435</v>
      </c>
      <c r="D490" s="25"/>
      <c r="E490" s="42"/>
      <c r="F490" s="43"/>
      <c r="G490" s="43"/>
      <c r="H490" s="43"/>
      <c r="I490" s="44"/>
    </row>
    <row r="491" spans="1:9" x14ac:dyDescent="0.25">
      <c r="A491" s="40">
        <f t="shared" si="7"/>
        <v>487</v>
      </c>
      <c r="B491" s="41" t="s">
        <v>612</v>
      </c>
      <c r="C491" s="33">
        <v>50868</v>
      </c>
      <c r="D491" s="25"/>
      <c r="E491" s="42"/>
      <c r="F491" s="43"/>
      <c r="G491" s="43"/>
      <c r="H491" s="43"/>
      <c r="I491" s="44"/>
    </row>
    <row r="492" spans="1:9" x14ac:dyDescent="0.25">
      <c r="A492" s="40">
        <f t="shared" si="7"/>
        <v>488</v>
      </c>
      <c r="B492" s="41" t="s">
        <v>546</v>
      </c>
      <c r="C492" s="33">
        <v>637</v>
      </c>
      <c r="D492" s="25"/>
      <c r="E492" s="42"/>
      <c r="F492" s="43"/>
      <c r="G492" s="43"/>
      <c r="H492" s="43"/>
      <c r="I492" s="44"/>
    </row>
    <row r="493" spans="1:9" x14ac:dyDescent="0.25">
      <c r="A493" s="40">
        <f t="shared" si="7"/>
        <v>489</v>
      </c>
      <c r="B493" s="41" t="s">
        <v>636</v>
      </c>
      <c r="C493" s="33">
        <v>20230.47</v>
      </c>
      <c r="D493" s="25"/>
      <c r="E493" s="42"/>
      <c r="F493" s="43"/>
      <c r="G493" s="43"/>
      <c r="H493" s="43"/>
      <c r="I493" s="44"/>
    </row>
    <row r="494" spans="1:9" x14ac:dyDescent="0.25">
      <c r="A494" s="40">
        <f t="shared" si="7"/>
        <v>490</v>
      </c>
      <c r="B494" s="41" t="s">
        <v>667</v>
      </c>
      <c r="C494" s="33">
        <v>272485.59999999998</v>
      </c>
      <c r="D494" s="25"/>
      <c r="E494" s="42"/>
      <c r="F494" s="43"/>
      <c r="G494" s="43"/>
      <c r="H494" s="43"/>
      <c r="I494" s="44"/>
    </row>
    <row r="495" spans="1:9" x14ac:dyDescent="0.25">
      <c r="A495" s="40">
        <f t="shared" si="7"/>
        <v>491</v>
      </c>
      <c r="B495" s="41" t="s">
        <v>665</v>
      </c>
      <c r="C495" s="33">
        <v>573952</v>
      </c>
      <c r="D495" s="25"/>
      <c r="E495" s="42"/>
      <c r="F495" s="43"/>
      <c r="G495" s="43"/>
      <c r="H495" s="43"/>
      <c r="I495" s="44"/>
    </row>
    <row r="496" spans="1:9" x14ac:dyDescent="0.25">
      <c r="A496" s="40">
        <f t="shared" si="7"/>
        <v>492</v>
      </c>
      <c r="B496" s="41" t="s">
        <v>658</v>
      </c>
      <c r="C496" s="33">
        <v>3547552.01</v>
      </c>
      <c r="D496" s="25"/>
      <c r="E496" s="42"/>
      <c r="F496" s="43"/>
      <c r="G496" s="43"/>
      <c r="H496" s="43"/>
      <c r="I496" s="44"/>
    </row>
    <row r="497" spans="1:9" x14ac:dyDescent="0.25">
      <c r="A497" s="40">
        <f t="shared" si="7"/>
        <v>493</v>
      </c>
      <c r="B497" s="41" t="s">
        <v>672</v>
      </c>
      <c r="C497" s="33">
        <v>31792</v>
      </c>
      <c r="D497" s="25"/>
      <c r="E497" s="42"/>
      <c r="F497" s="43"/>
      <c r="G497" s="43"/>
      <c r="H497" s="43"/>
      <c r="I497" s="44"/>
    </row>
    <row r="498" spans="1:9" x14ac:dyDescent="0.25">
      <c r="A498" s="40">
        <f t="shared" si="7"/>
        <v>494</v>
      </c>
      <c r="B498" s="41" t="s">
        <v>676</v>
      </c>
      <c r="C498" s="33">
        <v>26945.42</v>
      </c>
      <c r="D498" s="25"/>
      <c r="E498" s="42"/>
      <c r="F498" s="43"/>
      <c r="G498" s="43"/>
      <c r="H498" s="43"/>
      <c r="I498" s="44"/>
    </row>
    <row r="499" spans="1:9" x14ac:dyDescent="0.25">
      <c r="A499" s="40">
        <f t="shared" si="7"/>
        <v>495</v>
      </c>
      <c r="B499" s="41" t="s">
        <v>669</v>
      </c>
      <c r="C499" s="33">
        <v>68071</v>
      </c>
      <c r="D499" s="25"/>
      <c r="E499" s="42"/>
      <c r="F499" s="43"/>
      <c r="G499" s="43"/>
      <c r="H499" s="43"/>
      <c r="I499" s="44"/>
    </row>
    <row r="500" spans="1:9" x14ac:dyDescent="0.25">
      <c r="A500" s="40">
        <f t="shared" si="7"/>
        <v>496</v>
      </c>
      <c r="B500" s="41" t="s">
        <v>629</v>
      </c>
      <c r="C500" s="33">
        <v>19394.43</v>
      </c>
      <c r="D500" s="25"/>
      <c r="E500" s="42"/>
      <c r="F500" s="43"/>
      <c r="G500" s="43"/>
      <c r="H500" s="43"/>
      <c r="I500" s="44"/>
    </row>
    <row r="501" spans="1:9" x14ac:dyDescent="0.25">
      <c r="A501" s="40">
        <f t="shared" si="7"/>
        <v>497</v>
      </c>
      <c r="B501" s="41" t="s">
        <v>728</v>
      </c>
      <c r="C501" s="33">
        <v>589426</v>
      </c>
      <c r="D501" s="25"/>
      <c r="E501" s="42"/>
      <c r="F501" s="43"/>
      <c r="G501" s="43"/>
      <c r="H501" s="43"/>
      <c r="I501" s="44"/>
    </row>
    <row r="502" spans="1:9" x14ac:dyDescent="0.25">
      <c r="A502" s="40">
        <f t="shared" si="7"/>
        <v>498</v>
      </c>
      <c r="B502" s="41" t="s">
        <v>622</v>
      </c>
      <c r="C502" s="33">
        <v>255371</v>
      </c>
      <c r="D502" s="25"/>
      <c r="E502" s="42"/>
      <c r="F502" s="43"/>
      <c r="G502" s="43"/>
      <c r="H502" s="43"/>
      <c r="I502" s="44"/>
    </row>
    <row r="503" spans="1:9" x14ac:dyDescent="0.25">
      <c r="A503" s="40">
        <f t="shared" si="7"/>
        <v>499</v>
      </c>
      <c r="B503" s="41" t="s">
        <v>614</v>
      </c>
      <c r="C503" s="33">
        <v>270000</v>
      </c>
      <c r="D503" s="25"/>
      <c r="E503" s="42"/>
      <c r="F503" s="43"/>
      <c r="G503" s="43"/>
      <c r="H503" s="43"/>
      <c r="I503" s="44"/>
    </row>
    <row r="504" spans="1:9" x14ac:dyDescent="0.25">
      <c r="A504" s="40">
        <f t="shared" si="7"/>
        <v>500</v>
      </c>
      <c r="B504" s="41" t="s">
        <v>700</v>
      </c>
      <c r="C504" s="33">
        <v>8709.5</v>
      </c>
      <c r="D504" s="25"/>
      <c r="E504" s="42"/>
      <c r="F504" s="43"/>
      <c r="G504" s="43"/>
      <c r="H504" s="43"/>
      <c r="I504" s="44"/>
    </row>
    <row r="505" spans="1:9" x14ac:dyDescent="0.25">
      <c r="A505" s="40">
        <f t="shared" si="7"/>
        <v>501</v>
      </c>
      <c r="B505" s="41" t="s">
        <v>633</v>
      </c>
      <c r="C505" s="33">
        <v>46040</v>
      </c>
      <c r="D505" s="25"/>
      <c r="E505" s="42"/>
      <c r="F505" s="43"/>
      <c r="G505" s="43"/>
      <c r="H505" s="43"/>
      <c r="I505" s="44"/>
    </row>
    <row r="506" spans="1:9" x14ac:dyDescent="0.25">
      <c r="A506" s="40">
        <f t="shared" si="7"/>
        <v>502</v>
      </c>
      <c r="B506" s="41" t="s">
        <v>630</v>
      </c>
      <c r="C506" s="33">
        <v>9000</v>
      </c>
      <c r="D506" s="25"/>
      <c r="E506" s="42"/>
      <c r="F506" s="43"/>
      <c r="G506" s="43"/>
      <c r="H506" s="43"/>
      <c r="I506" s="44"/>
    </row>
    <row r="507" spans="1:9" x14ac:dyDescent="0.25">
      <c r="A507" s="40">
        <f t="shared" si="7"/>
        <v>503</v>
      </c>
      <c r="B507" s="41" t="s">
        <v>701</v>
      </c>
      <c r="C507" s="33">
        <v>112147.64</v>
      </c>
      <c r="D507" s="25"/>
      <c r="E507" s="42"/>
      <c r="F507" s="43"/>
      <c r="G507" s="43"/>
      <c r="H507" s="43"/>
      <c r="I507" s="44"/>
    </row>
    <row r="508" spans="1:9" x14ac:dyDescent="0.25">
      <c r="A508" s="40">
        <f t="shared" si="7"/>
        <v>504</v>
      </c>
      <c r="B508" s="41" t="s">
        <v>702</v>
      </c>
      <c r="C508" s="33">
        <v>7347069.9100000001</v>
      </c>
      <c r="D508" s="25"/>
      <c r="E508" s="42"/>
      <c r="F508" s="43"/>
      <c r="G508" s="43"/>
      <c r="H508" s="43"/>
      <c r="I508" s="44"/>
    </row>
    <row r="509" spans="1:9" x14ac:dyDescent="0.25">
      <c r="A509" s="40">
        <f t="shared" si="7"/>
        <v>505</v>
      </c>
      <c r="B509" s="41" t="s">
        <v>588</v>
      </c>
      <c r="C509" s="33">
        <v>188794</v>
      </c>
      <c r="D509" s="25"/>
      <c r="E509" s="42"/>
      <c r="F509" s="43"/>
      <c r="G509" s="43"/>
      <c r="H509" s="43"/>
      <c r="I509" s="44"/>
    </row>
    <row r="510" spans="1:9" x14ac:dyDescent="0.25">
      <c r="A510" s="40">
        <f t="shared" si="7"/>
        <v>506</v>
      </c>
      <c r="B510" s="41" t="s">
        <v>638</v>
      </c>
      <c r="C510" s="33">
        <v>25641.29</v>
      </c>
      <c r="D510" s="25"/>
      <c r="E510" s="42"/>
      <c r="F510" s="43"/>
      <c r="G510" s="43"/>
      <c r="H510" s="43"/>
      <c r="I510" s="44"/>
    </row>
    <row r="511" spans="1:9" x14ac:dyDescent="0.25">
      <c r="A511" s="40">
        <f t="shared" si="7"/>
        <v>507</v>
      </c>
      <c r="B511" s="41" t="s">
        <v>563</v>
      </c>
      <c r="C511" s="33">
        <v>5718180.9500000002</v>
      </c>
      <c r="D511" s="25"/>
      <c r="E511" s="42"/>
      <c r="F511" s="43"/>
      <c r="G511" s="43"/>
      <c r="H511" s="43"/>
      <c r="I511" s="44"/>
    </row>
    <row r="512" spans="1:9" x14ac:dyDescent="0.25">
      <c r="A512" s="40">
        <f t="shared" si="7"/>
        <v>508</v>
      </c>
      <c r="B512" s="41" t="s">
        <v>656</v>
      </c>
      <c r="C512" s="33">
        <v>173847</v>
      </c>
      <c r="D512" s="25"/>
      <c r="E512" s="42"/>
      <c r="F512" s="43"/>
      <c r="G512" s="43"/>
      <c r="H512" s="43"/>
      <c r="I512" s="44"/>
    </row>
    <row r="513" spans="1:9" x14ac:dyDescent="0.25">
      <c r="A513" s="40">
        <f t="shared" si="7"/>
        <v>509</v>
      </c>
      <c r="B513" s="41" t="s">
        <v>642</v>
      </c>
      <c r="C513" s="33">
        <v>20528.400000000001</v>
      </c>
      <c r="D513" s="25"/>
      <c r="E513" s="42"/>
      <c r="F513" s="43"/>
      <c r="G513" s="43"/>
      <c r="H513" s="43"/>
      <c r="I513" s="44"/>
    </row>
    <row r="514" spans="1:9" x14ac:dyDescent="0.25">
      <c r="A514" s="40">
        <f t="shared" si="7"/>
        <v>510</v>
      </c>
      <c r="B514" s="41" t="s">
        <v>555</v>
      </c>
      <c r="C514" s="33">
        <v>165806</v>
      </c>
      <c r="D514" s="25"/>
      <c r="E514" s="42"/>
      <c r="F514" s="43"/>
      <c r="G514" s="43"/>
      <c r="H514" s="43"/>
      <c r="I514" s="44"/>
    </row>
    <row r="515" spans="1:9" x14ac:dyDescent="0.25">
      <c r="A515" s="40">
        <f t="shared" si="7"/>
        <v>511</v>
      </c>
      <c r="B515" s="41" t="s">
        <v>704</v>
      </c>
      <c r="C515" s="33">
        <v>16531672.26</v>
      </c>
      <c r="D515" s="25"/>
      <c r="E515" s="42"/>
      <c r="F515" s="43"/>
      <c r="G515" s="43"/>
      <c r="H515" s="43"/>
      <c r="I515" s="44"/>
    </row>
    <row r="516" spans="1:9" x14ac:dyDescent="0.25">
      <c r="A516" s="40">
        <f t="shared" si="7"/>
        <v>512</v>
      </c>
      <c r="B516" s="41" t="s">
        <v>525</v>
      </c>
      <c r="C516" s="33">
        <v>5538.04</v>
      </c>
      <c r="D516" s="25"/>
      <c r="E516" s="42"/>
      <c r="F516" s="43"/>
      <c r="G516" s="43"/>
      <c r="H516" s="43"/>
      <c r="I516" s="44"/>
    </row>
    <row r="517" spans="1:9" x14ac:dyDescent="0.25">
      <c r="A517" s="40">
        <f t="shared" si="7"/>
        <v>513</v>
      </c>
      <c r="B517" s="41" t="s">
        <v>650</v>
      </c>
      <c r="C517" s="33">
        <v>8476.89</v>
      </c>
      <c r="D517" s="25"/>
      <c r="E517" s="42"/>
      <c r="F517" s="43"/>
      <c r="G517" s="43"/>
      <c r="H517" s="43"/>
      <c r="I517" s="44"/>
    </row>
    <row r="518" spans="1:9" x14ac:dyDescent="0.25">
      <c r="A518" s="40">
        <f t="shared" ref="A518:A581" si="8">A517+1</f>
        <v>514</v>
      </c>
      <c r="B518" s="41" t="s">
        <v>683</v>
      </c>
      <c r="C518" s="33">
        <v>116204.06</v>
      </c>
      <c r="D518" s="25"/>
      <c r="E518" s="42"/>
      <c r="F518" s="43"/>
      <c r="G518" s="43"/>
      <c r="H518" s="43"/>
      <c r="I518" s="44"/>
    </row>
    <row r="519" spans="1:9" x14ac:dyDescent="0.25">
      <c r="A519" s="40">
        <f t="shared" si="8"/>
        <v>515</v>
      </c>
      <c r="B519" s="41" t="s">
        <v>703</v>
      </c>
      <c r="C519" s="33">
        <v>108923.24</v>
      </c>
      <c r="D519" s="25"/>
      <c r="E519" s="42"/>
      <c r="F519" s="43"/>
      <c r="G519" s="43"/>
      <c r="H519" s="43"/>
      <c r="I519" s="44"/>
    </row>
    <row r="520" spans="1:9" x14ac:dyDescent="0.25">
      <c r="A520" s="40">
        <f t="shared" si="8"/>
        <v>516</v>
      </c>
      <c r="B520" s="41" t="s">
        <v>607</v>
      </c>
      <c r="C520" s="33">
        <v>237600</v>
      </c>
      <c r="D520" s="25"/>
      <c r="E520" s="42"/>
      <c r="F520" s="43"/>
      <c r="G520" s="43"/>
      <c r="H520" s="43"/>
      <c r="I520" s="44"/>
    </row>
    <row r="521" spans="1:9" x14ac:dyDescent="0.25">
      <c r="A521" s="40">
        <f t="shared" si="8"/>
        <v>517</v>
      </c>
      <c r="B521" s="41" t="s">
        <v>609</v>
      </c>
      <c r="C521" s="33">
        <v>428939</v>
      </c>
      <c r="D521" s="25"/>
      <c r="E521" s="42"/>
      <c r="F521" s="43"/>
      <c r="G521" s="43"/>
      <c r="H521" s="43"/>
      <c r="I521" s="44"/>
    </row>
    <row r="522" spans="1:9" x14ac:dyDescent="0.25">
      <c r="A522" s="40">
        <f t="shared" si="8"/>
        <v>518</v>
      </c>
      <c r="B522" s="41" t="s">
        <v>389</v>
      </c>
      <c r="C522" s="33">
        <v>48999.5</v>
      </c>
      <c r="D522" s="25"/>
      <c r="E522" s="42"/>
      <c r="F522" s="43"/>
      <c r="G522" s="43"/>
      <c r="H522" s="43"/>
      <c r="I522" s="44"/>
    </row>
    <row r="523" spans="1:9" x14ac:dyDescent="0.25">
      <c r="A523" s="40">
        <f t="shared" si="8"/>
        <v>519</v>
      </c>
      <c r="B523" s="41" t="s">
        <v>527</v>
      </c>
      <c r="C523" s="33">
        <v>22726.39999999851</v>
      </c>
      <c r="D523" s="25"/>
      <c r="E523" s="42"/>
      <c r="F523" s="43"/>
      <c r="G523" s="43"/>
      <c r="H523" s="43"/>
      <c r="I523" s="44"/>
    </row>
    <row r="524" spans="1:9" x14ac:dyDescent="0.25">
      <c r="A524" s="40">
        <f t="shared" si="8"/>
        <v>520</v>
      </c>
      <c r="B524" s="41" t="s">
        <v>628</v>
      </c>
      <c r="C524" s="33">
        <v>7281</v>
      </c>
      <c r="D524" s="25"/>
      <c r="E524" s="42"/>
      <c r="F524" s="43"/>
      <c r="G524" s="43"/>
      <c r="H524" s="43"/>
      <c r="I524" s="44"/>
    </row>
    <row r="525" spans="1:9" x14ac:dyDescent="0.25">
      <c r="A525" s="40">
        <f t="shared" si="8"/>
        <v>521</v>
      </c>
      <c r="B525" s="41" t="s">
        <v>604</v>
      </c>
      <c r="C525" s="33">
        <v>237851</v>
      </c>
      <c r="D525" s="25"/>
      <c r="E525" s="42"/>
      <c r="F525" s="43"/>
      <c r="G525" s="43"/>
      <c r="H525" s="43"/>
      <c r="I525" s="44"/>
    </row>
    <row r="526" spans="1:9" x14ac:dyDescent="0.25">
      <c r="A526" s="40">
        <f t="shared" si="8"/>
        <v>522</v>
      </c>
      <c r="B526" s="41" t="s">
        <v>516</v>
      </c>
      <c r="C526" s="33">
        <v>70720326.589999199</v>
      </c>
      <c r="D526" s="25"/>
      <c r="E526" s="42"/>
      <c r="F526" s="43"/>
      <c r="G526" s="43"/>
      <c r="H526" s="43"/>
      <c r="I526" s="44"/>
    </row>
    <row r="527" spans="1:9" x14ac:dyDescent="0.25">
      <c r="A527" s="40">
        <f t="shared" si="8"/>
        <v>523</v>
      </c>
      <c r="B527" s="41" t="s">
        <v>662</v>
      </c>
      <c r="C527" s="33">
        <v>348918.7</v>
      </c>
      <c r="D527" s="25"/>
      <c r="E527" s="42"/>
      <c r="F527" s="43"/>
      <c r="G527" s="43"/>
      <c r="H527" s="43"/>
      <c r="I527" s="44"/>
    </row>
    <row r="528" spans="1:9" x14ac:dyDescent="0.25">
      <c r="A528" s="40">
        <f t="shared" si="8"/>
        <v>524</v>
      </c>
      <c r="B528" s="41" t="s">
        <v>522</v>
      </c>
      <c r="C528" s="33">
        <v>588000</v>
      </c>
      <c r="D528" s="25"/>
      <c r="E528" s="42"/>
      <c r="F528" s="43"/>
      <c r="G528" s="43"/>
      <c r="H528" s="43"/>
      <c r="I528" s="44"/>
    </row>
    <row r="529" spans="1:9" x14ac:dyDescent="0.25">
      <c r="A529" s="40">
        <f t="shared" si="8"/>
        <v>525</v>
      </c>
      <c r="B529" s="41" t="s">
        <v>693</v>
      </c>
      <c r="C529" s="33">
        <v>278070.11</v>
      </c>
      <c r="D529" s="25"/>
      <c r="E529" s="42"/>
      <c r="F529" s="43"/>
      <c r="G529" s="43"/>
      <c r="H529" s="43"/>
      <c r="I529" s="44"/>
    </row>
    <row r="530" spans="1:9" x14ac:dyDescent="0.25">
      <c r="A530" s="40">
        <f t="shared" si="8"/>
        <v>526</v>
      </c>
      <c r="B530" s="41" t="s">
        <v>705</v>
      </c>
      <c r="C530" s="33">
        <v>27728.82</v>
      </c>
      <c r="D530" s="25"/>
      <c r="E530" s="42"/>
      <c r="F530" s="43"/>
      <c r="G530" s="43"/>
      <c r="H530" s="43"/>
      <c r="I530" s="44"/>
    </row>
    <row r="531" spans="1:9" x14ac:dyDescent="0.25">
      <c r="A531" s="40">
        <f t="shared" si="8"/>
        <v>527</v>
      </c>
      <c r="B531" s="41" t="s">
        <v>707</v>
      </c>
      <c r="C531" s="33">
        <v>555629.76</v>
      </c>
      <c r="D531" s="25"/>
      <c r="E531" s="42"/>
      <c r="F531" s="43"/>
      <c r="G531" s="43"/>
      <c r="H531" s="43"/>
      <c r="I531" s="44"/>
    </row>
    <row r="532" spans="1:9" x14ac:dyDescent="0.25">
      <c r="A532" s="40">
        <f t="shared" si="8"/>
        <v>528</v>
      </c>
      <c r="B532" s="41" t="s">
        <v>684</v>
      </c>
      <c r="C532" s="33">
        <v>242453.32</v>
      </c>
      <c r="D532" s="25"/>
      <c r="E532" s="42"/>
      <c r="F532" s="43"/>
      <c r="G532" s="43"/>
      <c r="H532" s="43"/>
      <c r="I532" s="44"/>
    </row>
    <row r="533" spans="1:9" x14ac:dyDescent="0.25">
      <c r="A533" s="40">
        <f t="shared" si="8"/>
        <v>529</v>
      </c>
      <c r="B533" s="41" t="s">
        <v>528</v>
      </c>
      <c r="C533" s="33">
        <v>293</v>
      </c>
      <c r="D533" s="25"/>
      <c r="E533" s="42"/>
      <c r="F533" s="43"/>
      <c r="G533" s="43"/>
      <c r="H533" s="43"/>
      <c r="I533" s="44"/>
    </row>
    <row r="534" spans="1:9" x14ac:dyDescent="0.25">
      <c r="A534" s="40">
        <f t="shared" si="8"/>
        <v>530</v>
      </c>
      <c r="B534" s="41" t="s">
        <v>562</v>
      </c>
      <c r="C534" s="33">
        <v>14490</v>
      </c>
      <c r="D534" s="25"/>
      <c r="E534" s="42"/>
      <c r="F534" s="43"/>
      <c r="G534" s="43"/>
      <c r="H534" s="43"/>
      <c r="I534" s="44"/>
    </row>
    <row r="535" spans="1:9" x14ac:dyDescent="0.25">
      <c r="A535" s="40">
        <f t="shared" si="8"/>
        <v>531</v>
      </c>
      <c r="B535" s="41" t="s">
        <v>545</v>
      </c>
      <c r="C535" s="33">
        <v>73611</v>
      </c>
      <c r="D535" s="25"/>
      <c r="E535" s="42"/>
      <c r="F535" s="43"/>
      <c r="G535" s="43"/>
      <c r="H535" s="43"/>
      <c r="I535" s="44"/>
    </row>
    <row r="536" spans="1:9" x14ac:dyDescent="0.25">
      <c r="A536" s="40">
        <f t="shared" si="8"/>
        <v>532</v>
      </c>
      <c r="B536" s="41" t="s">
        <v>605</v>
      </c>
      <c r="C536" s="33">
        <v>283605</v>
      </c>
      <c r="D536" s="25"/>
      <c r="E536" s="42"/>
      <c r="F536" s="43"/>
      <c r="G536" s="43"/>
      <c r="H536" s="43"/>
      <c r="I536" s="44"/>
    </row>
    <row r="537" spans="1:9" x14ac:dyDescent="0.25">
      <c r="A537" s="40">
        <f t="shared" si="8"/>
        <v>533</v>
      </c>
      <c r="B537" s="41" t="s">
        <v>443</v>
      </c>
      <c r="C537" s="33">
        <v>301275.18</v>
      </c>
      <c r="D537" s="25"/>
      <c r="E537" s="42"/>
      <c r="F537" s="43"/>
      <c r="G537" s="43"/>
      <c r="H537" s="43"/>
      <c r="I537" s="44"/>
    </row>
    <row r="538" spans="1:9" x14ac:dyDescent="0.25">
      <c r="A538" s="40">
        <f t="shared" si="8"/>
        <v>534</v>
      </c>
      <c r="B538" s="41" t="s">
        <v>674</v>
      </c>
      <c r="C538" s="33">
        <v>1670400</v>
      </c>
      <c r="D538" s="25"/>
      <c r="E538" s="42"/>
      <c r="F538" s="43"/>
      <c r="G538" s="43"/>
      <c r="H538" s="43"/>
      <c r="I538" s="44"/>
    </row>
    <row r="539" spans="1:9" x14ac:dyDescent="0.25">
      <c r="A539" s="40">
        <f t="shared" si="8"/>
        <v>535</v>
      </c>
      <c r="B539" s="41" t="s">
        <v>532</v>
      </c>
      <c r="C539" s="33">
        <v>18846.009999999998</v>
      </c>
      <c r="D539" s="25"/>
      <c r="E539" s="42"/>
      <c r="F539" s="43"/>
      <c r="G539" s="43"/>
      <c r="H539" s="43"/>
      <c r="I539" s="44"/>
    </row>
    <row r="540" spans="1:9" x14ac:dyDescent="0.25">
      <c r="A540" s="40">
        <f t="shared" si="8"/>
        <v>536</v>
      </c>
      <c r="B540" s="41" t="s">
        <v>597</v>
      </c>
      <c r="C540" s="33">
        <v>118260</v>
      </c>
      <c r="D540" s="25"/>
      <c r="E540" s="42"/>
      <c r="F540" s="43"/>
      <c r="G540" s="43"/>
      <c r="H540" s="43"/>
      <c r="I540" s="44"/>
    </row>
    <row r="541" spans="1:9" x14ac:dyDescent="0.25">
      <c r="A541" s="40">
        <f t="shared" si="8"/>
        <v>537</v>
      </c>
      <c r="B541" s="41" t="s">
        <v>561</v>
      </c>
      <c r="C541" s="33">
        <v>132328</v>
      </c>
      <c r="D541" s="25"/>
      <c r="E541" s="42"/>
      <c r="F541" s="43"/>
      <c r="G541" s="43"/>
      <c r="H541" s="43"/>
      <c r="I541" s="44"/>
    </row>
    <row r="542" spans="1:9" x14ac:dyDescent="0.25">
      <c r="A542" s="40">
        <f t="shared" si="8"/>
        <v>538</v>
      </c>
      <c r="B542" s="41" t="s">
        <v>706</v>
      </c>
      <c r="C542" s="33">
        <v>4422</v>
      </c>
      <c r="D542" s="25"/>
      <c r="E542" s="42"/>
      <c r="F542" s="43"/>
      <c r="G542" s="43"/>
      <c r="H542" s="43"/>
      <c r="I542" s="44"/>
    </row>
    <row r="543" spans="1:9" x14ac:dyDescent="0.25">
      <c r="A543" s="40">
        <f t="shared" si="8"/>
        <v>539</v>
      </c>
      <c r="B543" s="41" t="s">
        <v>444</v>
      </c>
      <c r="C543" s="33">
        <v>9965641.0399999991</v>
      </c>
      <c r="D543" s="25"/>
      <c r="E543" s="42"/>
      <c r="F543" s="43"/>
      <c r="G543" s="43"/>
      <c r="H543" s="43"/>
      <c r="I543" s="44"/>
    </row>
    <row r="544" spans="1:9" x14ac:dyDescent="0.25">
      <c r="A544" s="40">
        <f t="shared" si="8"/>
        <v>540</v>
      </c>
      <c r="B544" s="41" t="s">
        <v>542</v>
      </c>
      <c r="C544" s="33">
        <v>1770</v>
      </c>
      <c r="D544" s="25"/>
      <c r="E544" s="42"/>
      <c r="F544" s="43"/>
      <c r="G544" s="43"/>
      <c r="H544" s="43"/>
      <c r="I544" s="44"/>
    </row>
    <row r="545" spans="1:9" x14ac:dyDescent="0.25">
      <c r="A545" s="40">
        <f t="shared" si="8"/>
        <v>541</v>
      </c>
      <c r="B545" s="41" t="s">
        <v>657</v>
      </c>
      <c r="C545" s="33">
        <v>872610.35</v>
      </c>
      <c r="D545" s="25"/>
      <c r="E545" s="42"/>
      <c r="F545" s="43"/>
      <c r="G545" s="43"/>
      <c r="H545" s="43"/>
      <c r="I545" s="44"/>
    </row>
    <row r="546" spans="1:9" x14ac:dyDescent="0.25">
      <c r="A546" s="40">
        <f t="shared" si="8"/>
        <v>542</v>
      </c>
      <c r="B546" s="41" t="s">
        <v>606</v>
      </c>
      <c r="C546" s="33">
        <v>162100.89000000001</v>
      </c>
      <c r="D546" s="25"/>
      <c r="E546" s="42"/>
      <c r="F546" s="43"/>
      <c r="G546" s="43"/>
      <c r="H546" s="43"/>
      <c r="I546" s="44"/>
    </row>
    <row r="547" spans="1:9" x14ac:dyDescent="0.25">
      <c r="A547" s="40">
        <f t="shared" si="8"/>
        <v>543</v>
      </c>
      <c r="B547" s="41" t="s">
        <v>611</v>
      </c>
      <c r="C547" s="33">
        <v>162000</v>
      </c>
      <c r="D547" s="25"/>
      <c r="E547" s="42"/>
      <c r="F547" s="43"/>
      <c r="G547" s="43"/>
      <c r="H547" s="43"/>
      <c r="I547" s="44"/>
    </row>
    <row r="548" spans="1:9" x14ac:dyDescent="0.25">
      <c r="A548" s="40">
        <f t="shared" si="8"/>
        <v>544</v>
      </c>
      <c r="B548" s="41" t="s">
        <v>685</v>
      </c>
      <c r="C548" s="33">
        <v>348602.6</v>
      </c>
      <c r="D548" s="25"/>
      <c r="E548" s="42"/>
      <c r="F548" s="43"/>
      <c r="G548" s="43"/>
      <c r="H548" s="43"/>
      <c r="I548" s="44"/>
    </row>
    <row r="549" spans="1:9" x14ac:dyDescent="0.25">
      <c r="A549" s="40">
        <f t="shared" si="8"/>
        <v>545</v>
      </c>
      <c r="B549" s="41" t="s">
        <v>709</v>
      </c>
      <c r="C549" s="33">
        <v>32323.59</v>
      </c>
      <c r="D549" s="25"/>
      <c r="E549" s="42"/>
      <c r="F549" s="43"/>
      <c r="G549" s="43"/>
      <c r="H549" s="43"/>
      <c r="I549" s="44"/>
    </row>
    <row r="550" spans="1:9" x14ac:dyDescent="0.25">
      <c r="A550" s="40">
        <f t="shared" si="8"/>
        <v>546</v>
      </c>
      <c r="B550" s="41" t="s">
        <v>544</v>
      </c>
      <c r="C550" s="33">
        <v>582330</v>
      </c>
      <c r="D550" s="25"/>
      <c r="E550" s="42"/>
      <c r="F550" s="43"/>
      <c r="G550" s="43"/>
      <c r="H550" s="43"/>
      <c r="I550" s="44"/>
    </row>
    <row r="551" spans="1:9" x14ac:dyDescent="0.25">
      <c r="A551" s="40">
        <f t="shared" si="8"/>
        <v>547</v>
      </c>
      <c r="B551" s="41" t="s">
        <v>596</v>
      </c>
      <c r="C551" s="33">
        <v>68681</v>
      </c>
      <c r="D551" s="25"/>
      <c r="E551" s="42"/>
      <c r="F551" s="43"/>
      <c r="G551" s="43"/>
      <c r="H551" s="43"/>
      <c r="I551" s="44"/>
    </row>
    <row r="552" spans="1:9" x14ac:dyDescent="0.25">
      <c r="A552" s="40">
        <f t="shared" si="8"/>
        <v>548</v>
      </c>
      <c r="B552" s="41" t="s">
        <v>708</v>
      </c>
      <c r="C552" s="33">
        <v>7590.53</v>
      </c>
      <c r="D552" s="25"/>
      <c r="E552" s="42"/>
      <c r="F552" s="43"/>
      <c r="G552" s="43"/>
      <c r="H552" s="43"/>
      <c r="I552" s="44"/>
    </row>
    <row r="553" spans="1:9" x14ac:dyDescent="0.25">
      <c r="A553" s="40">
        <f t="shared" si="8"/>
        <v>549</v>
      </c>
      <c r="B553" s="41" t="s">
        <v>536</v>
      </c>
      <c r="C553" s="33">
        <v>42480</v>
      </c>
      <c r="D553" s="25"/>
      <c r="E553" s="42"/>
      <c r="F553" s="43"/>
      <c r="G553" s="43"/>
      <c r="H553" s="43"/>
      <c r="I553" s="44"/>
    </row>
    <row r="554" spans="1:9" x14ac:dyDescent="0.25">
      <c r="A554" s="40">
        <f t="shared" si="8"/>
        <v>550</v>
      </c>
      <c r="B554" s="41" t="s">
        <v>641</v>
      </c>
      <c r="C554" s="33">
        <v>21441.42</v>
      </c>
      <c r="D554" s="25"/>
      <c r="E554" s="42"/>
      <c r="F554" s="43"/>
      <c r="G554" s="43"/>
      <c r="H554" s="43"/>
      <c r="I554" s="44"/>
    </row>
    <row r="555" spans="1:9" x14ac:dyDescent="0.25">
      <c r="A555" s="40">
        <f t="shared" si="8"/>
        <v>551</v>
      </c>
      <c r="B555" s="41" t="s">
        <v>567</v>
      </c>
      <c r="C555" s="33">
        <v>1756589.25</v>
      </c>
      <c r="D555" s="25"/>
      <c r="E555" s="42"/>
      <c r="F555" s="43"/>
      <c r="G555" s="43"/>
      <c r="H555" s="43"/>
      <c r="I555" s="44"/>
    </row>
    <row r="556" spans="1:9" x14ac:dyDescent="0.25">
      <c r="A556" s="40">
        <f t="shared" si="8"/>
        <v>552</v>
      </c>
      <c r="B556" s="41" t="s">
        <v>651</v>
      </c>
      <c r="C556" s="33">
        <v>99274</v>
      </c>
      <c r="D556" s="25"/>
      <c r="E556" s="42"/>
      <c r="F556" s="43"/>
      <c r="G556" s="43"/>
      <c r="H556" s="43"/>
      <c r="I556" s="44"/>
    </row>
    <row r="557" spans="1:9" x14ac:dyDescent="0.25">
      <c r="A557" s="40">
        <f t="shared" si="8"/>
        <v>553</v>
      </c>
      <c r="B557" s="41" t="s">
        <v>710</v>
      </c>
      <c r="C557" s="33">
        <v>297360</v>
      </c>
      <c r="D557" s="25"/>
      <c r="E557" s="42"/>
      <c r="F557" s="43"/>
      <c r="G557" s="43"/>
      <c r="H557" s="43"/>
      <c r="I557" s="44"/>
    </row>
    <row r="558" spans="1:9" x14ac:dyDescent="0.25">
      <c r="A558" s="40">
        <f t="shared" si="8"/>
        <v>554</v>
      </c>
      <c r="B558" s="41" t="s">
        <v>615</v>
      </c>
      <c r="C558" s="33">
        <v>62609</v>
      </c>
      <c r="D558" s="25"/>
      <c r="E558" s="42"/>
      <c r="F558" s="43"/>
      <c r="G558" s="43"/>
      <c r="H558" s="43"/>
      <c r="I558" s="44"/>
    </row>
    <row r="559" spans="1:9" x14ac:dyDescent="0.25">
      <c r="A559" s="40">
        <f t="shared" si="8"/>
        <v>555</v>
      </c>
      <c r="B559" s="41" t="s">
        <v>637</v>
      </c>
      <c r="C559" s="33">
        <v>23094.46</v>
      </c>
      <c r="D559" s="25"/>
      <c r="E559" s="42"/>
      <c r="F559" s="43"/>
      <c r="G559" s="43"/>
      <c r="H559" s="43"/>
      <c r="I559" s="44"/>
    </row>
    <row r="560" spans="1:9" x14ac:dyDescent="0.25">
      <c r="A560" s="40">
        <f t="shared" si="8"/>
        <v>556</v>
      </c>
      <c r="B560" s="41" t="s">
        <v>671</v>
      </c>
      <c r="C560" s="33">
        <v>12764</v>
      </c>
      <c r="D560" s="25"/>
      <c r="E560" s="42"/>
      <c r="F560" s="43"/>
      <c r="G560" s="43"/>
      <c r="H560" s="43"/>
      <c r="I560" s="44"/>
    </row>
    <row r="561" spans="1:9" x14ac:dyDescent="0.25">
      <c r="A561" s="40">
        <f t="shared" si="8"/>
        <v>557</v>
      </c>
      <c r="B561" s="41" t="s">
        <v>602</v>
      </c>
      <c r="C561" s="33">
        <v>3451625.54</v>
      </c>
      <c r="D561" s="25"/>
      <c r="E561" s="42"/>
      <c r="F561" s="43"/>
      <c r="G561" s="43"/>
      <c r="H561" s="43"/>
      <c r="I561" s="44"/>
    </row>
    <row r="562" spans="1:9" x14ac:dyDescent="0.25">
      <c r="A562" s="40">
        <f t="shared" si="8"/>
        <v>558</v>
      </c>
      <c r="B562" s="41" t="s">
        <v>559</v>
      </c>
      <c r="C562" s="33">
        <v>3162209</v>
      </c>
      <c r="D562" s="25"/>
      <c r="E562" s="42"/>
      <c r="F562" s="43"/>
      <c r="G562" s="43"/>
      <c r="H562" s="43"/>
      <c r="I562" s="44"/>
    </row>
    <row r="563" spans="1:9" x14ac:dyDescent="0.25">
      <c r="A563" s="40">
        <f t="shared" si="8"/>
        <v>559</v>
      </c>
      <c r="B563" s="41" t="s">
        <v>686</v>
      </c>
      <c r="C563" s="33">
        <v>52131</v>
      </c>
      <c r="D563" s="25"/>
      <c r="E563" s="42"/>
      <c r="F563" s="43"/>
      <c r="G563" s="43"/>
      <c r="H563" s="43"/>
      <c r="I563" s="44"/>
    </row>
    <row r="564" spans="1:9" x14ac:dyDescent="0.25">
      <c r="A564" s="40">
        <f t="shared" si="8"/>
        <v>560</v>
      </c>
      <c r="B564" s="41" t="s">
        <v>640</v>
      </c>
      <c r="C564" s="33">
        <v>24805.16</v>
      </c>
      <c r="D564" s="25"/>
      <c r="E564" s="42"/>
      <c r="F564" s="43"/>
      <c r="G564" s="43"/>
      <c r="H564" s="43"/>
      <c r="I564" s="44"/>
    </row>
    <row r="565" spans="1:9" x14ac:dyDescent="0.25">
      <c r="A565" s="40">
        <f t="shared" si="8"/>
        <v>561</v>
      </c>
      <c r="B565" s="41" t="s">
        <v>712</v>
      </c>
      <c r="C565" s="33">
        <v>3285.7</v>
      </c>
      <c r="D565" s="25"/>
      <c r="E565" s="42"/>
      <c r="F565" s="43"/>
      <c r="G565" s="43"/>
      <c r="H565" s="43"/>
      <c r="I565" s="44"/>
    </row>
    <row r="566" spans="1:9" x14ac:dyDescent="0.25">
      <c r="A566" s="40">
        <f t="shared" si="8"/>
        <v>562</v>
      </c>
      <c r="B566" s="41" t="s">
        <v>711</v>
      </c>
      <c r="C566" s="33">
        <v>43149</v>
      </c>
      <c r="D566" s="25"/>
      <c r="E566" s="42"/>
      <c r="F566" s="43"/>
      <c r="G566" s="43"/>
      <c r="H566" s="43"/>
      <c r="I566" s="44"/>
    </row>
    <row r="567" spans="1:9" x14ac:dyDescent="0.25">
      <c r="A567" s="40">
        <f t="shared" si="8"/>
        <v>563</v>
      </c>
      <c r="B567" s="41" t="s">
        <v>582</v>
      </c>
      <c r="C567" s="33">
        <v>12177</v>
      </c>
      <c r="D567" s="25"/>
      <c r="E567" s="42"/>
      <c r="F567" s="43"/>
      <c r="G567" s="43"/>
      <c r="H567" s="43"/>
      <c r="I567" s="44"/>
    </row>
    <row r="568" spans="1:9" x14ac:dyDescent="0.25">
      <c r="A568" s="40">
        <f t="shared" si="8"/>
        <v>564</v>
      </c>
      <c r="B568" s="41" t="s">
        <v>675</v>
      </c>
      <c r="C568" s="33">
        <v>158915</v>
      </c>
      <c r="D568" s="25"/>
      <c r="E568" s="42"/>
      <c r="F568" s="43"/>
      <c r="G568" s="43"/>
      <c r="H568" s="43"/>
      <c r="I568" s="44"/>
    </row>
    <row r="569" spans="1:9" x14ac:dyDescent="0.25">
      <c r="A569" s="40">
        <f t="shared" si="8"/>
        <v>565</v>
      </c>
      <c r="B569" s="41" t="s">
        <v>591</v>
      </c>
      <c r="C569" s="33">
        <v>79639</v>
      </c>
      <c r="D569" s="25"/>
      <c r="E569" s="42"/>
      <c r="F569" s="43"/>
      <c r="G569" s="43"/>
      <c r="H569" s="43"/>
      <c r="I569" s="44"/>
    </row>
    <row r="570" spans="1:9" x14ac:dyDescent="0.25">
      <c r="A570" s="40">
        <f t="shared" si="8"/>
        <v>566</v>
      </c>
      <c r="B570" s="41" t="s">
        <v>526</v>
      </c>
      <c r="C570" s="33">
        <v>119413</v>
      </c>
      <c r="D570" s="25"/>
      <c r="E570" s="42"/>
      <c r="F570" s="43"/>
      <c r="G570" s="43"/>
      <c r="H570" s="43"/>
      <c r="I570" s="44"/>
    </row>
    <row r="571" spans="1:9" x14ac:dyDescent="0.25">
      <c r="A571" s="40">
        <f t="shared" si="8"/>
        <v>567</v>
      </c>
      <c r="B571" s="41" t="s">
        <v>523</v>
      </c>
      <c r="C571" s="33">
        <v>2036200</v>
      </c>
      <c r="D571" s="25"/>
      <c r="E571" s="42"/>
      <c r="F571" s="43"/>
      <c r="G571" s="43"/>
      <c r="H571" s="43"/>
      <c r="I571" s="44"/>
    </row>
    <row r="572" spans="1:9" x14ac:dyDescent="0.25">
      <c r="A572" s="40">
        <f t="shared" si="8"/>
        <v>568</v>
      </c>
      <c r="B572" s="41" t="s">
        <v>655</v>
      </c>
      <c r="C572" s="33">
        <v>625870</v>
      </c>
      <c r="D572" s="25"/>
      <c r="E572" s="42"/>
      <c r="F572" s="43"/>
      <c r="G572" s="43"/>
      <c r="H572" s="43"/>
      <c r="I572" s="44"/>
    </row>
    <row r="573" spans="1:9" x14ac:dyDescent="0.25">
      <c r="A573" s="40">
        <f t="shared" si="8"/>
        <v>569</v>
      </c>
      <c r="B573" s="41" t="s">
        <v>450</v>
      </c>
      <c r="C573" s="33">
        <v>136730</v>
      </c>
      <c r="D573" s="25"/>
      <c r="E573" s="42"/>
      <c r="F573" s="43"/>
      <c r="G573" s="43"/>
      <c r="H573" s="43"/>
      <c r="I573" s="44"/>
    </row>
    <row r="574" spans="1:9" x14ac:dyDescent="0.25">
      <c r="A574" s="40">
        <f t="shared" si="8"/>
        <v>570</v>
      </c>
      <c r="B574" s="41" t="s">
        <v>589</v>
      </c>
      <c r="C574" s="33">
        <v>2191415.0299999998</v>
      </c>
      <c r="D574" s="25"/>
      <c r="E574" s="42"/>
      <c r="F574" s="43"/>
      <c r="G574" s="43"/>
      <c r="H574" s="43"/>
      <c r="I574" s="44"/>
    </row>
    <row r="575" spans="1:9" x14ac:dyDescent="0.25">
      <c r="A575" s="40">
        <f t="shared" si="8"/>
        <v>571</v>
      </c>
      <c r="B575" s="41" t="s">
        <v>560</v>
      </c>
      <c r="C575" s="33">
        <v>6973154.2400000002</v>
      </c>
      <c r="D575" s="25"/>
      <c r="E575" s="42"/>
      <c r="F575" s="43"/>
      <c r="G575" s="43"/>
      <c r="H575" s="43"/>
      <c r="I575" s="44"/>
    </row>
    <row r="576" spans="1:9" x14ac:dyDescent="0.25">
      <c r="A576" s="40">
        <f t="shared" si="8"/>
        <v>572</v>
      </c>
      <c r="B576" s="41" t="s">
        <v>576</v>
      </c>
      <c r="C576" s="33">
        <v>179249</v>
      </c>
      <c r="D576" s="25"/>
      <c r="E576" s="42"/>
      <c r="F576" s="43"/>
      <c r="G576" s="43"/>
      <c r="H576" s="43"/>
      <c r="I576" s="44"/>
    </row>
    <row r="577" spans="1:9" x14ac:dyDescent="0.25">
      <c r="A577" s="40">
        <f t="shared" si="8"/>
        <v>573</v>
      </c>
      <c r="B577" s="41" t="s">
        <v>581</v>
      </c>
      <c r="C577" s="33">
        <v>12296</v>
      </c>
      <c r="D577" s="25"/>
      <c r="E577" s="42"/>
      <c r="F577" s="43"/>
      <c r="G577" s="43"/>
      <c r="H577" s="43"/>
      <c r="I577" s="44"/>
    </row>
    <row r="578" spans="1:9" x14ac:dyDescent="0.25">
      <c r="A578" s="40">
        <f t="shared" si="8"/>
        <v>574</v>
      </c>
      <c r="B578" s="41" t="s">
        <v>550</v>
      </c>
      <c r="C578" s="33">
        <v>3625589</v>
      </c>
      <c r="D578" s="25"/>
      <c r="E578" s="42"/>
      <c r="F578" s="43"/>
      <c r="G578" s="43"/>
      <c r="H578" s="43"/>
      <c r="I578" s="44"/>
    </row>
    <row r="579" spans="1:9" x14ac:dyDescent="0.25">
      <c r="A579" s="40">
        <f t="shared" si="8"/>
        <v>575</v>
      </c>
      <c r="B579" s="41" t="s">
        <v>691</v>
      </c>
      <c r="C579" s="33">
        <v>1043751.25</v>
      </c>
      <c r="D579" s="25"/>
      <c r="E579" s="42"/>
      <c r="F579" s="43"/>
      <c r="G579" s="43"/>
      <c r="H579" s="43"/>
      <c r="I579" s="44"/>
    </row>
    <row r="580" spans="1:9" x14ac:dyDescent="0.25">
      <c r="A580" s="40">
        <f t="shared" si="8"/>
        <v>576</v>
      </c>
      <c r="B580" s="41" t="s">
        <v>535</v>
      </c>
      <c r="C580" s="33">
        <v>142651.69</v>
      </c>
      <c r="D580" s="25"/>
      <c r="E580" s="42"/>
      <c r="F580" s="43"/>
      <c r="G580" s="43"/>
      <c r="H580" s="43"/>
      <c r="I580" s="44"/>
    </row>
    <row r="581" spans="1:9" x14ac:dyDescent="0.25">
      <c r="A581" s="40">
        <f t="shared" si="8"/>
        <v>577</v>
      </c>
      <c r="B581" s="41" t="s">
        <v>717</v>
      </c>
      <c r="C581" s="33">
        <v>66901.279999999999</v>
      </c>
      <c r="D581" s="25"/>
      <c r="E581" s="42"/>
      <c r="F581" s="43"/>
      <c r="G581" s="43"/>
      <c r="H581" s="43"/>
      <c r="I581" s="44"/>
    </row>
    <row r="582" spans="1:9" x14ac:dyDescent="0.25">
      <c r="A582" s="40">
        <f t="shared" ref="A582:A636" si="9">A581+1</f>
        <v>578</v>
      </c>
      <c r="B582" s="41" t="s">
        <v>548</v>
      </c>
      <c r="C582" s="33">
        <v>1466</v>
      </c>
      <c r="D582" s="25"/>
      <c r="E582" s="42"/>
      <c r="F582" s="43"/>
      <c r="G582" s="43"/>
      <c r="H582" s="43"/>
      <c r="I582" s="44"/>
    </row>
    <row r="583" spans="1:9" x14ac:dyDescent="0.25">
      <c r="A583" s="40">
        <f t="shared" si="9"/>
        <v>579</v>
      </c>
      <c r="B583" s="41" t="s">
        <v>714</v>
      </c>
      <c r="C583" s="33">
        <v>79860.11</v>
      </c>
      <c r="D583" s="25"/>
      <c r="E583" s="42"/>
      <c r="F583" s="43"/>
      <c r="G583" s="43"/>
      <c r="H583" s="43"/>
      <c r="I583" s="44"/>
    </row>
    <row r="584" spans="1:9" x14ac:dyDescent="0.25">
      <c r="A584" s="40">
        <f t="shared" si="9"/>
        <v>580</v>
      </c>
      <c r="B584" s="41" t="s">
        <v>520</v>
      </c>
      <c r="C584" s="33">
        <v>3260746</v>
      </c>
      <c r="D584" s="25"/>
      <c r="E584" s="42"/>
      <c r="F584" s="43"/>
      <c r="G584" s="43"/>
      <c r="H584" s="43"/>
      <c r="I584" s="44"/>
    </row>
    <row r="585" spans="1:9" x14ac:dyDescent="0.25">
      <c r="A585" s="40">
        <f t="shared" si="9"/>
        <v>581</v>
      </c>
      <c r="B585" s="41" t="s">
        <v>673</v>
      </c>
      <c r="C585" s="33">
        <v>84825</v>
      </c>
      <c r="D585" s="25"/>
      <c r="E585" s="42"/>
      <c r="F585" s="43"/>
      <c r="G585" s="43"/>
      <c r="H585" s="43"/>
      <c r="I585" s="44"/>
    </row>
    <row r="586" spans="1:9" x14ac:dyDescent="0.25">
      <c r="A586" s="40">
        <f t="shared" si="9"/>
        <v>582</v>
      </c>
      <c r="B586" s="41" t="s">
        <v>652</v>
      </c>
      <c r="C586" s="33">
        <v>210123</v>
      </c>
      <c r="D586" s="25"/>
      <c r="E586" s="42"/>
      <c r="F586" s="43"/>
      <c r="G586" s="43"/>
      <c r="H586" s="43"/>
      <c r="I586" s="44"/>
    </row>
    <row r="587" spans="1:9" x14ac:dyDescent="0.25">
      <c r="A587" s="40">
        <f t="shared" si="9"/>
        <v>583</v>
      </c>
      <c r="B587" s="41" t="s">
        <v>716</v>
      </c>
      <c r="C587" s="33">
        <v>80793.649999999994</v>
      </c>
      <c r="D587" s="25"/>
      <c r="E587" s="42"/>
      <c r="F587" s="43"/>
      <c r="G587" s="43"/>
      <c r="H587" s="43"/>
      <c r="I587" s="44"/>
    </row>
    <row r="588" spans="1:9" x14ac:dyDescent="0.25">
      <c r="A588" s="40">
        <f t="shared" si="9"/>
        <v>584</v>
      </c>
      <c r="B588" s="41" t="s">
        <v>692</v>
      </c>
      <c r="C588" s="33">
        <v>1604072.79</v>
      </c>
      <c r="D588" s="25"/>
      <c r="E588" s="42"/>
      <c r="F588" s="43"/>
      <c r="G588" s="43"/>
      <c r="H588" s="43"/>
      <c r="I588" s="44"/>
    </row>
    <row r="589" spans="1:9" x14ac:dyDescent="0.25">
      <c r="A589" s="40">
        <f t="shared" si="9"/>
        <v>585</v>
      </c>
      <c r="B589" s="41" t="s">
        <v>718</v>
      </c>
      <c r="C589" s="33">
        <v>10157.44</v>
      </c>
      <c r="D589" s="25"/>
      <c r="E589" s="42"/>
      <c r="F589" s="43"/>
      <c r="G589" s="43"/>
      <c r="H589" s="43"/>
      <c r="I589" s="44"/>
    </row>
    <row r="590" spans="1:9" x14ac:dyDescent="0.25">
      <c r="A590" s="40">
        <f t="shared" si="9"/>
        <v>586</v>
      </c>
      <c r="B590" s="41" t="s">
        <v>719</v>
      </c>
      <c r="C590" s="33">
        <v>1919801.15</v>
      </c>
      <c r="D590" s="25"/>
      <c r="E590" s="42"/>
      <c r="F590" s="43"/>
      <c r="G590" s="43"/>
      <c r="H590" s="43"/>
      <c r="I590" s="44"/>
    </row>
    <row r="591" spans="1:9" x14ac:dyDescent="0.25">
      <c r="A591" s="40">
        <f t="shared" si="9"/>
        <v>587</v>
      </c>
      <c r="B591" s="41" t="s">
        <v>625</v>
      </c>
      <c r="C591" s="33">
        <v>521696.4</v>
      </c>
      <c r="D591" s="25"/>
      <c r="E591" s="42"/>
      <c r="F591" s="43"/>
      <c r="G591" s="43"/>
      <c r="H591" s="43"/>
      <c r="I591" s="44"/>
    </row>
    <row r="592" spans="1:9" x14ac:dyDescent="0.25">
      <c r="A592" s="40">
        <f t="shared" si="9"/>
        <v>588</v>
      </c>
      <c r="B592" s="41" t="s">
        <v>646</v>
      </c>
      <c r="C592" s="33">
        <v>4273561.8099999996</v>
      </c>
      <c r="D592" s="25"/>
      <c r="E592" s="42"/>
      <c r="F592" s="43"/>
      <c r="G592" s="43"/>
      <c r="H592" s="43"/>
      <c r="I592" s="44"/>
    </row>
    <row r="593" spans="1:9" x14ac:dyDescent="0.25">
      <c r="A593" s="40">
        <f t="shared" si="9"/>
        <v>589</v>
      </c>
      <c r="B593" s="41" t="s">
        <v>537</v>
      </c>
      <c r="C593" s="33">
        <v>94257.77</v>
      </c>
      <c r="D593" s="25"/>
      <c r="E593" s="42"/>
      <c r="F593" s="43"/>
      <c r="G593" s="43"/>
      <c r="H593" s="43"/>
      <c r="I593" s="44"/>
    </row>
    <row r="594" spans="1:9" x14ac:dyDescent="0.25">
      <c r="A594" s="40">
        <f t="shared" si="9"/>
        <v>590</v>
      </c>
      <c r="B594" s="41" t="s">
        <v>592</v>
      </c>
      <c r="C594" s="33">
        <v>157151</v>
      </c>
      <c r="D594" s="25"/>
      <c r="E594" s="42"/>
      <c r="F594" s="43"/>
      <c r="G594" s="43"/>
      <c r="H594" s="43"/>
      <c r="I594" s="44"/>
    </row>
    <row r="595" spans="1:9" x14ac:dyDescent="0.25">
      <c r="A595" s="40">
        <f t="shared" si="9"/>
        <v>591</v>
      </c>
      <c r="B595" s="41" t="s">
        <v>660</v>
      </c>
      <c r="C595" s="33">
        <v>827900</v>
      </c>
      <c r="D595" s="25"/>
      <c r="E595" s="42"/>
      <c r="F595" s="43"/>
      <c r="G595" s="43"/>
      <c r="H595" s="43"/>
      <c r="I595" s="44"/>
    </row>
    <row r="596" spans="1:9" x14ac:dyDescent="0.25">
      <c r="A596" s="40">
        <f t="shared" si="9"/>
        <v>592</v>
      </c>
      <c r="B596" s="41" t="s">
        <v>534</v>
      </c>
      <c r="C596" s="33">
        <v>188164</v>
      </c>
      <c r="D596" s="25"/>
      <c r="E596" s="42"/>
      <c r="F596" s="43"/>
      <c r="G596" s="43"/>
      <c r="H596" s="43"/>
      <c r="I596" s="44"/>
    </row>
    <row r="597" spans="1:9" x14ac:dyDescent="0.25">
      <c r="A597" s="40">
        <f t="shared" si="9"/>
        <v>593</v>
      </c>
      <c r="B597" s="41" t="s">
        <v>616</v>
      </c>
      <c r="C597" s="33">
        <v>2613906</v>
      </c>
      <c r="D597" s="25"/>
      <c r="E597" s="42"/>
      <c r="F597" s="43"/>
      <c r="G597" s="43"/>
      <c r="H597" s="43"/>
      <c r="I597" s="44"/>
    </row>
    <row r="598" spans="1:9" x14ac:dyDescent="0.25">
      <c r="A598" s="40">
        <f t="shared" si="9"/>
        <v>594</v>
      </c>
      <c r="B598" s="41" t="s">
        <v>552</v>
      </c>
      <c r="C598" s="33">
        <v>4483</v>
      </c>
      <c r="D598" s="25"/>
      <c r="E598" s="42"/>
      <c r="F598" s="43"/>
      <c r="G598" s="43"/>
      <c r="H598" s="43"/>
      <c r="I598" s="44"/>
    </row>
    <row r="599" spans="1:9" x14ac:dyDescent="0.25">
      <c r="A599" s="40">
        <f t="shared" si="9"/>
        <v>595</v>
      </c>
      <c r="B599" s="41" t="s">
        <v>566</v>
      </c>
      <c r="C599" s="33">
        <v>874062.62999999989</v>
      </c>
      <c r="D599" s="25"/>
      <c r="E599" s="42"/>
      <c r="F599" s="43"/>
      <c r="G599" s="43"/>
      <c r="H599" s="43"/>
      <c r="I599" s="44"/>
    </row>
    <row r="600" spans="1:9" x14ac:dyDescent="0.25">
      <c r="A600" s="40">
        <f t="shared" si="9"/>
        <v>596</v>
      </c>
      <c r="B600" s="41" t="s">
        <v>661</v>
      </c>
      <c r="C600" s="33">
        <v>292168</v>
      </c>
      <c r="D600" s="25"/>
      <c r="E600" s="42"/>
      <c r="F600" s="43"/>
      <c r="G600" s="43"/>
      <c r="H600" s="43"/>
      <c r="I600" s="44"/>
    </row>
    <row r="601" spans="1:9" x14ac:dyDescent="0.25">
      <c r="A601" s="40">
        <f t="shared" si="9"/>
        <v>597</v>
      </c>
      <c r="B601" s="41" t="s">
        <v>715</v>
      </c>
      <c r="C601" s="33">
        <v>363237.8</v>
      </c>
      <c r="D601" s="25"/>
      <c r="E601" s="42"/>
      <c r="F601" s="43"/>
      <c r="G601" s="43"/>
      <c r="H601" s="43"/>
      <c r="I601" s="44"/>
    </row>
    <row r="602" spans="1:9" x14ac:dyDescent="0.25">
      <c r="A602" s="40">
        <f t="shared" si="9"/>
        <v>598</v>
      </c>
      <c r="B602" s="41" t="s">
        <v>531</v>
      </c>
      <c r="C602" s="33">
        <v>321.88000000000466</v>
      </c>
      <c r="D602" s="25"/>
      <c r="E602" s="42"/>
      <c r="F602" s="43"/>
      <c r="G602" s="43"/>
      <c r="H602" s="43"/>
      <c r="I602" s="44"/>
    </row>
    <row r="603" spans="1:9" x14ac:dyDescent="0.25">
      <c r="A603" s="40">
        <f t="shared" si="9"/>
        <v>599</v>
      </c>
      <c r="B603" s="41" t="s">
        <v>713</v>
      </c>
      <c r="C603" s="33">
        <v>549168.77</v>
      </c>
      <c r="D603" s="25"/>
      <c r="E603" s="42"/>
      <c r="F603" s="43"/>
      <c r="G603" s="43"/>
      <c r="H603" s="43"/>
      <c r="I603" s="44"/>
    </row>
    <row r="604" spans="1:9" x14ac:dyDescent="0.25">
      <c r="A604" s="40">
        <f t="shared" si="9"/>
        <v>600</v>
      </c>
      <c r="B604" s="41" t="s">
        <v>634</v>
      </c>
      <c r="C604" s="33">
        <v>34967</v>
      </c>
      <c r="D604" s="25"/>
      <c r="E604" s="42"/>
      <c r="F604" s="43"/>
      <c r="G604" s="43"/>
      <c r="H604" s="43"/>
      <c r="I604" s="44"/>
    </row>
    <row r="605" spans="1:9" x14ac:dyDescent="0.25">
      <c r="A605" s="40">
        <f t="shared" si="9"/>
        <v>601</v>
      </c>
      <c r="B605" s="41" t="s">
        <v>538</v>
      </c>
      <c r="C605" s="33">
        <v>566400</v>
      </c>
      <c r="D605" s="25"/>
      <c r="E605" s="42"/>
      <c r="F605" s="43"/>
      <c r="G605" s="43"/>
      <c r="H605" s="43"/>
      <c r="I605" s="44"/>
    </row>
    <row r="606" spans="1:9" x14ac:dyDescent="0.25">
      <c r="A606" s="40">
        <f t="shared" si="9"/>
        <v>602</v>
      </c>
      <c r="B606" s="41" t="s">
        <v>668</v>
      </c>
      <c r="C606" s="33">
        <v>41707.01</v>
      </c>
      <c r="D606" s="25"/>
      <c r="E606" s="42"/>
      <c r="F606" s="43"/>
      <c r="G606" s="43"/>
      <c r="H606" s="43"/>
      <c r="I606" s="44"/>
    </row>
    <row r="607" spans="1:9" x14ac:dyDescent="0.25">
      <c r="A607" s="40">
        <f t="shared" si="9"/>
        <v>603</v>
      </c>
      <c r="B607" s="41" t="s">
        <v>572</v>
      </c>
      <c r="C607" s="33">
        <v>39676.32</v>
      </c>
      <c r="D607" s="25"/>
      <c r="E607" s="42"/>
      <c r="F607" s="43"/>
      <c r="G607" s="43"/>
      <c r="H607" s="43"/>
      <c r="I607" s="44"/>
    </row>
    <row r="608" spans="1:9" x14ac:dyDescent="0.25">
      <c r="A608" s="40">
        <f t="shared" si="9"/>
        <v>604</v>
      </c>
      <c r="B608" s="41" t="s">
        <v>564</v>
      </c>
      <c r="C608" s="33">
        <v>40140.400000000001</v>
      </c>
      <c r="D608" s="25"/>
      <c r="E608" s="42"/>
      <c r="F608" s="43"/>
      <c r="G608" s="43"/>
      <c r="H608" s="43"/>
      <c r="I608" s="44"/>
    </row>
    <row r="609" spans="1:9" x14ac:dyDescent="0.25">
      <c r="A609" s="40">
        <f t="shared" si="9"/>
        <v>605</v>
      </c>
      <c r="B609" s="41" t="s">
        <v>635</v>
      </c>
      <c r="C609" s="33">
        <v>440709.72</v>
      </c>
      <c r="D609" s="25"/>
      <c r="E609" s="42"/>
      <c r="F609" s="43"/>
      <c r="G609" s="43"/>
      <c r="H609" s="43"/>
      <c r="I609" s="44"/>
    </row>
    <row r="610" spans="1:9" x14ac:dyDescent="0.25">
      <c r="A610" s="40">
        <f t="shared" si="9"/>
        <v>606</v>
      </c>
      <c r="B610" s="41" t="s">
        <v>557</v>
      </c>
      <c r="C610" s="33">
        <v>90978.4</v>
      </c>
      <c r="D610" s="25"/>
      <c r="E610" s="42"/>
      <c r="F610" s="43"/>
      <c r="G610" s="43"/>
      <c r="H610" s="43"/>
      <c r="I610" s="44"/>
    </row>
    <row r="611" spans="1:9" x14ac:dyDescent="0.25">
      <c r="A611" s="40">
        <f t="shared" si="9"/>
        <v>607</v>
      </c>
      <c r="B611" s="41" t="s">
        <v>653</v>
      </c>
      <c r="C611" s="33">
        <v>656682.18999999994</v>
      </c>
      <c r="D611" s="25"/>
      <c r="E611" s="42"/>
      <c r="F611" s="43"/>
      <c r="G611" s="43"/>
      <c r="H611" s="43"/>
      <c r="I611" s="44"/>
    </row>
    <row r="612" spans="1:9" x14ac:dyDescent="0.25">
      <c r="A612" s="40">
        <f t="shared" si="9"/>
        <v>608</v>
      </c>
      <c r="B612" s="41" t="s">
        <v>558</v>
      </c>
      <c r="C612" s="33">
        <v>19619</v>
      </c>
      <c r="D612" s="25"/>
      <c r="E612" s="42"/>
      <c r="F612" s="43"/>
      <c r="G612" s="43"/>
      <c r="H612" s="43"/>
      <c r="I612" s="44"/>
    </row>
    <row r="613" spans="1:9" x14ac:dyDescent="0.25">
      <c r="A613" s="40">
        <f t="shared" si="9"/>
        <v>609</v>
      </c>
      <c r="B613" s="41" t="s">
        <v>679</v>
      </c>
      <c r="C613" s="33">
        <v>22400</v>
      </c>
      <c r="D613" s="25"/>
      <c r="E613" s="42"/>
      <c r="F613" s="43"/>
      <c r="G613" s="43"/>
      <c r="H613" s="43"/>
      <c r="I613" s="44"/>
    </row>
    <row r="614" spans="1:9" x14ac:dyDescent="0.25">
      <c r="A614" s="40">
        <f t="shared" si="9"/>
        <v>610</v>
      </c>
      <c r="B614" s="41" t="s">
        <v>571</v>
      </c>
      <c r="C614" s="33">
        <v>14649</v>
      </c>
      <c r="D614" s="25"/>
      <c r="E614" s="42"/>
      <c r="F614" s="43"/>
      <c r="G614" s="43"/>
      <c r="H614" s="43"/>
      <c r="I614" s="44"/>
    </row>
    <row r="615" spans="1:9" x14ac:dyDescent="0.25">
      <c r="A615" s="40">
        <f t="shared" si="9"/>
        <v>611</v>
      </c>
      <c r="B615" s="41" t="s">
        <v>593</v>
      </c>
      <c r="C615" s="33">
        <v>910600</v>
      </c>
      <c r="D615" s="25"/>
      <c r="E615" s="42"/>
      <c r="F615" s="43"/>
      <c r="G615" s="43"/>
      <c r="H615" s="43"/>
      <c r="I615" s="44"/>
    </row>
    <row r="616" spans="1:9" x14ac:dyDescent="0.25">
      <c r="A616" s="40">
        <f t="shared" si="9"/>
        <v>612</v>
      </c>
      <c r="B616" s="41" t="s">
        <v>579</v>
      </c>
      <c r="C616" s="33">
        <v>1906021.38</v>
      </c>
      <c r="D616" s="25"/>
      <c r="E616" s="42"/>
      <c r="F616" s="43"/>
      <c r="G616" s="43"/>
      <c r="H616" s="43"/>
      <c r="I616" s="44"/>
    </row>
    <row r="617" spans="1:9" x14ac:dyDescent="0.25">
      <c r="A617" s="40">
        <f t="shared" si="9"/>
        <v>613</v>
      </c>
      <c r="B617" s="41" t="s">
        <v>577</v>
      </c>
      <c r="C617" s="33">
        <v>31590</v>
      </c>
      <c r="D617" s="25"/>
      <c r="E617" s="42"/>
      <c r="F617" s="43"/>
      <c r="G617" s="43"/>
      <c r="H617" s="43"/>
      <c r="I617" s="44"/>
    </row>
    <row r="618" spans="1:9" x14ac:dyDescent="0.25">
      <c r="A618" s="40">
        <f t="shared" si="9"/>
        <v>614</v>
      </c>
      <c r="B618" s="41" t="s">
        <v>647</v>
      </c>
      <c r="C618" s="33">
        <v>7620</v>
      </c>
      <c r="D618" s="25"/>
      <c r="E618" s="42"/>
      <c r="F618" s="43"/>
      <c r="G618" s="43"/>
      <c r="H618" s="43"/>
      <c r="I618" s="44"/>
    </row>
    <row r="619" spans="1:9" x14ac:dyDescent="0.25">
      <c r="A619" s="40">
        <f t="shared" si="9"/>
        <v>615</v>
      </c>
      <c r="B619" s="41" t="s">
        <v>439</v>
      </c>
      <c r="C619" s="33">
        <v>151616.31</v>
      </c>
      <c r="D619" s="25"/>
      <c r="E619" s="42"/>
      <c r="F619" s="43"/>
      <c r="G619" s="43"/>
      <c r="H619" s="43"/>
      <c r="I619" s="44"/>
    </row>
    <row r="620" spans="1:9" x14ac:dyDescent="0.25">
      <c r="A620" s="40">
        <f t="shared" si="9"/>
        <v>616</v>
      </c>
      <c r="B620" s="41" t="s">
        <v>721</v>
      </c>
      <c r="C620" s="33">
        <v>13382.32</v>
      </c>
      <c r="D620" s="25"/>
      <c r="E620" s="42"/>
      <c r="F620" s="43"/>
      <c r="G620" s="43"/>
      <c r="H620" s="43"/>
      <c r="I620" s="44"/>
    </row>
    <row r="621" spans="1:9" x14ac:dyDescent="0.25">
      <c r="A621" s="40">
        <f t="shared" si="9"/>
        <v>617</v>
      </c>
      <c r="B621" s="41" t="s">
        <v>720</v>
      </c>
      <c r="C621" s="33">
        <v>65488</v>
      </c>
      <c r="D621" s="25"/>
      <c r="E621" s="42"/>
      <c r="F621" s="43"/>
      <c r="G621" s="43"/>
      <c r="H621" s="43"/>
      <c r="I621" s="44"/>
    </row>
    <row r="622" spans="1:9" x14ac:dyDescent="0.25">
      <c r="A622" s="40">
        <f t="shared" si="9"/>
        <v>618</v>
      </c>
      <c r="B622" s="41" t="s">
        <v>568</v>
      </c>
      <c r="C622" s="33">
        <v>359793.24</v>
      </c>
      <c r="D622" s="25"/>
      <c r="E622" s="42"/>
      <c r="F622" s="43"/>
      <c r="G622" s="43"/>
      <c r="H622" s="43"/>
      <c r="I622" s="44"/>
    </row>
    <row r="623" spans="1:9" x14ac:dyDescent="0.25">
      <c r="A623" s="40">
        <f t="shared" si="9"/>
        <v>619</v>
      </c>
      <c r="B623" s="41" t="s">
        <v>654</v>
      </c>
      <c r="C623" s="33">
        <v>93573</v>
      </c>
      <c r="D623" s="25"/>
      <c r="E623" s="42"/>
      <c r="F623" s="43"/>
      <c r="G623" s="43"/>
      <c r="H623" s="43"/>
      <c r="I623" s="44"/>
    </row>
    <row r="624" spans="1:9" x14ac:dyDescent="0.25">
      <c r="A624" s="40">
        <f t="shared" si="9"/>
        <v>620</v>
      </c>
      <c r="B624" s="41" t="s">
        <v>519</v>
      </c>
      <c r="C624" s="33">
        <v>92841940.989999995</v>
      </c>
      <c r="D624" s="25"/>
      <c r="E624" s="42"/>
      <c r="F624" s="43"/>
      <c r="G624" s="43"/>
      <c r="H624" s="43"/>
      <c r="I624" s="44"/>
    </row>
    <row r="625" spans="1:9" x14ac:dyDescent="0.25">
      <c r="A625" s="40">
        <f t="shared" si="9"/>
        <v>621</v>
      </c>
      <c r="B625" s="41" t="s">
        <v>530</v>
      </c>
      <c r="C625" s="33">
        <v>185904</v>
      </c>
      <c r="D625" s="25"/>
      <c r="E625" s="42"/>
      <c r="F625" s="43"/>
      <c r="G625" s="43"/>
      <c r="H625" s="43"/>
      <c r="I625" s="44"/>
    </row>
    <row r="626" spans="1:9" x14ac:dyDescent="0.25">
      <c r="A626" s="40">
        <f t="shared" si="9"/>
        <v>622</v>
      </c>
      <c r="B626" s="41" t="s">
        <v>664</v>
      </c>
      <c r="C626" s="33">
        <v>113850</v>
      </c>
      <c r="D626" s="25"/>
      <c r="E626" s="42"/>
      <c r="F626" s="43"/>
      <c r="G626" s="43"/>
      <c r="H626" s="43"/>
      <c r="I626" s="44"/>
    </row>
    <row r="627" spans="1:9" x14ac:dyDescent="0.25">
      <c r="A627" s="40">
        <f t="shared" si="9"/>
        <v>623</v>
      </c>
      <c r="B627" s="41" t="s">
        <v>608</v>
      </c>
      <c r="C627" s="33">
        <v>155412</v>
      </c>
      <c r="D627" s="25"/>
      <c r="E627" s="42"/>
      <c r="F627" s="43"/>
      <c r="G627" s="43"/>
      <c r="H627" s="43"/>
      <c r="I627" s="44"/>
    </row>
    <row r="628" spans="1:9" x14ac:dyDescent="0.25">
      <c r="A628" s="40">
        <f t="shared" si="9"/>
        <v>624</v>
      </c>
      <c r="B628" s="41" t="s">
        <v>375</v>
      </c>
      <c r="C628" s="33">
        <v>45000</v>
      </c>
      <c r="D628" s="25"/>
      <c r="E628" s="42"/>
      <c r="F628" s="43"/>
      <c r="G628" s="43"/>
      <c r="H628" s="43"/>
      <c r="I628" s="44"/>
    </row>
    <row r="629" spans="1:9" x14ac:dyDescent="0.25">
      <c r="A629" s="40">
        <f t="shared" si="9"/>
        <v>625</v>
      </c>
      <c r="B629" s="41" t="s">
        <v>570</v>
      </c>
      <c r="C629" s="33">
        <v>57604.68</v>
      </c>
      <c r="D629" s="25"/>
      <c r="E629" s="42"/>
      <c r="F629" s="43"/>
      <c r="G629" s="43"/>
      <c r="H629" s="43"/>
      <c r="I629" s="44"/>
    </row>
    <row r="630" spans="1:9" x14ac:dyDescent="0.25">
      <c r="A630" s="40">
        <f t="shared" si="9"/>
        <v>626</v>
      </c>
      <c r="B630" s="41" t="s">
        <v>578</v>
      </c>
      <c r="C630" s="33">
        <v>3916</v>
      </c>
      <c r="D630" s="25"/>
      <c r="E630" s="42"/>
      <c r="F630" s="43"/>
      <c r="G630" s="43"/>
      <c r="H630" s="43"/>
      <c r="I630" s="44"/>
    </row>
    <row r="631" spans="1:9" x14ac:dyDescent="0.25">
      <c r="A631" s="40">
        <f t="shared" si="9"/>
        <v>627</v>
      </c>
      <c r="B631" s="41" t="s">
        <v>595</v>
      </c>
      <c r="C631" s="33">
        <v>522000</v>
      </c>
      <c r="D631" s="25"/>
      <c r="E631" s="42"/>
      <c r="F631" s="43"/>
      <c r="G631" s="43"/>
      <c r="H631" s="43"/>
      <c r="I631" s="44"/>
    </row>
    <row r="632" spans="1:9" x14ac:dyDescent="0.25">
      <c r="A632" s="40">
        <f t="shared" si="9"/>
        <v>628</v>
      </c>
      <c r="B632" s="41" t="s">
        <v>619</v>
      </c>
      <c r="C632" s="33">
        <v>22500</v>
      </c>
      <c r="D632" s="25"/>
      <c r="E632" s="42"/>
      <c r="F632" s="43"/>
      <c r="G632" s="43"/>
      <c r="H632" s="43"/>
      <c r="I632" s="44"/>
    </row>
    <row r="633" spans="1:9" x14ac:dyDescent="0.25">
      <c r="A633" s="40">
        <f t="shared" si="9"/>
        <v>629</v>
      </c>
      <c r="B633" s="41" t="s">
        <v>600</v>
      </c>
      <c r="C633" s="33">
        <v>1569</v>
      </c>
      <c r="D633" s="25"/>
      <c r="E633" s="42"/>
      <c r="F633" s="43"/>
      <c r="G633" s="43"/>
      <c r="H633" s="43"/>
      <c r="I633" s="44"/>
    </row>
    <row r="634" spans="1:9" x14ac:dyDescent="0.25">
      <c r="A634" s="40">
        <f t="shared" si="9"/>
        <v>630</v>
      </c>
      <c r="B634" s="41" t="s">
        <v>585</v>
      </c>
      <c r="C634" s="33">
        <v>518</v>
      </c>
      <c r="D634" s="25"/>
      <c r="E634" s="42"/>
      <c r="F634" s="43"/>
      <c r="G634" s="43"/>
      <c r="H634" s="43"/>
      <c r="I634" s="44"/>
    </row>
    <row r="635" spans="1:9" x14ac:dyDescent="0.25">
      <c r="A635" s="40">
        <f t="shared" si="9"/>
        <v>631</v>
      </c>
      <c r="B635" s="41" t="s">
        <v>645</v>
      </c>
      <c r="C635" s="33">
        <v>1108312.8999999999</v>
      </c>
      <c r="D635" s="25"/>
      <c r="E635" s="42"/>
      <c r="F635" s="43"/>
      <c r="G635" s="43"/>
      <c r="H635" s="43"/>
      <c r="I635" s="44"/>
    </row>
    <row r="636" spans="1:9" x14ac:dyDescent="0.25">
      <c r="A636" s="40">
        <f t="shared" si="9"/>
        <v>632</v>
      </c>
      <c r="B636" s="41" t="s">
        <v>663</v>
      </c>
      <c r="C636" s="33">
        <v>43934</v>
      </c>
      <c r="D636" s="25"/>
      <c r="E636" s="42"/>
      <c r="F636" s="43"/>
      <c r="G636" s="43"/>
      <c r="H636" s="43"/>
      <c r="I636" s="44"/>
    </row>
    <row r="637" spans="1:9" x14ac:dyDescent="0.25">
      <c r="C637" s="37">
        <f>SUM(C5:C636)</f>
        <v>1495765817.9000001</v>
      </c>
    </row>
    <row r="638" spans="1:9" x14ac:dyDescent="0.25">
      <c r="C638" s="32"/>
    </row>
    <row r="639" spans="1:9" x14ac:dyDescent="0.25">
      <c r="C639" s="32"/>
    </row>
    <row r="640" spans="1:9" x14ac:dyDescent="0.25">
      <c r="C640" s="32"/>
    </row>
    <row r="641" spans="3:3" x14ac:dyDescent="0.25">
      <c r="C641" s="32"/>
    </row>
    <row r="642" spans="3:3" x14ac:dyDescent="0.25">
      <c r="C642" s="32"/>
    </row>
    <row r="643" spans="3:3" x14ac:dyDescent="0.25">
      <c r="C643" s="32"/>
    </row>
    <row r="644" spans="3:3" x14ac:dyDescent="0.25">
      <c r="C644" s="32"/>
    </row>
    <row r="645" spans="3:3" x14ac:dyDescent="0.25">
      <c r="C645" s="32"/>
    </row>
    <row r="646" spans="3:3" x14ac:dyDescent="0.25">
      <c r="C646" s="32"/>
    </row>
    <row r="647" spans="3:3" x14ac:dyDescent="0.25">
      <c r="C647" s="32"/>
    </row>
    <row r="648" spans="3:3" x14ac:dyDescent="0.25">
      <c r="C648" s="32"/>
    </row>
    <row r="649" spans="3:3" x14ac:dyDescent="0.25">
      <c r="C649" s="32"/>
    </row>
    <row r="650" spans="3:3" x14ac:dyDescent="0.25">
      <c r="C650" s="32"/>
    </row>
    <row r="651" spans="3:3" x14ac:dyDescent="0.25">
      <c r="C651" s="32"/>
    </row>
    <row r="652" spans="3:3" x14ac:dyDescent="0.25">
      <c r="C652" s="32"/>
    </row>
    <row r="653" spans="3:3" x14ac:dyDescent="0.25">
      <c r="C653" s="32"/>
    </row>
    <row r="654" spans="3:3" x14ac:dyDescent="0.25">
      <c r="C654" s="32"/>
    </row>
    <row r="655" spans="3:3" x14ac:dyDescent="0.25">
      <c r="C655" s="32"/>
    </row>
    <row r="656" spans="3:3" x14ac:dyDescent="0.25">
      <c r="C656" s="32"/>
    </row>
    <row r="657" spans="3:3" x14ac:dyDescent="0.25">
      <c r="C657" s="32"/>
    </row>
    <row r="658" spans="3:3" x14ac:dyDescent="0.25">
      <c r="C658" s="32"/>
    </row>
    <row r="659" spans="3:3" x14ac:dyDescent="0.25">
      <c r="C659" s="32"/>
    </row>
    <row r="660" spans="3:3" x14ac:dyDescent="0.25">
      <c r="C660" s="32"/>
    </row>
    <row r="661" spans="3:3" x14ac:dyDescent="0.25">
      <c r="C661" s="32"/>
    </row>
    <row r="662" spans="3:3" x14ac:dyDescent="0.25">
      <c r="C662" s="32"/>
    </row>
    <row r="663" spans="3:3" x14ac:dyDescent="0.25">
      <c r="C663" s="32"/>
    </row>
    <row r="664" spans="3:3" x14ac:dyDescent="0.25">
      <c r="C664" s="32"/>
    </row>
    <row r="665" spans="3:3" x14ac:dyDescent="0.25">
      <c r="C665" s="32"/>
    </row>
    <row r="666" spans="3:3" x14ac:dyDescent="0.25">
      <c r="C666" s="32"/>
    </row>
    <row r="667" spans="3:3" x14ac:dyDescent="0.25">
      <c r="C667" s="32"/>
    </row>
    <row r="668" spans="3:3" x14ac:dyDescent="0.25">
      <c r="C668" s="32"/>
    </row>
    <row r="669" spans="3:3" x14ac:dyDescent="0.25">
      <c r="C669" s="32"/>
    </row>
    <row r="670" spans="3:3" x14ac:dyDescent="0.25">
      <c r="C670" s="32"/>
    </row>
    <row r="671" spans="3:3" x14ac:dyDescent="0.25">
      <c r="C671" s="32"/>
    </row>
    <row r="672" spans="3:3" x14ac:dyDescent="0.25">
      <c r="C672" s="32"/>
    </row>
    <row r="673" spans="3:3" x14ac:dyDescent="0.25">
      <c r="C673" s="32"/>
    </row>
    <row r="674" spans="3:3" x14ac:dyDescent="0.25">
      <c r="C674" s="32"/>
    </row>
    <row r="675" spans="3:3" x14ac:dyDescent="0.25">
      <c r="C675" s="32"/>
    </row>
    <row r="676" spans="3:3" x14ac:dyDescent="0.25">
      <c r="C676" s="32"/>
    </row>
    <row r="677" spans="3:3" x14ac:dyDescent="0.25">
      <c r="C677" s="32"/>
    </row>
    <row r="678" spans="3:3" x14ac:dyDescent="0.25">
      <c r="C678" s="32"/>
    </row>
    <row r="679" spans="3:3" x14ac:dyDescent="0.25">
      <c r="C679" s="32"/>
    </row>
    <row r="680" spans="3:3" x14ac:dyDescent="0.25">
      <c r="C680" s="32"/>
    </row>
    <row r="681" spans="3:3" x14ac:dyDescent="0.25">
      <c r="C681" s="32"/>
    </row>
    <row r="682" spans="3:3" x14ac:dyDescent="0.25">
      <c r="C682" s="32"/>
    </row>
    <row r="683" spans="3:3" x14ac:dyDescent="0.25">
      <c r="C683" s="32"/>
    </row>
    <row r="684" spans="3:3" x14ac:dyDescent="0.25">
      <c r="C684" s="32"/>
    </row>
    <row r="685" spans="3:3" x14ac:dyDescent="0.25">
      <c r="C685" s="32"/>
    </row>
    <row r="686" spans="3:3" x14ac:dyDescent="0.25">
      <c r="C686" s="32"/>
    </row>
    <row r="687" spans="3:3" x14ac:dyDescent="0.25">
      <c r="C687" s="32"/>
    </row>
    <row r="688" spans="3:3" x14ac:dyDescent="0.25">
      <c r="C688" s="32"/>
    </row>
    <row r="689" spans="3:3" x14ac:dyDescent="0.25">
      <c r="C689" s="32"/>
    </row>
    <row r="690" spans="3:3" x14ac:dyDescent="0.25">
      <c r="C690" s="32"/>
    </row>
    <row r="691" spans="3:3" x14ac:dyDescent="0.25">
      <c r="C691" s="32"/>
    </row>
    <row r="692" spans="3:3" x14ac:dyDescent="0.25">
      <c r="C692" s="32"/>
    </row>
    <row r="693" spans="3:3" x14ac:dyDescent="0.25">
      <c r="C693" s="32"/>
    </row>
    <row r="694" spans="3:3" x14ac:dyDescent="0.25">
      <c r="C694" s="32"/>
    </row>
    <row r="695" spans="3:3" x14ac:dyDescent="0.25">
      <c r="C695" s="32"/>
    </row>
    <row r="696" spans="3:3" x14ac:dyDescent="0.25">
      <c r="C696" s="32"/>
    </row>
    <row r="697" spans="3:3" x14ac:dyDescent="0.25">
      <c r="C697" s="32"/>
    </row>
    <row r="698" spans="3:3" x14ac:dyDescent="0.25">
      <c r="C698" s="32"/>
    </row>
    <row r="699" spans="3:3" x14ac:dyDescent="0.25">
      <c r="C699" s="32"/>
    </row>
    <row r="700" spans="3:3" x14ac:dyDescent="0.25">
      <c r="C700" s="32"/>
    </row>
    <row r="701" spans="3:3" x14ac:dyDescent="0.25">
      <c r="C701" s="32"/>
    </row>
    <row r="702" spans="3:3" x14ac:dyDescent="0.25">
      <c r="C702" s="32"/>
    </row>
    <row r="703" spans="3:3" x14ac:dyDescent="0.25">
      <c r="C703" s="32"/>
    </row>
    <row r="704" spans="3:3" x14ac:dyDescent="0.25">
      <c r="C704" s="32"/>
    </row>
    <row r="705" spans="3:3" x14ac:dyDescent="0.25">
      <c r="C705" s="32"/>
    </row>
    <row r="706" spans="3:3" x14ac:dyDescent="0.25">
      <c r="C706" s="32"/>
    </row>
    <row r="707" spans="3:3" x14ac:dyDescent="0.25">
      <c r="C707" s="32"/>
    </row>
    <row r="708" spans="3:3" x14ac:dyDescent="0.25">
      <c r="C708" s="32"/>
    </row>
    <row r="709" spans="3:3" x14ac:dyDescent="0.25">
      <c r="C709" s="32"/>
    </row>
    <row r="710" spans="3:3" x14ac:dyDescent="0.25">
      <c r="C710" s="32"/>
    </row>
    <row r="711" spans="3:3" x14ac:dyDescent="0.25">
      <c r="C711" s="32"/>
    </row>
    <row r="712" spans="3:3" x14ac:dyDescent="0.25">
      <c r="C712" s="32"/>
    </row>
    <row r="713" spans="3:3" x14ac:dyDescent="0.25">
      <c r="C713" s="32"/>
    </row>
    <row r="714" spans="3:3" x14ac:dyDescent="0.25">
      <c r="C714" s="32"/>
    </row>
    <row r="715" spans="3:3" x14ac:dyDescent="0.25">
      <c r="C715" s="32"/>
    </row>
    <row r="716" spans="3:3" x14ac:dyDescent="0.25">
      <c r="C716" s="32"/>
    </row>
    <row r="717" spans="3:3" x14ac:dyDescent="0.25">
      <c r="C717" s="32"/>
    </row>
    <row r="718" spans="3:3" x14ac:dyDescent="0.25">
      <c r="C718" s="32"/>
    </row>
    <row r="719" spans="3:3" x14ac:dyDescent="0.25">
      <c r="C719" s="32"/>
    </row>
    <row r="720" spans="3:3" x14ac:dyDescent="0.25">
      <c r="C720" s="32"/>
    </row>
    <row r="721" spans="3:3" x14ac:dyDescent="0.25">
      <c r="C721" s="32"/>
    </row>
    <row r="722" spans="3:3" x14ac:dyDescent="0.25">
      <c r="C722" s="32"/>
    </row>
    <row r="723" spans="3:3" x14ac:dyDescent="0.25">
      <c r="C723" s="32"/>
    </row>
    <row r="724" spans="3:3" x14ac:dyDescent="0.25">
      <c r="C724" s="32"/>
    </row>
    <row r="725" spans="3:3" x14ac:dyDescent="0.25">
      <c r="C725" s="32"/>
    </row>
    <row r="726" spans="3:3" x14ac:dyDescent="0.25">
      <c r="C726" s="32"/>
    </row>
    <row r="727" spans="3:3" x14ac:dyDescent="0.25">
      <c r="C727" s="32"/>
    </row>
    <row r="728" spans="3:3" x14ac:dyDescent="0.25">
      <c r="C728" s="32"/>
    </row>
    <row r="729" spans="3:3" x14ac:dyDescent="0.25">
      <c r="C729" s="32"/>
    </row>
    <row r="730" spans="3:3" x14ac:dyDescent="0.25">
      <c r="C730" s="32"/>
    </row>
    <row r="731" spans="3:3" x14ac:dyDescent="0.25">
      <c r="C731" s="32"/>
    </row>
    <row r="732" spans="3:3" x14ac:dyDescent="0.25">
      <c r="C732" s="32"/>
    </row>
    <row r="733" spans="3:3" x14ac:dyDescent="0.25">
      <c r="C733" s="32"/>
    </row>
    <row r="734" spans="3:3" x14ac:dyDescent="0.25">
      <c r="C734" s="32"/>
    </row>
    <row r="735" spans="3:3" x14ac:dyDescent="0.25">
      <c r="C735" s="32"/>
    </row>
    <row r="736" spans="3:3" x14ac:dyDescent="0.25">
      <c r="C736" s="32"/>
    </row>
    <row r="737" spans="3:3" x14ac:dyDescent="0.25">
      <c r="C737" s="32"/>
    </row>
    <row r="738" spans="3:3" x14ac:dyDescent="0.25">
      <c r="C738" s="32"/>
    </row>
    <row r="739" spans="3:3" x14ac:dyDescent="0.25">
      <c r="C739" s="32"/>
    </row>
    <row r="740" spans="3:3" x14ac:dyDescent="0.25">
      <c r="C740" s="32"/>
    </row>
    <row r="741" spans="3:3" x14ac:dyDescent="0.25">
      <c r="C741" s="32"/>
    </row>
    <row r="742" spans="3:3" x14ac:dyDescent="0.25">
      <c r="C742" s="32"/>
    </row>
    <row r="743" spans="3:3" x14ac:dyDescent="0.25">
      <c r="C743" s="32"/>
    </row>
    <row r="744" spans="3:3" x14ac:dyDescent="0.25">
      <c r="C744" s="32"/>
    </row>
    <row r="745" spans="3:3" x14ac:dyDescent="0.25">
      <c r="C745" s="32"/>
    </row>
    <row r="746" spans="3:3" x14ac:dyDescent="0.25">
      <c r="C746" s="32"/>
    </row>
    <row r="747" spans="3:3" x14ac:dyDescent="0.25">
      <c r="C747" s="32"/>
    </row>
    <row r="748" spans="3:3" x14ac:dyDescent="0.25">
      <c r="C748" s="32"/>
    </row>
    <row r="749" spans="3:3" x14ac:dyDescent="0.25">
      <c r="C749" s="32"/>
    </row>
    <row r="750" spans="3:3" x14ac:dyDescent="0.25">
      <c r="C750" s="32"/>
    </row>
    <row r="751" spans="3:3" x14ac:dyDescent="0.25">
      <c r="C751" s="32"/>
    </row>
    <row r="752" spans="3:3" x14ac:dyDescent="0.25">
      <c r="C752" s="32"/>
    </row>
    <row r="753" spans="3:3" x14ac:dyDescent="0.25">
      <c r="C753" s="32"/>
    </row>
    <row r="754" spans="3:3" x14ac:dyDescent="0.25">
      <c r="C754" s="32"/>
    </row>
    <row r="755" spans="3:3" x14ac:dyDescent="0.25">
      <c r="C755" s="32"/>
    </row>
    <row r="756" spans="3:3" x14ac:dyDescent="0.25">
      <c r="C756" s="32"/>
    </row>
    <row r="757" spans="3:3" x14ac:dyDescent="0.25">
      <c r="C757" s="32"/>
    </row>
    <row r="758" spans="3:3" x14ac:dyDescent="0.25">
      <c r="C758" s="32"/>
    </row>
    <row r="759" spans="3:3" x14ac:dyDescent="0.25">
      <c r="C759" s="32"/>
    </row>
    <row r="760" spans="3:3" x14ac:dyDescent="0.25">
      <c r="C760" s="32"/>
    </row>
    <row r="761" spans="3:3" x14ac:dyDescent="0.25">
      <c r="C761" s="32"/>
    </row>
    <row r="762" spans="3:3" x14ac:dyDescent="0.25">
      <c r="C762" s="32"/>
    </row>
    <row r="763" spans="3:3" x14ac:dyDescent="0.25">
      <c r="C763" s="32"/>
    </row>
    <row r="764" spans="3:3" x14ac:dyDescent="0.25">
      <c r="C764" s="32"/>
    </row>
    <row r="765" spans="3:3" x14ac:dyDescent="0.25">
      <c r="C765" s="32"/>
    </row>
    <row r="766" spans="3:3" x14ac:dyDescent="0.25">
      <c r="C766" s="32"/>
    </row>
    <row r="767" spans="3:3" x14ac:dyDescent="0.25">
      <c r="C767" s="32"/>
    </row>
    <row r="768" spans="3:3" x14ac:dyDescent="0.25">
      <c r="C768" s="32"/>
    </row>
    <row r="769" spans="3:3" x14ac:dyDescent="0.25">
      <c r="C769" s="32"/>
    </row>
    <row r="770" spans="3:3" x14ac:dyDescent="0.25">
      <c r="C770" s="32"/>
    </row>
    <row r="771" spans="3:3" x14ac:dyDescent="0.25">
      <c r="C771" s="32"/>
    </row>
    <row r="772" spans="3:3" x14ac:dyDescent="0.25">
      <c r="C772" s="32"/>
    </row>
    <row r="773" spans="3:3" x14ac:dyDescent="0.25">
      <c r="C773" s="32"/>
    </row>
    <row r="774" spans="3:3" x14ac:dyDescent="0.25">
      <c r="C774" s="32"/>
    </row>
    <row r="775" spans="3:3" x14ac:dyDescent="0.25">
      <c r="C775" s="32"/>
    </row>
    <row r="776" spans="3:3" x14ac:dyDescent="0.25">
      <c r="C776" s="32"/>
    </row>
    <row r="777" spans="3:3" x14ac:dyDescent="0.25">
      <c r="C777" s="32"/>
    </row>
    <row r="778" spans="3:3" x14ac:dyDescent="0.25">
      <c r="C778" s="32"/>
    </row>
    <row r="779" spans="3:3" x14ac:dyDescent="0.25">
      <c r="C779" s="32"/>
    </row>
    <row r="780" spans="3:3" x14ac:dyDescent="0.25">
      <c r="C780" s="32"/>
    </row>
    <row r="781" spans="3:3" x14ac:dyDescent="0.25">
      <c r="C781" s="32"/>
    </row>
    <row r="782" spans="3:3" x14ac:dyDescent="0.25">
      <c r="C782" s="32"/>
    </row>
    <row r="783" spans="3:3" x14ac:dyDescent="0.25">
      <c r="C783" s="32"/>
    </row>
    <row r="784" spans="3:3" x14ac:dyDescent="0.25">
      <c r="C784" s="32"/>
    </row>
    <row r="785" spans="3:3" x14ac:dyDescent="0.25">
      <c r="C785" s="32"/>
    </row>
    <row r="786" spans="3:3" x14ac:dyDescent="0.25">
      <c r="C786" s="32"/>
    </row>
    <row r="787" spans="3:3" x14ac:dyDescent="0.25">
      <c r="C787" s="32"/>
    </row>
    <row r="788" spans="3:3" x14ac:dyDescent="0.25">
      <c r="C788" s="32"/>
    </row>
    <row r="789" spans="3:3" x14ac:dyDescent="0.25">
      <c r="C789" s="32"/>
    </row>
    <row r="790" spans="3:3" x14ac:dyDescent="0.25">
      <c r="C790" s="32"/>
    </row>
    <row r="791" spans="3:3" x14ac:dyDescent="0.25">
      <c r="C791" s="32"/>
    </row>
    <row r="792" spans="3:3" x14ac:dyDescent="0.25">
      <c r="C792" s="32"/>
    </row>
    <row r="793" spans="3:3" x14ac:dyDescent="0.25">
      <c r="C793" s="32"/>
    </row>
    <row r="794" spans="3:3" x14ac:dyDescent="0.25">
      <c r="C794" s="32"/>
    </row>
    <row r="795" spans="3:3" x14ac:dyDescent="0.25">
      <c r="C795" s="32"/>
    </row>
    <row r="796" spans="3:3" x14ac:dyDescent="0.25">
      <c r="C796" s="32"/>
    </row>
    <row r="797" spans="3:3" x14ac:dyDescent="0.25">
      <c r="C797" s="32"/>
    </row>
    <row r="798" spans="3:3" x14ac:dyDescent="0.25">
      <c r="C798" s="32"/>
    </row>
    <row r="799" spans="3:3" x14ac:dyDescent="0.25">
      <c r="C799" s="32"/>
    </row>
    <row r="800" spans="3:3" x14ac:dyDescent="0.25">
      <c r="C800" s="32"/>
    </row>
    <row r="801" spans="3:3" x14ac:dyDescent="0.25">
      <c r="C801" s="32"/>
    </row>
    <row r="802" spans="3:3" x14ac:dyDescent="0.25">
      <c r="C802" s="32"/>
    </row>
    <row r="803" spans="3:3" x14ac:dyDescent="0.25">
      <c r="C803" s="32"/>
    </row>
    <row r="804" spans="3:3" x14ac:dyDescent="0.25">
      <c r="C804" s="32"/>
    </row>
    <row r="805" spans="3:3" x14ac:dyDescent="0.25">
      <c r="C805" s="32"/>
    </row>
    <row r="806" spans="3:3" x14ac:dyDescent="0.25">
      <c r="C806" s="32"/>
    </row>
    <row r="807" spans="3:3" x14ac:dyDescent="0.25">
      <c r="C807" s="32"/>
    </row>
    <row r="808" spans="3:3" x14ac:dyDescent="0.25">
      <c r="C808" s="32"/>
    </row>
    <row r="809" spans="3:3" x14ac:dyDescent="0.25">
      <c r="C809" s="32"/>
    </row>
    <row r="810" spans="3:3" x14ac:dyDescent="0.25">
      <c r="C810" s="32"/>
    </row>
    <row r="811" spans="3:3" x14ac:dyDescent="0.25">
      <c r="C811" s="32"/>
    </row>
    <row r="812" spans="3:3" x14ac:dyDescent="0.25">
      <c r="C812" s="32"/>
    </row>
    <row r="813" spans="3:3" x14ac:dyDescent="0.25">
      <c r="C813" s="32"/>
    </row>
    <row r="814" spans="3:3" x14ac:dyDescent="0.25">
      <c r="C814" s="32"/>
    </row>
    <row r="815" spans="3:3" x14ac:dyDescent="0.25">
      <c r="C815" s="32"/>
    </row>
    <row r="816" spans="3:3" x14ac:dyDescent="0.25">
      <c r="C816" s="32"/>
    </row>
    <row r="817" spans="3:3" x14ac:dyDescent="0.25">
      <c r="C817" s="32"/>
    </row>
    <row r="818" spans="3:3" x14ac:dyDescent="0.25">
      <c r="C818" s="32"/>
    </row>
    <row r="819" spans="3:3" x14ac:dyDescent="0.25">
      <c r="C819" s="32"/>
    </row>
    <row r="820" spans="3:3" x14ac:dyDescent="0.25">
      <c r="C820" s="32"/>
    </row>
    <row r="821" spans="3:3" x14ac:dyDescent="0.25">
      <c r="C821" s="32"/>
    </row>
    <row r="822" spans="3:3" x14ac:dyDescent="0.25">
      <c r="C822" s="32"/>
    </row>
    <row r="823" spans="3:3" x14ac:dyDescent="0.25">
      <c r="C823" s="32"/>
    </row>
    <row r="824" spans="3:3" x14ac:dyDescent="0.25">
      <c r="C824" s="32"/>
    </row>
    <row r="825" spans="3:3" x14ac:dyDescent="0.25">
      <c r="C825" s="32"/>
    </row>
    <row r="826" spans="3:3" x14ac:dyDescent="0.25">
      <c r="C826" s="32"/>
    </row>
    <row r="827" spans="3:3" x14ac:dyDescent="0.25">
      <c r="C827" s="32"/>
    </row>
    <row r="828" spans="3:3" x14ac:dyDescent="0.25">
      <c r="C828" s="32"/>
    </row>
    <row r="829" spans="3:3" x14ac:dyDescent="0.25">
      <c r="C829" s="32"/>
    </row>
    <row r="830" spans="3:3" x14ac:dyDescent="0.25">
      <c r="C830" s="32"/>
    </row>
    <row r="831" spans="3:3" x14ac:dyDescent="0.25">
      <c r="C831" s="32"/>
    </row>
    <row r="832" spans="3:3" x14ac:dyDescent="0.25">
      <c r="C832" s="32"/>
    </row>
    <row r="833" spans="3:3" x14ac:dyDescent="0.25">
      <c r="C833" s="32"/>
    </row>
    <row r="834" spans="3:3" x14ac:dyDescent="0.25">
      <c r="C834" s="32"/>
    </row>
    <row r="835" spans="3:3" x14ac:dyDescent="0.25">
      <c r="C835" s="32"/>
    </row>
    <row r="836" spans="3:3" x14ac:dyDescent="0.25">
      <c r="C836" s="32"/>
    </row>
    <row r="837" spans="3:3" x14ac:dyDescent="0.25">
      <c r="C837" s="32"/>
    </row>
    <row r="838" spans="3:3" x14ac:dyDescent="0.25">
      <c r="C838" s="32"/>
    </row>
    <row r="839" spans="3:3" x14ac:dyDescent="0.25">
      <c r="C839" s="32"/>
    </row>
    <row r="840" spans="3:3" x14ac:dyDescent="0.25">
      <c r="C840" s="32"/>
    </row>
    <row r="841" spans="3:3" x14ac:dyDescent="0.25">
      <c r="C841" s="32"/>
    </row>
    <row r="842" spans="3:3" x14ac:dyDescent="0.25">
      <c r="C842" s="32"/>
    </row>
    <row r="843" spans="3:3" x14ac:dyDescent="0.25">
      <c r="C843" s="32"/>
    </row>
    <row r="844" spans="3:3" x14ac:dyDescent="0.25">
      <c r="C844" s="32"/>
    </row>
    <row r="845" spans="3:3" x14ac:dyDescent="0.25">
      <c r="C845" s="32"/>
    </row>
    <row r="846" spans="3:3" x14ac:dyDescent="0.25">
      <c r="C846" s="32"/>
    </row>
    <row r="847" spans="3:3" x14ac:dyDescent="0.25">
      <c r="C847" s="32"/>
    </row>
    <row r="848" spans="3:3" x14ac:dyDescent="0.25">
      <c r="C848" s="32"/>
    </row>
    <row r="849" spans="3:3" x14ac:dyDescent="0.25">
      <c r="C849" s="32"/>
    </row>
    <row r="850" spans="3:3" x14ac:dyDescent="0.25">
      <c r="C850" s="32"/>
    </row>
    <row r="851" spans="3:3" x14ac:dyDescent="0.25">
      <c r="C851" s="32"/>
    </row>
    <row r="852" spans="3:3" x14ac:dyDescent="0.25">
      <c r="C852" s="32"/>
    </row>
    <row r="853" spans="3:3" x14ac:dyDescent="0.25">
      <c r="C853" s="32"/>
    </row>
    <row r="854" spans="3:3" x14ac:dyDescent="0.25">
      <c r="C854" s="32"/>
    </row>
    <row r="855" spans="3:3" x14ac:dyDescent="0.25">
      <c r="C855" s="32"/>
    </row>
    <row r="856" spans="3:3" x14ac:dyDescent="0.25">
      <c r="C856" s="32"/>
    </row>
    <row r="857" spans="3:3" x14ac:dyDescent="0.25">
      <c r="C857" s="32"/>
    </row>
    <row r="858" spans="3:3" x14ac:dyDescent="0.25">
      <c r="C858" s="32"/>
    </row>
    <row r="859" spans="3:3" x14ac:dyDescent="0.25">
      <c r="C859" s="32"/>
    </row>
    <row r="860" spans="3:3" x14ac:dyDescent="0.25">
      <c r="C860" s="32"/>
    </row>
    <row r="861" spans="3:3" x14ac:dyDescent="0.25">
      <c r="C861" s="32"/>
    </row>
    <row r="862" spans="3:3" x14ac:dyDescent="0.25">
      <c r="C862" s="32"/>
    </row>
    <row r="863" spans="3:3" x14ac:dyDescent="0.25">
      <c r="C863" s="32"/>
    </row>
    <row r="864" spans="3:3" x14ac:dyDescent="0.25">
      <c r="C864" s="32"/>
    </row>
    <row r="865" spans="3:3" x14ac:dyDescent="0.25">
      <c r="C865" s="32"/>
    </row>
    <row r="866" spans="3:3" x14ac:dyDescent="0.25">
      <c r="C866" s="32"/>
    </row>
    <row r="867" spans="3:3" x14ac:dyDescent="0.25">
      <c r="C867" s="32"/>
    </row>
    <row r="868" spans="3:3" x14ac:dyDescent="0.25">
      <c r="C868" s="32"/>
    </row>
    <row r="869" spans="3:3" x14ac:dyDescent="0.25">
      <c r="C869" s="32"/>
    </row>
    <row r="870" spans="3:3" x14ac:dyDescent="0.25">
      <c r="C870" s="32"/>
    </row>
    <row r="871" spans="3:3" x14ac:dyDescent="0.25">
      <c r="C871" s="32"/>
    </row>
    <row r="872" spans="3:3" x14ac:dyDescent="0.25">
      <c r="C872" s="32"/>
    </row>
    <row r="873" spans="3:3" x14ac:dyDescent="0.25">
      <c r="C873" s="32"/>
    </row>
    <row r="874" spans="3:3" x14ac:dyDescent="0.25">
      <c r="C874" s="32"/>
    </row>
    <row r="875" spans="3:3" x14ac:dyDescent="0.25">
      <c r="C875" s="32"/>
    </row>
    <row r="876" spans="3:3" x14ac:dyDescent="0.25">
      <c r="C876" s="32"/>
    </row>
    <row r="877" spans="3:3" x14ac:dyDescent="0.25">
      <c r="C877" s="32"/>
    </row>
    <row r="878" spans="3:3" x14ac:dyDescent="0.25">
      <c r="C878" s="32"/>
    </row>
    <row r="879" spans="3:3" x14ac:dyDescent="0.25">
      <c r="C879" s="32"/>
    </row>
    <row r="880" spans="3:3" x14ac:dyDescent="0.25">
      <c r="C880" s="32"/>
    </row>
    <row r="881" spans="3:3" x14ac:dyDescent="0.25">
      <c r="C881" s="32"/>
    </row>
    <row r="882" spans="3:3" x14ac:dyDescent="0.25">
      <c r="C882" s="32"/>
    </row>
    <row r="883" spans="3:3" x14ac:dyDescent="0.25">
      <c r="C883" s="32"/>
    </row>
    <row r="884" spans="3:3" x14ac:dyDescent="0.25">
      <c r="C884" s="32"/>
    </row>
    <row r="885" spans="3:3" x14ac:dyDescent="0.25">
      <c r="C885" s="32"/>
    </row>
    <row r="886" spans="3:3" x14ac:dyDescent="0.25">
      <c r="C886" s="32"/>
    </row>
    <row r="887" spans="3:3" x14ac:dyDescent="0.25">
      <c r="C887" s="32"/>
    </row>
    <row r="888" spans="3:3" x14ac:dyDescent="0.25">
      <c r="C888" s="32"/>
    </row>
    <row r="889" spans="3:3" x14ac:dyDescent="0.25">
      <c r="C889" s="32"/>
    </row>
    <row r="890" spans="3:3" x14ac:dyDescent="0.25">
      <c r="C890" s="32"/>
    </row>
    <row r="891" spans="3:3" x14ac:dyDescent="0.25">
      <c r="C891" s="32"/>
    </row>
    <row r="892" spans="3:3" x14ac:dyDescent="0.25">
      <c r="C892" s="32"/>
    </row>
    <row r="893" spans="3:3" x14ac:dyDescent="0.25">
      <c r="C893" s="32"/>
    </row>
    <row r="894" spans="3:3" x14ac:dyDescent="0.25">
      <c r="C894" s="32"/>
    </row>
    <row r="895" spans="3:3" x14ac:dyDescent="0.25">
      <c r="C895" s="32"/>
    </row>
    <row r="896" spans="3:3" x14ac:dyDescent="0.25">
      <c r="C896" s="32"/>
    </row>
    <row r="897" spans="3:3" x14ac:dyDescent="0.25">
      <c r="C897" s="32"/>
    </row>
    <row r="898" spans="3:3" x14ac:dyDescent="0.25">
      <c r="C898" s="32"/>
    </row>
    <row r="899" spans="3:3" x14ac:dyDescent="0.25">
      <c r="C899" s="32"/>
    </row>
    <row r="900" spans="3:3" x14ac:dyDescent="0.25">
      <c r="C900" s="32"/>
    </row>
    <row r="901" spans="3:3" x14ac:dyDescent="0.25">
      <c r="C901" s="32"/>
    </row>
    <row r="902" spans="3:3" x14ac:dyDescent="0.25">
      <c r="C902" s="32"/>
    </row>
    <row r="903" spans="3:3" x14ac:dyDescent="0.25">
      <c r="C903" s="32"/>
    </row>
    <row r="904" spans="3:3" x14ac:dyDescent="0.25">
      <c r="C904" s="32"/>
    </row>
    <row r="905" spans="3:3" x14ac:dyDescent="0.25">
      <c r="C905" s="32"/>
    </row>
    <row r="906" spans="3:3" x14ac:dyDescent="0.25">
      <c r="C906" s="32"/>
    </row>
    <row r="907" spans="3:3" x14ac:dyDescent="0.25">
      <c r="C907" s="32"/>
    </row>
    <row r="908" spans="3:3" x14ac:dyDescent="0.25">
      <c r="C908" s="32"/>
    </row>
    <row r="909" spans="3:3" x14ac:dyDescent="0.25">
      <c r="C909" s="32"/>
    </row>
    <row r="910" spans="3:3" x14ac:dyDescent="0.25">
      <c r="C910" s="32"/>
    </row>
    <row r="911" spans="3:3" x14ac:dyDescent="0.25">
      <c r="C911" s="32"/>
    </row>
    <row r="912" spans="3:3" x14ac:dyDescent="0.25">
      <c r="C912" s="32"/>
    </row>
    <row r="913" spans="3:3" x14ac:dyDescent="0.25">
      <c r="C913" s="32"/>
    </row>
    <row r="914" spans="3:3" x14ac:dyDescent="0.25">
      <c r="C914" s="32"/>
    </row>
    <row r="915" spans="3:3" x14ac:dyDescent="0.25">
      <c r="C915" s="32"/>
    </row>
    <row r="916" spans="3:3" x14ac:dyDescent="0.25">
      <c r="C916" s="32"/>
    </row>
    <row r="917" spans="3:3" x14ac:dyDescent="0.25">
      <c r="C917" s="32"/>
    </row>
    <row r="918" spans="3:3" x14ac:dyDescent="0.25">
      <c r="C918" s="32"/>
    </row>
    <row r="919" spans="3:3" x14ac:dyDescent="0.25">
      <c r="C919" s="32"/>
    </row>
    <row r="920" spans="3:3" x14ac:dyDescent="0.25">
      <c r="C920" s="32"/>
    </row>
    <row r="921" spans="3:3" x14ac:dyDescent="0.25">
      <c r="C921" s="32"/>
    </row>
    <row r="922" spans="3:3" x14ac:dyDescent="0.25">
      <c r="C922" s="32"/>
    </row>
    <row r="923" spans="3:3" x14ac:dyDescent="0.25">
      <c r="C923" s="32"/>
    </row>
    <row r="924" spans="3:3" x14ac:dyDescent="0.25">
      <c r="C924" s="32"/>
    </row>
    <row r="925" spans="3:3" x14ac:dyDescent="0.25">
      <c r="C925" s="32"/>
    </row>
    <row r="926" spans="3:3" x14ac:dyDescent="0.25">
      <c r="C926" s="32"/>
    </row>
    <row r="927" spans="3:3" x14ac:dyDescent="0.25">
      <c r="C927" s="32"/>
    </row>
    <row r="928" spans="3:3" x14ac:dyDescent="0.25">
      <c r="C928" s="32"/>
    </row>
    <row r="929" spans="3:3" x14ac:dyDescent="0.25">
      <c r="C929" s="32"/>
    </row>
    <row r="930" spans="3:3" x14ac:dyDescent="0.25">
      <c r="C930" s="32"/>
    </row>
    <row r="931" spans="3:3" x14ac:dyDescent="0.25">
      <c r="C931" s="32"/>
    </row>
    <row r="932" spans="3:3" x14ac:dyDescent="0.25">
      <c r="C932" s="32"/>
    </row>
    <row r="933" spans="3:3" x14ac:dyDescent="0.25">
      <c r="C933" s="32"/>
    </row>
    <row r="934" spans="3:3" x14ac:dyDescent="0.25">
      <c r="C934" s="32"/>
    </row>
    <row r="935" spans="3:3" x14ac:dyDescent="0.25">
      <c r="C935" s="32"/>
    </row>
    <row r="936" spans="3:3" x14ac:dyDescent="0.25">
      <c r="C936" s="32"/>
    </row>
    <row r="937" spans="3:3" x14ac:dyDescent="0.25">
      <c r="C937" s="32"/>
    </row>
    <row r="938" spans="3:3" x14ac:dyDescent="0.25">
      <c r="C938" s="32"/>
    </row>
    <row r="939" spans="3:3" x14ac:dyDescent="0.25">
      <c r="C939" s="32"/>
    </row>
    <row r="940" spans="3:3" x14ac:dyDescent="0.25">
      <c r="C940" s="32"/>
    </row>
    <row r="941" spans="3:3" x14ac:dyDescent="0.25">
      <c r="C941" s="32"/>
    </row>
    <row r="942" spans="3:3" x14ac:dyDescent="0.25">
      <c r="C942" s="32"/>
    </row>
    <row r="943" spans="3:3" x14ac:dyDescent="0.25">
      <c r="C943" s="32"/>
    </row>
    <row r="944" spans="3:3" x14ac:dyDescent="0.25">
      <c r="C944" s="32"/>
    </row>
    <row r="945" spans="2:3" x14ac:dyDescent="0.25">
      <c r="C945" s="32"/>
    </row>
    <row r="946" spans="2:3" x14ac:dyDescent="0.25">
      <c r="C946" s="32"/>
    </row>
    <row r="947" spans="2:3" x14ac:dyDescent="0.25">
      <c r="C947" s="32"/>
    </row>
    <row r="948" spans="2:3" x14ac:dyDescent="0.25">
      <c r="C948" s="32"/>
    </row>
    <row r="949" spans="2:3" x14ac:dyDescent="0.25">
      <c r="C949" s="32"/>
    </row>
    <row r="950" spans="2:3" x14ac:dyDescent="0.25">
      <c r="C950" s="32"/>
    </row>
    <row r="951" spans="2:3" x14ac:dyDescent="0.25">
      <c r="C951" s="32"/>
    </row>
    <row r="952" spans="2:3" x14ac:dyDescent="0.25">
      <c r="C952" s="32"/>
    </row>
    <row r="953" spans="2:3" x14ac:dyDescent="0.25">
      <c r="C953" s="32"/>
    </row>
    <row r="954" spans="2:3" x14ac:dyDescent="0.25">
      <c r="C954" s="32"/>
    </row>
    <row r="955" spans="2:3" x14ac:dyDescent="0.25">
      <c r="C955" s="32"/>
    </row>
    <row r="956" spans="2:3" x14ac:dyDescent="0.25">
      <c r="C956" s="32"/>
    </row>
    <row r="957" spans="2:3" x14ac:dyDescent="0.25">
      <c r="C957" s="32"/>
    </row>
    <row r="958" spans="2:3" x14ac:dyDescent="0.25">
      <c r="C958" s="32"/>
    </row>
    <row r="959" spans="2:3" x14ac:dyDescent="0.25">
      <c r="C959" s="32"/>
    </row>
    <row r="960" spans="2:3" x14ac:dyDescent="0.25">
      <c r="B960" s="49"/>
      <c r="C960" s="32"/>
    </row>
    <row r="961" spans="2:3" x14ac:dyDescent="0.25">
      <c r="B961" s="49"/>
      <c r="C961" s="32"/>
    </row>
    <row r="962" spans="2:3" x14ac:dyDescent="0.25">
      <c r="B962" s="49"/>
      <c r="C962" s="32"/>
    </row>
    <row r="963" spans="2:3" x14ac:dyDescent="0.25">
      <c r="B963" s="49"/>
      <c r="C963" s="32"/>
    </row>
    <row r="964" spans="2:3" x14ac:dyDescent="0.25">
      <c r="B964" s="49"/>
      <c r="C964" s="32"/>
    </row>
    <row r="965" spans="2:3" x14ac:dyDescent="0.25">
      <c r="B965" s="49"/>
      <c r="C965" s="32"/>
    </row>
    <row r="966" spans="2:3" x14ac:dyDescent="0.25">
      <c r="B966" s="49"/>
      <c r="C966" s="32"/>
    </row>
    <row r="967" spans="2:3" x14ac:dyDescent="0.25">
      <c r="B967" s="49"/>
      <c r="C967" s="32"/>
    </row>
    <row r="968" spans="2:3" x14ac:dyDescent="0.25">
      <c r="B968" s="49"/>
      <c r="C968" s="32"/>
    </row>
    <row r="969" spans="2:3" x14ac:dyDescent="0.25">
      <c r="B969" s="49"/>
      <c r="C969" s="32"/>
    </row>
    <row r="970" spans="2:3" x14ac:dyDescent="0.25">
      <c r="B970" s="49"/>
      <c r="C970" s="32"/>
    </row>
    <row r="971" spans="2:3" x14ac:dyDescent="0.25">
      <c r="B971" s="49"/>
      <c r="C971" s="32"/>
    </row>
    <row r="972" spans="2:3" x14ac:dyDescent="0.25">
      <c r="B972" s="49"/>
      <c r="C972" s="32"/>
    </row>
    <row r="973" spans="2:3" x14ac:dyDescent="0.25">
      <c r="B973" s="49"/>
      <c r="C973" s="32"/>
    </row>
    <row r="974" spans="2:3" x14ac:dyDescent="0.25">
      <c r="B974" s="49"/>
      <c r="C974" s="32"/>
    </row>
    <row r="975" spans="2:3" x14ac:dyDescent="0.25">
      <c r="B975" s="49"/>
      <c r="C975" s="32"/>
    </row>
    <row r="976" spans="2:3" x14ac:dyDescent="0.25">
      <c r="B976" s="49"/>
      <c r="C976" s="32"/>
    </row>
    <row r="977" spans="2:3" x14ac:dyDescent="0.25">
      <c r="B977" s="49"/>
      <c r="C977" s="32"/>
    </row>
    <row r="978" spans="2:3" x14ac:dyDescent="0.25">
      <c r="B978" s="49"/>
      <c r="C978" s="32"/>
    </row>
    <row r="979" spans="2:3" x14ac:dyDescent="0.25">
      <c r="B979" s="49"/>
      <c r="C979" s="32"/>
    </row>
    <row r="980" spans="2:3" x14ac:dyDescent="0.25">
      <c r="B980" s="49"/>
      <c r="C980" s="32"/>
    </row>
    <row r="981" spans="2:3" x14ac:dyDescent="0.25">
      <c r="B981" s="49"/>
      <c r="C981" s="32"/>
    </row>
    <row r="982" spans="2:3" x14ac:dyDescent="0.25">
      <c r="B982" s="49"/>
      <c r="C982" s="32"/>
    </row>
    <row r="983" spans="2:3" x14ac:dyDescent="0.25">
      <c r="B983" s="49"/>
      <c r="C983" s="32"/>
    </row>
    <row r="984" spans="2:3" x14ac:dyDescent="0.25">
      <c r="B984" s="49"/>
      <c r="C984" s="32"/>
    </row>
    <row r="985" spans="2:3" x14ac:dyDescent="0.25">
      <c r="B985" s="49"/>
      <c r="C985" s="32"/>
    </row>
    <row r="986" spans="2:3" x14ac:dyDescent="0.25">
      <c r="B986" s="49"/>
      <c r="C986" s="32"/>
    </row>
    <row r="987" spans="2:3" x14ac:dyDescent="0.25">
      <c r="B987" s="49"/>
    </row>
    <row r="988" spans="2:3" x14ac:dyDescent="0.25">
      <c r="B988" s="49"/>
    </row>
    <row r="989" spans="2:3" x14ac:dyDescent="0.25">
      <c r="B989" s="49"/>
    </row>
    <row r="990" spans="2:3" x14ac:dyDescent="0.25">
      <c r="B990" s="49"/>
    </row>
    <row r="991" spans="2:3" x14ac:dyDescent="0.25">
      <c r="B991" s="49"/>
    </row>
    <row r="992" spans="2:3" x14ac:dyDescent="0.25">
      <c r="B992" s="49"/>
    </row>
    <row r="993" spans="2:2" x14ac:dyDescent="0.25">
      <c r="B993" s="49"/>
    </row>
    <row r="994" spans="2:2" x14ac:dyDescent="0.25">
      <c r="B994" s="49"/>
    </row>
    <row r="995" spans="2:2" x14ac:dyDescent="0.25">
      <c r="B995" s="49"/>
    </row>
    <row r="996" spans="2:2" x14ac:dyDescent="0.25">
      <c r="B996" s="49"/>
    </row>
    <row r="997" spans="2:2" x14ac:dyDescent="0.25">
      <c r="B997" s="49"/>
    </row>
    <row r="998" spans="2:2" x14ac:dyDescent="0.25">
      <c r="B998" s="49"/>
    </row>
    <row r="999" spans="2:2" x14ac:dyDescent="0.25">
      <c r="B999" s="49"/>
    </row>
    <row r="1000" spans="2:2" x14ac:dyDescent="0.25">
      <c r="B1000" s="49"/>
    </row>
    <row r="1001" spans="2:2" x14ac:dyDescent="0.25">
      <c r="B1001" s="49"/>
    </row>
    <row r="1002" spans="2:2" x14ac:dyDescent="0.25">
      <c r="B1002" s="49"/>
    </row>
    <row r="1003" spans="2:2" x14ac:dyDescent="0.25">
      <c r="B1003" s="49"/>
    </row>
    <row r="1004" spans="2:2" x14ac:dyDescent="0.25">
      <c r="B1004" s="49"/>
    </row>
    <row r="1005" spans="2:2" x14ac:dyDescent="0.25">
      <c r="B1005" s="49"/>
    </row>
    <row r="1006" spans="2:2" x14ac:dyDescent="0.25">
      <c r="B1006" s="49"/>
    </row>
    <row r="1007" spans="2:2" x14ac:dyDescent="0.25">
      <c r="B1007" s="49"/>
    </row>
    <row r="1008" spans="2:2" x14ac:dyDescent="0.25">
      <c r="B1008" s="49"/>
    </row>
    <row r="1009" spans="2:2" x14ac:dyDescent="0.25">
      <c r="B1009" s="49"/>
    </row>
    <row r="1010" spans="2:2" x14ac:dyDescent="0.25">
      <c r="B1010" s="49"/>
    </row>
    <row r="1011" spans="2:2" x14ac:dyDescent="0.25">
      <c r="B1011" s="49"/>
    </row>
    <row r="1012" spans="2:2" x14ac:dyDescent="0.25">
      <c r="B1012" s="49"/>
    </row>
    <row r="1013" spans="2:2" x14ac:dyDescent="0.25">
      <c r="B1013" s="49"/>
    </row>
    <row r="1014" spans="2:2" x14ac:dyDescent="0.25">
      <c r="B1014" s="49"/>
    </row>
    <row r="1015" spans="2:2" x14ac:dyDescent="0.25">
      <c r="B1015" s="49"/>
    </row>
    <row r="1016" spans="2:2" x14ac:dyDescent="0.25">
      <c r="B1016" s="49"/>
    </row>
    <row r="1017" spans="2:2" x14ac:dyDescent="0.25">
      <c r="B1017" s="49"/>
    </row>
    <row r="1018" spans="2:2" x14ac:dyDescent="0.25">
      <c r="B1018" s="49"/>
    </row>
    <row r="1019" spans="2:2" x14ac:dyDescent="0.25">
      <c r="B1019" s="49"/>
    </row>
    <row r="1020" spans="2:2" x14ac:dyDescent="0.25">
      <c r="B1020" s="49"/>
    </row>
    <row r="1021" spans="2:2" x14ac:dyDescent="0.25">
      <c r="B1021" s="49"/>
    </row>
    <row r="1022" spans="2:2" x14ac:dyDescent="0.25">
      <c r="B1022" s="49"/>
    </row>
    <row r="1023" spans="2:2" x14ac:dyDescent="0.25">
      <c r="B1023" s="49"/>
    </row>
    <row r="1024" spans="2:2" x14ac:dyDescent="0.25">
      <c r="B1024" s="49"/>
    </row>
    <row r="1025" spans="2:2" x14ac:dyDescent="0.25">
      <c r="B1025" s="49"/>
    </row>
    <row r="1026" spans="2:2" x14ac:dyDescent="0.25">
      <c r="B1026" s="49"/>
    </row>
    <row r="1027" spans="2:2" x14ac:dyDescent="0.25">
      <c r="B1027" s="49"/>
    </row>
    <row r="1028" spans="2:2" x14ac:dyDescent="0.25">
      <c r="B1028" s="49"/>
    </row>
    <row r="1029" spans="2:2" x14ac:dyDescent="0.25">
      <c r="B1029" s="49"/>
    </row>
    <row r="1030" spans="2:2" x14ac:dyDescent="0.25">
      <c r="B1030" s="49"/>
    </row>
    <row r="1031" spans="2:2" x14ac:dyDescent="0.25">
      <c r="B1031" s="49"/>
    </row>
    <row r="1032" spans="2:2" x14ac:dyDescent="0.25">
      <c r="B1032" s="49"/>
    </row>
    <row r="1033" spans="2:2" x14ac:dyDescent="0.25">
      <c r="B1033" s="49"/>
    </row>
    <row r="1034" spans="2:2" x14ac:dyDescent="0.25">
      <c r="B1034" s="49"/>
    </row>
    <row r="1035" spans="2:2" x14ac:dyDescent="0.25">
      <c r="B1035" s="49"/>
    </row>
    <row r="1036" spans="2:2" x14ac:dyDescent="0.25">
      <c r="B1036" s="49"/>
    </row>
    <row r="1037" spans="2:2" x14ac:dyDescent="0.25">
      <c r="B1037" s="49"/>
    </row>
    <row r="1038" spans="2:2" x14ac:dyDescent="0.25">
      <c r="B1038" s="49"/>
    </row>
    <row r="1039" spans="2:2" x14ac:dyDescent="0.25">
      <c r="B1039" s="49"/>
    </row>
    <row r="1040" spans="2:2" x14ac:dyDescent="0.25">
      <c r="B1040" s="49"/>
    </row>
  </sheetData>
  <mergeCells count="2">
    <mergeCell ref="A1:I1"/>
    <mergeCell ref="A2:I2"/>
  </mergeCells>
  <dataValidations disablePrompts="1" count="2">
    <dataValidation type="list" allowBlank="1" showInputMessage="1" showErrorMessage="1" sqref="F14:F16">
      <formula1>"On follow up party says it will be realised soon, Dispute in offered services, Dispute in Invoicing, Pending without reason, Unfairly held up by the party "</formula1>
    </dataValidation>
    <dataValidation type="list" allowBlank="1" showInputMessage="1" showErrorMessage="1" sqref="H14:H16 G17:G30">
      <formula1>"Very good, Very less, Full payment realization not possible but partial payment can be realised if follow up is done properly, Not possible, Defunct"</formula1>
    </dataValidation>
  </dataValidations>
  <pageMargins left="0.27559055118110237" right="0.31496062992125984" top="7.874015748031496E-2" bottom="0" header="0.31496062992125984" footer="0.31496062992125984"/>
  <pageSetup paperSize="9" scale="9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workbookViewId="0">
      <pane ySplit="3" topLeftCell="A4" activePane="bottomLeft" state="frozen"/>
      <selection pane="bottomLeft" activeCell="H18" sqref="H18"/>
    </sheetView>
  </sheetViews>
  <sheetFormatPr defaultColWidth="8.85546875" defaultRowHeight="15" x14ac:dyDescent="0.25"/>
  <cols>
    <col min="1" max="1" width="5.7109375" style="17" bestFit="1" customWidth="1"/>
    <col min="2" max="2" width="34.5703125" style="4" customWidth="1"/>
    <col min="3" max="3" width="16.85546875" style="17" bestFit="1" customWidth="1"/>
    <col min="4" max="4" width="19.42578125" style="17" bestFit="1" customWidth="1"/>
    <col min="5" max="5" width="11.7109375" style="17" bestFit="1" customWidth="1"/>
    <col min="6" max="6" width="19.140625" style="17" bestFit="1" customWidth="1"/>
    <col min="7" max="7" width="21.42578125" style="17" bestFit="1" customWidth="1"/>
    <col min="8" max="8" width="31.7109375" style="17" bestFit="1" customWidth="1"/>
    <col min="9" max="9" width="8.5703125" style="1" bestFit="1" customWidth="1"/>
    <col min="10" max="16384" width="8.85546875" style="1"/>
  </cols>
  <sheetData>
    <row r="1" spans="1:9" x14ac:dyDescent="0.25">
      <c r="A1" s="280" t="s">
        <v>504</v>
      </c>
      <c r="B1" s="281"/>
      <c r="C1" s="281"/>
      <c r="D1" s="281"/>
      <c r="E1" s="281"/>
      <c r="F1" s="281"/>
      <c r="G1" s="281"/>
      <c r="H1" s="281"/>
      <c r="I1" s="282"/>
    </row>
    <row r="2" spans="1:9" ht="10.5" customHeight="1" thickBot="1" x14ac:dyDescent="0.3">
      <c r="A2" s="284"/>
      <c r="B2" s="284"/>
      <c r="C2" s="284"/>
      <c r="D2" s="284"/>
      <c r="E2" s="284"/>
      <c r="F2" s="284"/>
      <c r="G2" s="284"/>
      <c r="H2" s="284"/>
      <c r="I2" s="284"/>
    </row>
    <row r="3" spans="1:9" ht="60.75" thickBot="1" x14ac:dyDescent="0.3">
      <c r="A3" s="50" t="s">
        <v>1</v>
      </c>
      <c r="B3" s="51" t="s">
        <v>0</v>
      </c>
      <c r="C3" s="51" t="s">
        <v>26</v>
      </c>
      <c r="D3" s="51" t="s">
        <v>8</v>
      </c>
      <c r="E3" s="51" t="s">
        <v>32</v>
      </c>
      <c r="F3" s="51" t="s">
        <v>2</v>
      </c>
      <c r="G3" s="51" t="s">
        <v>3</v>
      </c>
      <c r="H3" s="51" t="s">
        <v>39</v>
      </c>
      <c r="I3" s="52" t="s">
        <v>7</v>
      </c>
    </row>
    <row r="4" spans="1:9" x14ac:dyDescent="0.25">
      <c r="A4" s="62">
        <v>1</v>
      </c>
      <c r="B4" s="63" t="s">
        <v>505</v>
      </c>
      <c r="C4" s="64">
        <v>26622004</v>
      </c>
      <c r="D4" s="64"/>
      <c r="E4" s="65"/>
      <c r="F4" s="65"/>
      <c r="G4" s="65"/>
      <c r="H4" s="65"/>
      <c r="I4" s="66"/>
    </row>
    <row r="5" spans="1:9" x14ac:dyDescent="0.25">
      <c r="A5" s="58">
        <f>A4+1</f>
        <v>2</v>
      </c>
      <c r="B5" s="8" t="s">
        <v>506</v>
      </c>
      <c r="C5" s="25">
        <v>133546</v>
      </c>
      <c r="D5" s="31"/>
      <c r="E5" s="36"/>
      <c r="F5" s="36"/>
      <c r="G5" s="36"/>
      <c r="H5" s="36"/>
      <c r="I5" s="53"/>
    </row>
    <row r="6" spans="1:9" x14ac:dyDescent="0.25">
      <c r="A6" s="58">
        <f t="shared" ref="A6:A13" si="0">A5+1</f>
        <v>3</v>
      </c>
      <c r="B6" s="8" t="s">
        <v>507</v>
      </c>
      <c r="C6" s="25">
        <v>60960</v>
      </c>
      <c r="D6" s="31"/>
      <c r="E6" s="36"/>
      <c r="F6" s="36"/>
      <c r="G6" s="36"/>
      <c r="H6" s="36"/>
      <c r="I6" s="53"/>
    </row>
    <row r="7" spans="1:9" x14ac:dyDescent="0.25">
      <c r="A7" s="58">
        <f t="shared" si="0"/>
        <v>4</v>
      </c>
      <c r="B7" s="35" t="s">
        <v>508</v>
      </c>
      <c r="C7" s="25">
        <v>64054057.999999993</v>
      </c>
      <c r="D7" s="31"/>
      <c r="E7" s="36"/>
      <c r="F7" s="36"/>
      <c r="G7" s="36"/>
      <c r="H7" s="36"/>
      <c r="I7" s="53"/>
    </row>
    <row r="8" spans="1:9" x14ac:dyDescent="0.25">
      <c r="A8" s="58">
        <f t="shared" si="0"/>
        <v>5</v>
      </c>
      <c r="B8" s="8" t="s">
        <v>511</v>
      </c>
      <c r="C8" s="25">
        <v>19538382</v>
      </c>
      <c r="D8" s="31"/>
      <c r="E8" s="36"/>
      <c r="F8" s="36"/>
      <c r="G8" s="36"/>
      <c r="H8" s="36"/>
      <c r="I8" s="53"/>
    </row>
    <row r="9" spans="1:9" x14ac:dyDescent="0.25">
      <c r="A9" s="58">
        <f t="shared" si="0"/>
        <v>6</v>
      </c>
      <c r="B9" s="8" t="s">
        <v>509</v>
      </c>
      <c r="C9" s="25">
        <v>420760</v>
      </c>
      <c r="D9" s="31"/>
      <c r="E9" s="36"/>
      <c r="F9" s="36"/>
      <c r="G9" s="36"/>
      <c r="H9" s="36"/>
      <c r="I9" s="53"/>
    </row>
    <row r="10" spans="1:9" x14ac:dyDescent="0.25">
      <c r="A10" s="58">
        <f t="shared" si="0"/>
        <v>7</v>
      </c>
      <c r="B10" s="8" t="s">
        <v>510</v>
      </c>
      <c r="C10" s="25">
        <v>315731020</v>
      </c>
      <c r="D10" s="25"/>
      <c r="E10" s="36"/>
      <c r="F10" s="36"/>
      <c r="G10" s="36"/>
      <c r="H10" s="36"/>
      <c r="I10" s="53"/>
    </row>
    <row r="11" spans="1:9" x14ac:dyDescent="0.25">
      <c r="A11" s="58">
        <f t="shared" si="0"/>
        <v>8</v>
      </c>
      <c r="B11" s="8" t="s">
        <v>512</v>
      </c>
      <c r="C11" s="25">
        <v>713330595</v>
      </c>
      <c r="D11" s="31"/>
      <c r="E11" s="36"/>
      <c r="F11" s="36"/>
      <c r="G11" s="36"/>
      <c r="H11" s="36"/>
      <c r="I11" s="53"/>
    </row>
    <row r="12" spans="1:9" x14ac:dyDescent="0.25">
      <c r="A12" s="58">
        <f t="shared" si="0"/>
        <v>9</v>
      </c>
      <c r="B12" s="8" t="s">
        <v>517</v>
      </c>
      <c r="C12" s="25">
        <v>69760292</v>
      </c>
      <c r="D12" s="31"/>
      <c r="E12" s="36"/>
      <c r="F12" s="36"/>
      <c r="G12" s="36"/>
      <c r="H12" s="36"/>
      <c r="I12" s="53"/>
    </row>
    <row r="13" spans="1:9" ht="15.75" thickBot="1" x14ac:dyDescent="0.3">
      <c r="A13" s="59">
        <f t="shared" si="0"/>
        <v>10</v>
      </c>
      <c r="B13" s="57" t="s">
        <v>513</v>
      </c>
      <c r="C13" s="56">
        <v>45867709</v>
      </c>
      <c r="D13" s="70"/>
      <c r="E13" s="54"/>
      <c r="F13" s="54"/>
      <c r="G13" s="54"/>
      <c r="H13" s="54"/>
      <c r="I13" s="55"/>
    </row>
    <row r="14" spans="1:9" ht="15.75" thickBot="1" x14ac:dyDescent="0.3">
      <c r="A14" s="68"/>
      <c r="B14" s="67" t="s">
        <v>24</v>
      </c>
      <c r="C14" s="69">
        <v>1255519326</v>
      </c>
      <c r="D14" s="69"/>
      <c r="E14" s="60"/>
      <c r="F14" s="60"/>
      <c r="G14" s="60"/>
      <c r="H14" s="60"/>
      <c r="I14" s="61"/>
    </row>
    <row r="15" spans="1:9" x14ac:dyDescent="0.25">
      <c r="A15"/>
    </row>
    <row r="16" spans="1:9" x14ac:dyDescent="0.25">
      <c r="A16"/>
    </row>
    <row r="17" spans="1:1" x14ac:dyDescent="0.25">
      <c r="A17"/>
    </row>
    <row r="18" spans="1:1" x14ac:dyDescent="0.25">
      <c r="A18"/>
    </row>
    <row r="19" spans="1:1" x14ac:dyDescent="0.25">
      <c r="A19"/>
    </row>
    <row r="20" spans="1:1" x14ac:dyDescent="0.25">
      <c r="A20"/>
    </row>
    <row r="21" spans="1:1" x14ac:dyDescent="0.25">
      <c r="A21"/>
    </row>
    <row r="22" spans="1:1" x14ac:dyDescent="0.25">
      <c r="A22"/>
    </row>
    <row r="23" spans="1:1" x14ac:dyDescent="0.25">
      <c r="A23"/>
    </row>
    <row r="24" spans="1:1" x14ac:dyDescent="0.25">
      <c r="A24"/>
    </row>
    <row r="25" spans="1:1" x14ac:dyDescent="0.25">
      <c r="A25"/>
    </row>
    <row r="26" spans="1:1" x14ac:dyDescent="0.25">
      <c r="A26"/>
    </row>
    <row r="27" spans="1:1" x14ac:dyDescent="0.25">
      <c r="A27"/>
    </row>
    <row r="28" spans="1:1" x14ac:dyDescent="0.25">
      <c r="A28"/>
    </row>
    <row r="29" spans="1:1" x14ac:dyDescent="0.25">
      <c r="A29"/>
    </row>
    <row r="30" spans="1:1" x14ac:dyDescent="0.25">
      <c r="A30"/>
    </row>
    <row r="31" spans="1:1" x14ac:dyDescent="0.25">
      <c r="A31"/>
    </row>
    <row r="32" spans="1:1" x14ac:dyDescent="0.25">
      <c r="A32"/>
    </row>
    <row r="33" spans="1:1" x14ac:dyDescent="0.25">
      <c r="A33"/>
    </row>
    <row r="34" spans="1:1" x14ac:dyDescent="0.25">
      <c r="A34"/>
    </row>
    <row r="35" spans="1:1" x14ac:dyDescent="0.25">
      <c r="A35"/>
    </row>
    <row r="36" spans="1:1" x14ac:dyDescent="0.25">
      <c r="A36"/>
    </row>
    <row r="37" spans="1:1" x14ac:dyDescent="0.25">
      <c r="A37"/>
    </row>
    <row r="38" spans="1:1" x14ac:dyDescent="0.25">
      <c r="A38"/>
    </row>
    <row r="39" spans="1:1" x14ac:dyDescent="0.25">
      <c r="A39"/>
    </row>
    <row r="40" spans="1:1" x14ac:dyDescent="0.25">
      <c r="A40"/>
    </row>
    <row r="41" spans="1:1" x14ac:dyDescent="0.25">
      <c r="A41"/>
    </row>
    <row r="42" spans="1:1" x14ac:dyDescent="0.25">
      <c r="A42"/>
    </row>
    <row r="43" spans="1:1" x14ac:dyDescent="0.25">
      <c r="A43"/>
    </row>
  </sheetData>
  <mergeCells count="2">
    <mergeCell ref="A1:I1"/>
    <mergeCell ref="A2:I2"/>
  </mergeCells>
  <pageMargins left="0.4" right="0.52" top="0.75" bottom="0.75" header="0.3" footer="0.3"/>
  <pageSetup paperSize="9" scale="8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workbookViewId="0">
      <selection sqref="A1:I1"/>
    </sheetView>
  </sheetViews>
  <sheetFormatPr defaultColWidth="8.85546875" defaultRowHeight="15" x14ac:dyDescent="0.25"/>
  <cols>
    <col min="1" max="1" width="8.85546875" style="3"/>
    <col min="2" max="2" width="31.85546875" style="4" customWidth="1"/>
    <col min="3" max="3" width="32" style="3" customWidth="1"/>
    <col min="4" max="4" width="21.5703125" style="3" customWidth="1"/>
    <col min="5" max="6" width="22.28515625" style="3" customWidth="1"/>
    <col min="7" max="7" width="22.7109375" style="3" customWidth="1"/>
    <col min="8" max="8" width="20.28515625" style="3" customWidth="1"/>
    <col min="9" max="9" width="26.7109375" style="1" customWidth="1"/>
    <col min="10" max="16384" width="8.85546875" style="1"/>
  </cols>
  <sheetData>
    <row r="1" spans="1:9" ht="14.45" customHeight="1" x14ac:dyDescent="0.25">
      <c r="A1" s="285" t="s">
        <v>11</v>
      </c>
      <c r="B1" s="285"/>
      <c r="C1" s="285"/>
      <c r="D1" s="285"/>
      <c r="E1" s="285"/>
      <c r="F1" s="285"/>
      <c r="G1" s="285"/>
      <c r="H1" s="285"/>
      <c r="I1" s="285"/>
    </row>
    <row r="3" spans="1:9" ht="46.15" customHeight="1" x14ac:dyDescent="0.25">
      <c r="A3" s="5" t="s">
        <v>1</v>
      </c>
      <c r="B3" s="5" t="s">
        <v>13</v>
      </c>
      <c r="C3" s="5" t="s">
        <v>14</v>
      </c>
      <c r="D3" s="5" t="s">
        <v>15</v>
      </c>
      <c r="E3" s="5" t="s">
        <v>18</v>
      </c>
      <c r="F3" s="5" t="s">
        <v>19</v>
      </c>
      <c r="G3" s="5" t="s">
        <v>16</v>
      </c>
      <c r="H3" s="5" t="s">
        <v>17</v>
      </c>
      <c r="I3" s="5" t="s">
        <v>7</v>
      </c>
    </row>
    <row r="4" spans="1:9" x14ac:dyDescent="0.25">
      <c r="H4" s="2"/>
    </row>
    <row r="5" spans="1:9" x14ac:dyDescent="0.25">
      <c r="H5" s="2"/>
    </row>
    <row r="6" spans="1:9" x14ac:dyDescent="0.25">
      <c r="H6" s="2"/>
    </row>
    <row r="7" spans="1:9" x14ac:dyDescent="0.25">
      <c r="H7" s="2"/>
    </row>
    <row r="8" spans="1:9" x14ac:dyDescent="0.25">
      <c r="H8" s="2"/>
    </row>
    <row r="9" spans="1:9" x14ac:dyDescent="0.25">
      <c r="H9" s="2"/>
    </row>
    <row r="10" spans="1:9" x14ac:dyDescent="0.25">
      <c r="H10" s="2"/>
    </row>
    <row r="11" spans="1:9" x14ac:dyDescent="0.25">
      <c r="H11" s="2"/>
    </row>
    <row r="12" spans="1:9" x14ac:dyDescent="0.25">
      <c r="H12" s="2"/>
    </row>
    <row r="13" spans="1:9" x14ac:dyDescent="0.25">
      <c r="H13" s="2"/>
    </row>
    <row r="14" spans="1:9" x14ac:dyDescent="0.25">
      <c r="H14" s="2"/>
    </row>
    <row r="15" spans="1:9" x14ac:dyDescent="0.25">
      <c r="H15" s="2"/>
    </row>
    <row r="16" spans="1:9" x14ac:dyDescent="0.25">
      <c r="H16" s="2"/>
    </row>
    <row r="17" spans="8:8" s="1" customFormat="1" x14ac:dyDescent="0.25">
      <c r="H17" s="2"/>
    </row>
    <row r="18" spans="8:8" s="1" customFormat="1" x14ac:dyDescent="0.25">
      <c r="H18" s="2"/>
    </row>
    <row r="19" spans="8:8" s="1" customFormat="1" x14ac:dyDescent="0.25">
      <c r="H19" s="2"/>
    </row>
    <row r="20" spans="8:8" s="1" customFormat="1" x14ac:dyDescent="0.25">
      <c r="H20" s="2"/>
    </row>
    <row r="21" spans="8:8" s="1" customFormat="1" x14ac:dyDescent="0.25">
      <c r="H21" s="2"/>
    </row>
    <row r="22" spans="8:8" s="1" customFormat="1" x14ac:dyDescent="0.25">
      <c r="H22" s="2"/>
    </row>
    <row r="23" spans="8:8" s="1" customFormat="1" x14ac:dyDescent="0.25">
      <c r="H23" s="2"/>
    </row>
    <row r="24" spans="8:8" s="1" customFormat="1" x14ac:dyDescent="0.25">
      <c r="H24" s="2"/>
    </row>
    <row r="25" spans="8:8" s="1" customFormat="1" x14ac:dyDescent="0.25">
      <c r="H25" s="2"/>
    </row>
    <row r="26" spans="8:8" s="1" customFormat="1" x14ac:dyDescent="0.25">
      <c r="H26" s="2"/>
    </row>
    <row r="27" spans="8:8" s="1" customFormat="1" x14ac:dyDescent="0.25">
      <c r="H27" s="2"/>
    </row>
    <row r="28" spans="8:8" s="1" customFormat="1" x14ac:dyDescent="0.25">
      <c r="H28" s="2"/>
    </row>
    <row r="29" spans="8:8" s="1" customFormat="1" x14ac:dyDescent="0.25">
      <c r="H29" s="2"/>
    </row>
    <row r="30" spans="8:8" s="1" customFormat="1" x14ac:dyDescent="0.25">
      <c r="H30" s="2"/>
    </row>
    <row r="31" spans="8:8" s="1" customFormat="1" x14ac:dyDescent="0.25">
      <c r="H31" s="2"/>
    </row>
    <row r="32" spans="8:8" s="1" customFormat="1" x14ac:dyDescent="0.25">
      <c r="H32" s="2"/>
    </row>
    <row r="33" spans="8:8" s="1" customFormat="1" x14ac:dyDescent="0.25">
      <c r="H33" s="2"/>
    </row>
    <row r="34" spans="8:8" s="1" customFormat="1" x14ac:dyDescent="0.25">
      <c r="H34" s="2"/>
    </row>
    <row r="35" spans="8:8" s="1" customFormat="1" x14ac:dyDescent="0.25">
      <c r="H35" s="2"/>
    </row>
    <row r="36" spans="8:8" s="1" customFormat="1" x14ac:dyDescent="0.25">
      <c r="H36" s="2"/>
    </row>
    <row r="37" spans="8:8" s="1" customFormat="1" x14ac:dyDescent="0.25">
      <c r="H37" s="2"/>
    </row>
    <row r="38" spans="8:8" s="1" customFormat="1" x14ac:dyDescent="0.25">
      <c r="H38" s="2"/>
    </row>
    <row r="39" spans="8:8" s="1" customFormat="1" x14ac:dyDescent="0.25">
      <c r="H39" s="2"/>
    </row>
    <row r="40" spans="8:8" s="1" customFormat="1" x14ac:dyDescent="0.25">
      <c r="H40" s="2"/>
    </row>
    <row r="41" spans="8:8" s="1" customFormat="1" x14ac:dyDescent="0.25">
      <c r="H41" s="2"/>
    </row>
    <row r="42" spans="8:8" s="1" customFormat="1" x14ac:dyDescent="0.25">
      <c r="H42" s="2"/>
    </row>
    <row r="43" spans="8:8" s="1" customFormat="1" x14ac:dyDescent="0.25">
      <c r="H43" s="2"/>
    </row>
    <row r="44" spans="8:8" s="1" customFormat="1" x14ac:dyDescent="0.25">
      <c r="H44" s="2"/>
    </row>
    <row r="45" spans="8:8" s="1" customFormat="1" x14ac:dyDescent="0.25">
      <c r="H45" s="2"/>
    </row>
    <row r="46" spans="8:8" s="1" customFormat="1" x14ac:dyDescent="0.25">
      <c r="H46" s="2"/>
    </row>
    <row r="47" spans="8:8" s="1" customFormat="1" x14ac:dyDescent="0.25">
      <c r="H47" s="2"/>
    </row>
    <row r="48" spans="8:8" s="1" customFormat="1" x14ac:dyDescent="0.25">
      <c r="H48" s="2"/>
    </row>
    <row r="49" spans="8:8" s="1" customFormat="1" x14ac:dyDescent="0.25">
      <c r="H49" s="2"/>
    </row>
    <row r="50" spans="8:8" s="1" customFormat="1" x14ac:dyDescent="0.25">
      <c r="H50" s="2"/>
    </row>
    <row r="51" spans="8:8" s="1" customFormat="1" x14ac:dyDescent="0.25">
      <c r="H51" s="2"/>
    </row>
    <row r="52" spans="8:8" s="1" customFormat="1" x14ac:dyDescent="0.25">
      <c r="H52" s="2"/>
    </row>
    <row r="53" spans="8:8" s="1" customFormat="1" x14ac:dyDescent="0.25">
      <c r="H53" s="2"/>
    </row>
    <row r="54" spans="8:8" s="1" customFormat="1" x14ac:dyDescent="0.25">
      <c r="H54" s="2"/>
    </row>
    <row r="55" spans="8:8" s="1" customFormat="1" x14ac:dyDescent="0.25">
      <c r="H55" s="2"/>
    </row>
    <row r="56" spans="8:8" s="1" customFormat="1" x14ac:dyDescent="0.25">
      <c r="H56" s="2"/>
    </row>
    <row r="57" spans="8:8" s="1" customFormat="1" x14ac:dyDescent="0.25">
      <c r="H57" s="2"/>
    </row>
    <row r="58" spans="8:8" s="1" customFormat="1" x14ac:dyDescent="0.25">
      <c r="H58" s="2"/>
    </row>
    <row r="59" spans="8:8" s="1" customFormat="1" x14ac:dyDescent="0.25">
      <c r="H59" s="2"/>
    </row>
    <row r="60" spans="8:8" s="1" customFormat="1" x14ac:dyDescent="0.25">
      <c r="H60" s="2"/>
    </row>
    <row r="61" spans="8:8" s="1" customFormat="1" x14ac:dyDescent="0.25">
      <c r="H61" s="2"/>
    </row>
    <row r="62" spans="8:8" s="1" customFormat="1" x14ac:dyDescent="0.25">
      <c r="H62" s="2"/>
    </row>
    <row r="63" spans="8:8" s="1" customFormat="1" x14ac:dyDescent="0.25">
      <c r="H63" s="2"/>
    </row>
    <row r="64" spans="8:8" s="1" customFormat="1" x14ac:dyDescent="0.25">
      <c r="H64" s="2"/>
    </row>
    <row r="65" spans="8:8" s="1" customFormat="1" x14ac:dyDescent="0.25">
      <c r="H65" s="2"/>
    </row>
    <row r="66" spans="8:8" s="1" customFormat="1" x14ac:dyDescent="0.25">
      <c r="H66" s="2"/>
    </row>
    <row r="67" spans="8:8" s="1" customFormat="1" x14ac:dyDescent="0.25">
      <c r="H67" s="2"/>
    </row>
    <row r="68" spans="8:8" s="1" customFormat="1" x14ac:dyDescent="0.25">
      <c r="H68" s="2"/>
    </row>
    <row r="69" spans="8:8" s="1" customFormat="1" x14ac:dyDescent="0.25">
      <c r="H69" s="2"/>
    </row>
    <row r="70" spans="8:8" s="1" customFormat="1" x14ac:dyDescent="0.25">
      <c r="H70" s="2"/>
    </row>
    <row r="71" spans="8:8" s="1" customFormat="1" x14ac:dyDescent="0.25">
      <c r="H71" s="2"/>
    </row>
    <row r="72" spans="8:8" s="1" customFormat="1" x14ac:dyDescent="0.25">
      <c r="H72" s="2"/>
    </row>
    <row r="73" spans="8:8" s="1" customFormat="1" x14ac:dyDescent="0.25">
      <c r="H73" s="2"/>
    </row>
    <row r="74" spans="8:8" s="1" customFormat="1" x14ac:dyDescent="0.25">
      <c r="H74" s="2"/>
    </row>
    <row r="75" spans="8:8" s="1" customFormat="1" x14ac:dyDescent="0.25">
      <c r="H75" s="2"/>
    </row>
    <row r="76" spans="8:8" s="1" customFormat="1" x14ac:dyDescent="0.25">
      <c r="H76" s="2"/>
    </row>
    <row r="77" spans="8:8" s="1" customFormat="1" x14ac:dyDescent="0.25">
      <c r="H77" s="2"/>
    </row>
    <row r="78" spans="8:8" s="1" customFormat="1" x14ac:dyDescent="0.25">
      <c r="H78" s="2"/>
    </row>
    <row r="79" spans="8:8" s="1" customFormat="1" x14ac:dyDescent="0.25">
      <c r="H79" s="2"/>
    </row>
    <row r="80" spans="8:8" s="1" customFormat="1" x14ac:dyDescent="0.25">
      <c r="H80" s="2"/>
    </row>
    <row r="81" spans="8:8" s="1" customFormat="1" x14ac:dyDescent="0.25">
      <c r="H81" s="2"/>
    </row>
    <row r="82" spans="8:8" s="1" customFormat="1" x14ac:dyDescent="0.25">
      <c r="H82" s="2"/>
    </row>
    <row r="83" spans="8:8" s="1" customFormat="1" x14ac:dyDescent="0.25">
      <c r="H83" s="2"/>
    </row>
    <row r="84" spans="8:8" s="1" customFormat="1" x14ac:dyDescent="0.25">
      <c r="H84" s="2"/>
    </row>
    <row r="85" spans="8:8" s="1" customFormat="1" x14ac:dyDescent="0.25">
      <c r="H85" s="2"/>
    </row>
    <row r="86" spans="8:8" s="1" customFormat="1" x14ac:dyDescent="0.25">
      <c r="H86" s="2"/>
    </row>
    <row r="87" spans="8:8" s="1" customFormat="1" x14ac:dyDescent="0.25">
      <c r="H87" s="2"/>
    </row>
    <row r="88" spans="8:8" s="1" customFormat="1" x14ac:dyDescent="0.25">
      <c r="H88" s="2"/>
    </row>
    <row r="89" spans="8:8" s="1" customFormat="1" x14ac:dyDescent="0.25">
      <c r="H89" s="2"/>
    </row>
    <row r="90" spans="8:8" s="1" customFormat="1" x14ac:dyDescent="0.25">
      <c r="H90" s="2"/>
    </row>
    <row r="91" spans="8:8" s="1" customFormat="1" x14ac:dyDescent="0.25">
      <c r="H91" s="2"/>
    </row>
    <row r="92" spans="8:8" s="1" customFormat="1" x14ac:dyDescent="0.25">
      <c r="H92" s="2"/>
    </row>
    <row r="93" spans="8:8" s="1" customFormat="1" x14ac:dyDescent="0.25">
      <c r="H93" s="2"/>
    </row>
    <row r="94" spans="8:8" s="1" customFormat="1" x14ac:dyDescent="0.25">
      <c r="H94" s="2"/>
    </row>
    <row r="95" spans="8:8" s="1" customFormat="1" x14ac:dyDescent="0.25">
      <c r="H95" s="2"/>
    </row>
    <row r="96" spans="8:8" s="1" customFormat="1" x14ac:dyDescent="0.25">
      <c r="H96" s="2"/>
    </row>
    <row r="97" spans="8:8" s="1" customFormat="1" x14ac:dyDescent="0.25">
      <c r="H97" s="2"/>
    </row>
    <row r="98" spans="8:8" s="1" customFormat="1" x14ac:dyDescent="0.25">
      <c r="H98" s="2"/>
    </row>
    <row r="99" spans="8:8" s="1" customFormat="1" x14ac:dyDescent="0.25">
      <c r="H99" s="2"/>
    </row>
    <row r="100" spans="8:8" s="1" customFormat="1" x14ac:dyDescent="0.25">
      <c r="H100" s="2"/>
    </row>
  </sheetData>
  <mergeCells count="1">
    <mergeCell ref="A1:I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637"/>
  <sheetViews>
    <sheetView workbookViewId="0">
      <selection activeCell="B16" sqref="B16"/>
    </sheetView>
  </sheetViews>
  <sheetFormatPr defaultRowHeight="15" x14ac:dyDescent="0.25"/>
  <cols>
    <col min="1" max="1" width="40.7109375" bestFit="1" customWidth="1"/>
    <col min="2" max="2" width="15.28515625" style="30" bestFit="1" customWidth="1"/>
  </cols>
  <sheetData>
    <row r="2" spans="1:3" x14ac:dyDescent="0.25">
      <c r="B2" s="30">
        <f>SUBTOTAL(9,B3:B1048576)</f>
        <v>1495765817.9032204</v>
      </c>
    </row>
    <row r="3" spans="1:3" x14ac:dyDescent="0.25">
      <c r="A3" t="s">
        <v>681</v>
      </c>
      <c r="B3" s="30" t="s">
        <v>518</v>
      </c>
      <c r="C3" t="s">
        <v>682</v>
      </c>
    </row>
    <row r="4" spans="1:3" x14ac:dyDescent="0.25">
      <c r="A4" t="s">
        <v>468</v>
      </c>
      <c r="B4" s="30">
        <v>372600</v>
      </c>
      <c r="C4" t="str">
        <f>VLOOKUP(A4,'Trade Payable'!$B$3:$B$435,1,0)</f>
        <v>3I CONSULTANTS</v>
      </c>
    </row>
    <row r="5" spans="1:3" x14ac:dyDescent="0.25">
      <c r="A5" t="s">
        <v>299</v>
      </c>
      <c r="B5" s="30">
        <v>2009079.01</v>
      </c>
      <c r="C5" t="str">
        <f>VLOOKUP(A5,'Trade Payable'!$B$3:$B$435,1,0)</f>
        <v>A B K CONSTRUCTION</v>
      </c>
    </row>
    <row r="6" spans="1:3" x14ac:dyDescent="0.25">
      <c r="A6" t="s">
        <v>216</v>
      </c>
      <c r="B6" s="30">
        <v>440000</v>
      </c>
      <c r="C6" t="str">
        <f>VLOOKUP(A6,'Trade Payable'!$B$3:$B$435,1,0)</f>
        <v>A K Das Associates Ltd.</v>
      </c>
    </row>
    <row r="7" spans="1:3" x14ac:dyDescent="0.25">
      <c r="A7" t="s">
        <v>65</v>
      </c>
      <c r="B7" s="30">
        <v>1975211.35</v>
      </c>
      <c r="C7" t="str">
        <f>VLOOKUP(A7,'Trade Payable'!$B$3:$B$435,1,0)</f>
        <v>A K V ENTERPRISE</v>
      </c>
    </row>
    <row r="8" spans="1:3" x14ac:dyDescent="0.25">
      <c r="A8" t="s">
        <v>394</v>
      </c>
      <c r="B8" s="30">
        <v>22664</v>
      </c>
      <c r="C8" t="str">
        <f>VLOOKUP(A8,'Trade Payable'!$B$3:$B$435,1,0)</f>
        <v>A ONE TOOLS &amp; EQUIPMENTS</v>
      </c>
    </row>
    <row r="9" spans="1:3" x14ac:dyDescent="0.25">
      <c r="A9" t="s">
        <v>489</v>
      </c>
      <c r="B9" s="30">
        <v>8366.14</v>
      </c>
      <c r="C9" t="str">
        <f>VLOOKUP(A9,'Trade Payable'!$B$3:$B$435,1,0)</f>
        <v>A R TRADERS</v>
      </c>
    </row>
    <row r="10" spans="1:3" x14ac:dyDescent="0.25">
      <c r="A10" t="s">
        <v>162</v>
      </c>
      <c r="B10" s="30">
        <v>55967</v>
      </c>
      <c r="C10" t="str">
        <f>VLOOKUP(A10,'Trade Payable'!$B$3:$B$435,1,0)</f>
        <v>A. M. TRADING CO</v>
      </c>
    </row>
    <row r="11" spans="1:3" x14ac:dyDescent="0.25">
      <c r="A11" t="s">
        <v>215</v>
      </c>
      <c r="B11" s="30">
        <v>2285536.31</v>
      </c>
      <c r="C11" t="str">
        <f>VLOOKUP(A11,'Trade Payable'!$B$3:$B$435,1,0)</f>
        <v>A.C. Sahoo</v>
      </c>
    </row>
    <row r="12" spans="1:3" x14ac:dyDescent="0.25">
      <c r="A12" t="s">
        <v>74</v>
      </c>
      <c r="B12" s="30">
        <v>330526</v>
      </c>
      <c r="C12" t="str">
        <f>VLOOKUP(A12,'Trade Payable'!$B$3:$B$435,1,0)</f>
        <v>A.K. JAIN &amp; BROTHERS</v>
      </c>
    </row>
    <row r="13" spans="1:3" x14ac:dyDescent="0.25">
      <c r="A13" t="s">
        <v>436</v>
      </c>
      <c r="B13" s="30">
        <v>32806</v>
      </c>
      <c r="C13" t="str">
        <f>VLOOKUP(A13,'Trade Payable'!$B$3:$B$435,1,0)</f>
        <v>AADESH INDUSTRIAL CORPORA</v>
      </c>
    </row>
    <row r="14" spans="1:3" x14ac:dyDescent="0.25">
      <c r="A14" t="s">
        <v>543</v>
      </c>
      <c r="B14" s="30">
        <v>53600</v>
      </c>
      <c r="C14" t="str">
        <f>VLOOKUP(A14,'Trade Payable'!$B$3:$B$435,1,0)</f>
        <v>AB DRIVES AND AUTOMATION PVT LTD</v>
      </c>
    </row>
    <row r="15" spans="1:3" x14ac:dyDescent="0.25">
      <c r="A15" t="s">
        <v>384</v>
      </c>
      <c r="B15" s="30">
        <v>4480465.3</v>
      </c>
      <c r="C15" t="str">
        <f>VLOOKUP(A15,'Trade Payable'!$B$3:$B$435,1,0)</f>
        <v>ABB AB FACTS</v>
      </c>
    </row>
    <row r="16" spans="1:3" x14ac:dyDescent="0.25">
      <c r="A16" t="s">
        <v>108</v>
      </c>
      <c r="B16" s="30">
        <v>6470368.3899999997</v>
      </c>
      <c r="C16" t="str">
        <f>VLOOKUP(A16,'Trade Payable'!$B$3:$B$435,1,0)</f>
        <v>ABB INDIA LIMITED</v>
      </c>
    </row>
    <row r="17" spans="1:3" x14ac:dyDescent="0.25">
      <c r="A17" t="s">
        <v>421</v>
      </c>
      <c r="B17" s="30">
        <v>8968</v>
      </c>
      <c r="C17" t="str">
        <f>VLOOKUP(A17,'Trade Payable'!$B$3:$B$435,1,0)</f>
        <v>ABHA POWER AND STEEL PRIV</v>
      </c>
    </row>
    <row r="18" spans="1:3" x14ac:dyDescent="0.25">
      <c r="A18" t="s">
        <v>357</v>
      </c>
      <c r="B18" s="30">
        <v>1299020.96</v>
      </c>
      <c r="C18" t="str">
        <f>VLOOKUP(A18,'Trade Payable'!$B$3:$B$435,1,0)</f>
        <v>ABHAYA LOCHAN NAYAK</v>
      </c>
    </row>
    <row r="19" spans="1:3" x14ac:dyDescent="0.25">
      <c r="A19" t="s">
        <v>631</v>
      </c>
      <c r="B19" s="30">
        <v>7357</v>
      </c>
      <c r="C19" t="e">
        <f>VLOOKUP(A19,'Trade Payable'!$B$3:$B$435,1,0)</f>
        <v>#N/A</v>
      </c>
    </row>
    <row r="20" spans="1:3" x14ac:dyDescent="0.25">
      <c r="A20" t="s">
        <v>639</v>
      </c>
      <c r="B20" s="30">
        <v>21921.95</v>
      </c>
      <c r="C20" t="e">
        <f>VLOOKUP(A20,'Trade Payable'!$B$3:$B$435,1,0)</f>
        <v>#N/A</v>
      </c>
    </row>
    <row r="21" spans="1:3" x14ac:dyDescent="0.25">
      <c r="A21" t="s">
        <v>149</v>
      </c>
      <c r="B21" s="30">
        <v>207081</v>
      </c>
      <c r="C21" t="str">
        <f>VLOOKUP(A21,'Trade Payable'!$B$3:$B$435,1,0)</f>
        <v>ABR SUPPLY SYNDICATE</v>
      </c>
    </row>
    <row r="22" spans="1:3" x14ac:dyDescent="0.25">
      <c r="A22" t="s">
        <v>624</v>
      </c>
      <c r="B22" s="30">
        <v>7667424.9400000004</v>
      </c>
      <c r="C22" t="e">
        <f>VLOOKUP(A22,'Trade Payable'!$B$3:$B$435,1,0)</f>
        <v>#N/A</v>
      </c>
    </row>
    <row r="23" spans="1:3" x14ac:dyDescent="0.25">
      <c r="A23" t="s">
        <v>549</v>
      </c>
      <c r="B23" s="30">
        <v>1592032</v>
      </c>
      <c r="C23" t="e">
        <f>VLOOKUP(A23,'Trade Payable'!$B$3:$B$435,1,0)</f>
        <v>#N/A</v>
      </c>
    </row>
    <row r="24" spans="1:3" x14ac:dyDescent="0.25">
      <c r="A24" t="s">
        <v>584</v>
      </c>
      <c r="B24" s="30">
        <v>42920</v>
      </c>
      <c r="C24" t="e">
        <f>VLOOKUP(A24,'Trade Payable'!$B$3:$B$435,1,0)</f>
        <v>#N/A</v>
      </c>
    </row>
    <row r="25" spans="1:3" x14ac:dyDescent="0.25">
      <c r="A25" t="s">
        <v>666</v>
      </c>
      <c r="B25" s="30">
        <v>20390</v>
      </c>
      <c r="C25" t="e">
        <f>VLOOKUP(A25,'Trade Payable'!$B$3:$B$435,1,0)</f>
        <v>#N/A</v>
      </c>
    </row>
    <row r="26" spans="1:3" x14ac:dyDescent="0.25">
      <c r="A26" t="s">
        <v>44</v>
      </c>
      <c r="B26" s="30">
        <v>103868</v>
      </c>
      <c r="C26" t="str">
        <f>VLOOKUP(A26,'Trade Payable'!$B$3:$B$435,1,0)</f>
        <v>BHARTI AIRTEL LIMITED</v>
      </c>
    </row>
    <row r="27" spans="1:3" x14ac:dyDescent="0.25">
      <c r="A27" t="s">
        <v>540</v>
      </c>
      <c r="B27" s="30">
        <v>328153.76</v>
      </c>
      <c r="C27" t="e">
        <f>VLOOKUP(A27,'Trade Payable'!$B$3:$B$435,1,0)</f>
        <v>#N/A</v>
      </c>
    </row>
    <row r="28" spans="1:3" x14ac:dyDescent="0.25">
      <c r="A28" t="s">
        <v>233</v>
      </c>
      <c r="B28" s="30">
        <v>2943366.92</v>
      </c>
      <c r="C28" t="str">
        <f>VLOOKUP(A28,'Trade Payable'!$B$3:$B$435,1,0)</f>
        <v>AKSHAYA KUMAR DHAL</v>
      </c>
    </row>
    <row r="29" spans="1:3" x14ac:dyDescent="0.25">
      <c r="A29" t="s">
        <v>455</v>
      </c>
      <c r="B29" s="30">
        <v>1601169.13</v>
      </c>
      <c r="C29" t="str">
        <f>VLOOKUP(A29,'Trade Payable'!$B$3:$B$435,1,0)</f>
        <v>AKSHAYA KUMAR PAHI</v>
      </c>
    </row>
    <row r="30" spans="1:3" x14ac:dyDescent="0.25">
      <c r="A30" t="s">
        <v>447</v>
      </c>
      <c r="B30" s="30">
        <v>560627.06999999995</v>
      </c>
      <c r="C30" t="str">
        <f>VLOOKUP(A30,'Trade Payable'!$B$3:$B$435,1,0)</f>
        <v>AKSHYA  KUMAR  BRAHMA</v>
      </c>
    </row>
    <row r="31" spans="1:3" x14ac:dyDescent="0.25">
      <c r="A31" t="s">
        <v>488</v>
      </c>
      <c r="B31" s="30">
        <v>397062.3</v>
      </c>
      <c r="C31" t="str">
        <f>VLOOKUP(A31,'Trade Payable'!$B$3:$B$435,1,0)</f>
        <v>ALISHAN STEEL PVT LTD</v>
      </c>
    </row>
    <row r="32" spans="1:3" x14ac:dyDescent="0.25">
      <c r="A32" t="s">
        <v>64</v>
      </c>
      <c r="B32" s="30">
        <v>367500</v>
      </c>
      <c r="C32" t="str">
        <f>VLOOKUP(A32,'Trade Payable'!$B$3:$B$435,1,0)</f>
        <v>ALLIANCE INFRATECH PRIVATE LIMITED</v>
      </c>
    </row>
    <row r="33" spans="1:3" x14ac:dyDescent="0.25">
      <c r="A33" t="s">
        <v>406</v>
      </c>
      <c r="B33" s="30">
        <v>157530</v>
      </c>
      <c r="C33" t="str">
        <f>VLOOKUP(A33,'Trade Payable'!$B$3:$B$435,1,0)</f>
        <v>ALOK ENTERPRISES</v>
      </c>
    </row>
    <row r="34" spans="1:3" x14ac:dyDescent="0.25">
      <c r="A34" t="s">
        <v>163</v>
      </c>
      <c r="B34" s="30">
        <v>192499</v>
      </c>
      <c r="C34" t="str">
        <f>VLOOKUP(A34,'Trade Payable'!$B$3:$B$435,1,0)</f>
        <v>AMASS INDIA</v>
      </c>
    </row>
    <row r="35" spans="1:3" x14ac:dyDescent="0.25">
      <c r="A35" t="s">
        <v>590</v>
      </c>
      <c r="B35" s="30">
        <v>879819</v>
      </c>
      <c r="C35" t="e">
        <f>VLOOKUP(A35,'Trade Payable'!$B$3:$B$435,1,0)</f>
        <v>#N/A</v>
      </c>
    </row>
    <row r="36" spans="1:3" x14ac:dyDescent="0.25">
      <c r="A36" t="s">
        <v>362</v>
      </c>
      <c r="B36" s="30">
        <v>1355671</v>
      </c>
      <c r="C36" t="str">
        <f>VLOOKUP(A36,'Trade Payable'!$B$3:$B$435,1,0)</f>
        <v>ANAND CARBO PRIVATE LIMIT</v>
      </c>
    </row>
    <row r="37" spans="1:3" x14ac:dyDescent="0.25">
      <c r="A37" t="s">
        <v>231</v>
      </c>
      <c r="B37" s="30">
        <v>578414.67000000004</v>
      </c>
      <c r="C37" t="str">
        <f>VLOOKUP(A37,'Trade Payable'!$B$3:$B$435,1,0)</f>
        <v>ANIL KUMAR BARIK</v>
      </c>
    </row>
    <row r="38" spans="1:3" x14ac:dyDescent="0.25">
      <c r="A38" t="s">
        <v>364</v>
      </c>
      <c r="B38" s="30">
        <v>5568</v>
      </c>
      <c r="C38" t="str">
        <f>VLOOKUP(A38,'Trade Payable'!$B$3:$B$435,1,0)</f>
        <v>ANK SEALS PVT. LTD.</v>
      </c>
    </row>
    <row r="39" spans="1:3" x14ac:dyDescent="0.25">
      <c r="A39" t="s">
        <v>134</v>
      </c>
      <c r="B39" s="30">
        <v>9522</v>
      </c>
      <c r="C39" t="str">
        <f>VLOOKUP(A39,'Trade Payable'!$B$3:$B$435,1,0)</f>
        <v>ANNAPURNA  SUPPLIERS</v>
      </c>
    </row>
    <row r="40" spans="1:3" x14ac:dyDescent="0.25">
      <c r="A40" t="s">
        <v>387</v>
      </c>
      <c r="B40" s="30">
        <v>1209399.72</v>
      </c>
      <c r="C40" t="str">
        <f>VLOOKUP(A40,'Trade Payable'!$B$3:$B$435,1,0)</f>
        <v>ANUPAM INDUSTRIES LIMITED</v>
      </c>
    </row>
    <row r="41" spans="1:3" x14ac:dyDescent="0.25">
      <c r="A41" t="s">
        <v>617</v>
      </c>
      <c r="B41" s="30">
        <v>1350</v>
      </c>
      <c r="C41" t="e">
        <f>VLOOKUP(A41,'Trade Payable'!$B$3:$B$435,1,0)</f>
        <v>#N/A</v>
      </c>
    </row>
    <row r="42" spans="1:3" x14ac:dyDescent="0.25">
      <c r="A42" t="s">
        <v>239</v>
      </c>
      <c r="B42" s="30">
        <v>533046.09</v>
      </c>
      <c r="C42" t="str">
        <f>VLOOKUP(A42,'Trade Payable'!$B$3:$B$435,1,0)</f>
        <v>APARNA   CONSTRUCTION</v>
      </c>
    </row>
    <row r="43" spans="1:3" x14ac:dyDescent="0.25">
      <c r="A43" t="s">
        <v>419</v>
      </c>
      <c r="B43" s="30">
        <v>17270</v>
      </c>
      <c r="C43" t="str">
        <f>VLOOKUP(A43,'Trade Payable'!$B$3:$B$435,1,0)</f>
        <v>ARATI ENTERPRISE</v>
      </c>
    </row>
    <row r="44" spans="1:3" x14ac:dyDescent="0.25">
      <c r="A44" t="s">
        <v>123</v>
      </c>
      <c r="B44" s="30">
        <v>1180</v>
      </c>
      <c r="C44" t="str">
        <f>VLOOKUP(A44,'Trade Payable'!$B$3:$B$435,1,0)</f>
        <v>ARCOLA AND HODGE</v>
      </c>
    </row>
    <row r="45" spans="1:3" x14ac:dyDescent="0.25">
      <c r="A45" t="s">
        <v>106</v>
      </c>
      <c r="B45" s="30">
        <v>45445.69</v>
      </c>
      <c r="C45" t="str">
        <f>VLOOKUP(A45,'Trade Payable'!$B$3:$B$435,1,0)</f>
        <v>AREN DAS &amp; SONS,</v>
      </c>
    </row>
    <row r="46" spans="1:3" x14ac:dyDescent="0.25">
      <c r="A46" t="s">
        <v>99</v>
      </c>
      <c r="B46" s="30">
        <v>9087972.8000000007</v>
      </c>
      <c r="C46" t="str">
        <f>VLOOKUP(A46,'Trade Payable'!$B$3:$B$435,1,0)</f>
        <v>AREVA T&amp; D INDIA LTD.,</v>
      </c>
    </row>
    <row r="47" spans="1:3" x14ac:dyDescent="0.25">
      <c r="A47" t="s">
        <v>648</v>
      </c>
      <c r="B47" s="30">
        <v>4509</v>
      </c>
      <c r="C47" t="e">
        <f>VLOOKUP(A47,'Trade Payable'!$B$3:$B$435,1,0)</f>
        <v>#N/A</v>
      </c>
    </row>
    <row r="48" spans="1:3" x14ac:dyDescent="0.25">
      <c r="A48" t="s">
        <v>487</v>
      </c>
      <c r="B48" s="30">
        <v>7286.29</v>
      </c>
      <c r="C48" t="str">
        <f>VLOOKUP(A48,'Trade Payable'!$B$3:$B$435,1,0)</f>
        <v>ARPEE ISPAT PVT LTD</v>
      </c>
    </row>
    <row r="49" spans="1:3" x14ac:dyDescent="0.25">
      <c r="A49" t="s">
        <v>694</v>
      </c>
      <c r="B49" s="30">
        <v>53480.97</v>
      </c>
      <c r="C49" t="e">
        <f>VLOOKUP(A49,'Trade Payable'!$B$3:$B$435,1,0)</f>
        <v>#N/A</v>
      </c>
    </row>
    <row r="50" spans="1:3" x14ac:dyDescent="0.25">
      <c r="A50" t="s">
        <v>77</v>
      </c>
      <c r="B50" s="30">
        <v>907294</v>
      </c>
      <c r="C50" t="str">
        <f>VLOOKUP(A50,'Trade Payable'!$B$3:$B$435,1,0)</f>
        <v>ARUDRA ENGINEERS PRIVATE LIMITED</v>
      </c>
    </row>
    <row r="51" spans="1:3" x14ac:dyDescent="0.25">
      <c r="A51" t="s">
        <v>399</v>
      </c>
      <c r="B51" s="30">
        <v>1168318.05</v>
      </c>
      <c r="C51" t="str">
        <f>VLOOKUP(A51,'Trade Payable'!$B$3:$B$435,1,0)</f>
        <v>ASHAMANI POLLYPRODUCTS PV</v>
      </c>
    </row>
    <row r="52" spans="1:3" x14ac:dyDescent="0.25">
      <c r="A52" t="s">
        <v>457</v>
      </c>
      <c r="B52" s="30">
        <v>336174</v>
      </c>
      <c r="C52" t="str">
        <f>VLOOKUP(A52,'Trade Payable'!$B$3:$B$435,1,0)</f>
        <v>ASHMITA ENGINEERING WORKS</v>
      </c>
    </row>
    <row r="53" spans="1:3" x14ac:dyDescent="0.25">
      <c r="A53" t="s">
        <v>644</v>
      </c>
      <c r="B53" s="30">
        <v>3313098.61</v>
      </c>
      <c r="C53" t="e">
        <f>VLOOKUP(A53,'Trade Payable'!$B$3:$B$435,1,0)</f>
        <v>#N/A</v>
      </c>
    </row>
    <row r="54" spans="1:3" x14ac:dyDescent="0.25">
      <c r="A54" t="s">
        <v>331</v>
      </c>
      <c r="B54" s="30">
        <v>23627.599999999999</v>
      </c>
      <c r="C54" t="str">
        <f>VLOOKUP(A54,'Trade Payable'!$B$3:$B$435,1,0)</f>
        <v>ASSOCIATED ROAD CARRIERS LTD</v>
      </c>
    </row>
    <row r="55" spans="1:3" x14ac:dyDescent="0.25">
      <c r="A55" t="s">
        <v>240</v>
      </c>
      <c r="B55" s="30">
        <v>4120678.78</v>
      </c>
      <c r="C55" t="str">
        <f>VLOOKUP(A55,'Trade Payable'!$B$3:$B$435,1,0)</f>
        <v>ASUTOSA CONSTRUCTION</v>
      </c>
    </row>
    <row r="56" spans="1:3" x14ac:dyDescent="0.25">
      <c r="A56" t="s">
        <v>193</v>
      </c>
      <c r="B56" s="30">
        <v>22710.34</v>
      </c>
      <c r="C56" t="str">
        <f>VLOOKUP(A56,'Trade Payable'!$B$3:$B$435,1,0)</f>
        <v>ATLAS COPCO (INDIA) LIMITED</v>
      </c>
    </row>
    <row r="57" spans="1:3" x14ac:dyDescent="0.25">
      <c r="A57" t="s">
        <v>120</v>
      </c>
      <c r="B57" s="30">
        <v>123342.17</v>
      </c>
      <c r="C57" t="str">
        <f>VLOOKUP(A57,'Trade Payable'!$B$3:$B$435,1,0)</f>
        <v>AUTO STORES</v>
      </c>
    </row>
    <row r="58" spans="1:3" x14ac:dyDescent="0.25">
      <c r="A58" t="s">
        <v>323</v>
      </c>
      <c r="B58" s="30">
        <v>500</v>
      </c>
      <c r="C58" t="str">
        <f>VLOOKUP(A58,'Trade Payable'!$B$3:$B$435,1,0)</f>
        <v>B BHATTACHARJEE</v>
      </c>
    </row>
    <row r="59" spans="1:3" x14ac:dyDescent="0.25">
      <c r="A59" t="s">
        <v>157</v>
      </c>
      <c r="B59" s="30">
        <v>126852</v>
      </c>
      <c r="C59" t="str">
        <f>VLOOKUP(A59,'Trade Payable'!$B$3:$B$435,1,0)</f>
        <v>B K DIESELS &amp; ENGINEERINGS</v>
      </c>
    </row>
    <row r="60" spans="1:3" x14ac:dyDescent="0.25">
      <c r="A60" t="s">
        <v>626</v>
      </c>
      <c r="B60" s="30">
        <v>4070857</v>
      </c>
      <c r="C60" t="e">
        <f>VLOOKUP(A60,'Trade Payable'!$B$3:$B$435,1,0)</f>
        <v>#N/A</v>
      </c>
    </row>
    <row r="61" spans="1:3" x14ac:dyDescent="0.25">
      <c r="A61" t="s">
        <v>551</v>
      </c>
      <c r="B61" s="30">
        <v>30146</v>
      </c>
      <c r="C61" t="e">
        <f>VLOOKUP(A61,'Trade Payable'!$B$3:$B$435,1,0)</f>
        <v>#N/A</v>
      </c>
    </row>
    <row r="62" spans="1:3" x14ac:dyDescent="0.25">
      <c r="A62" t="s">
        <v>247</v>
      </c>
      <c r="B62" s="30">
        <v>652758.96</v>
      </c>
      <c r="C62" t="str">
        <f>VLOOKUP(A62,'Trade Payable'!$B$3:$B$435,1,0)</f>
        <v>BAGHA TRAVELS</v>
      </c>
    </row>
    <row r="63" spans="1:3" x14ac:dyDescent="0.25">
      <c r="A63" t="s">
        <v>621</v>
      </c>
      <c r="B63" s="30">
        <v>1496</v>
      </c>
      <c r="C63" t="e">
        <f>VLOOKUP(A63,'Trade Payable'!$B$3:$B$435,1,0)</f>
        <v>#N/A</v>
      </c>
    </row>
    <row r="64" spans="1:3" x14ac:dyDescent="0.25">
      <c r="A64" t="s">
        <v>449</v>
      </c>
      <c r="B64" s="30">
        <v>672152</v>
      </c>
      <c r="C64" t="str">
        <f>VLOOKUP(A64,'Trade Payable'!$B$3:$B$435,1,0)</f>
        <v>BAJRANG ASSOCIATES</v>
      </c>
    </row>
    <row r="65" spans="1:3" x14ac:dyDescent="0.25">
      <c r="A65" t="s">
        <v>262</v>
      </c>
      <c r="B65" s="30">
        <v>69405</v>
      </c>
      <c r="C65" t="str">
        <f>VLOOKUP(A65,'Trade Payable'!$B$3:$B$435,1,0)</f>
        <v>BALAJI AUTO WORKS</v>
      </c>
    </row>
    <row r="66" spans="1:3" x14ac:dyDescent="0.25">
      <c r="A66" t="s">
        <v>695</v>
      </c>
      <c r="B66" s="30">
        <v>265453.03000000003</v>
      </c>
      <c r="C66" t="e">
        <f>VLOOKUP(A66,'Trade Payable'!$B$3:$B$435,1,0)</f>
        <v>#N/A</v>
      </c>
    </row>
    <row r="67" spans="1:3" x14ac:dyDescent="0.25">
      <c r="A67" t="s">
        <v>431</v>
      </c>
      <c r="B67" s="30">
        <v>9254</v>
      </c>
      <c r="C67" t="str">
        <f>VLOOKUP(A67,'Trade Payable'!$B$3:$B$435,1,0)</f>
        <v>BALAJI SALES CORPORATION</v>
      </c>
    </row>
    <row r="68" spans="1:3" x14ac:dyDescent="0.25">
      <c r="A68" t="s">
        <v>188</v>
      </c>
      <c r="B68" s="30">
        <v>425475</v>
      </c>
      <c r="C68" t="str">
        <f>VLOOKUP(A68,'Trade Payable'!$B$3:$B$435,1,0)</f>
        <v>BALARKA FABRICON PVT LTD</v>
      </c>
    </row>
    <row r="69" spans="1:3" x14ac:dyDescent="0.25">
      <c r="A69" t="s">
        <v>620</v>
      </c>
      <c r="B69" s="30">
        <v>94500</v>
      </c>
      <c r="C69" t="e">
        <f>VLOOKUP(A69,'Trade Payable'!$B$3:$B$435,1,0)</f>
        <v>#N/A</v>
      </c>
    </row>
    <row r="70" spans="1:3" x14ac:dyDescent="0.25">
      <c r="A70" t="s">
        <v>237</v>
      </c>
      <c r="B70" s="30">
        <v>818815.44</v>
      </c>
      <c r="C70" t="str">
        <f>VLOOKUP(A70,'Trade Payable'!$B$3:$B$435,1,0)</f>
        <v>BASANTI  ENGINEERING</v>
      </c>
    </row>
    <row r="71" spans="1:3" x14ac:dyDescent="0.25">
      <c r="A71" t="s">
        <v>425</v>
      </c>
      <c r="B71" s="30">
        <v>43813</v>
      </c>
      <c r="C71" t="str">
        <f>VLOOKUP(A71,'Trade Payable'!$B$3:$B$435,1,0)</f>
        <v>BAUMER TECHNOLOGIES INDIA</v>
      </c>
    </row>
    <row r="72" spans="1:3" x14ac:dyDescent="0.25">
      <c r="A72" t="s">
        <v>349</v>
      </c>
      <c r="B72" s="30">
        <v>924479.6</v>
      </c>
      <c r="C72" t="str">
        <f>VLOOKUP(A72,'Trade Payable'!$B$3:$B$435,1,0)</f>
        <v>BDO INDIA LLP</v>
      </c>
    </row>
    <row r="73" spans="1:3" x14ac:dyDescent="0.25">
      <c r="A73" t="s">
        <v>482</v>
      </c>
      <c r="B73" s="30">
        <v>46589</v>
      </c>
      <c r="C73" t="str">
        <f>VLOOKUP(A73,'Trade Payable'!$B$3:$B$435,1,0)</f>
        <v>BGT LOGISTICS</v>
      </c>
    </row>
    <row r="74" spans="1:3" x14ac:dyDescent="0.25">
      <c r="A74" t="s">
        <v>333</v>
      </c>
      <c r="B74" s="30">
        <v>50421</v>
      </c>
      <c r="C74" t="str">
        <f>VLOOKUP(A74,'Trade Payable'!$B$3:$B$435,1,0)</f>
        <v>BHAGIRATHI ROAD LINKS</v>
      </c>
    </row>
    <row r="75" spans="1:3" x14ac:dyDescent="0.25">
      <c r="A75" t="s">
        <v>343</v>
      </c>
      <c r="B75" s="30">
        <v>1099548.5</v>
      </c>
      <c r="C75" t="str">
        <f>VLOOKUP(A75,'Trade Payable'!$B$3:$B$435,1,0)</f>
        <v>BHANDARI CARGO MOVERS PVT LTD</v>
      </c>
    </row>
    <row r="76" spans="1:3" x14ac:dyDescent="0.25">
      <c r="A76" t="s">
        <v>55</v>
      </c>
      <c r="B76" s="30">
        <v>984411.13</v>
      </c>
      <c r="C76" t="str">
        <f>VLOOKUP(A76,'Trade Payable'!$B$3:$B$435,1,0)</f>
        <v>BHANDARI TRADERS</v>
      </c>
    </row>
    <row r="77" spans="1:3" x14ac:dyDescent="0.25">
      <c r="A77" t="s">
        <v>533</v>
      </c>
      <c r="B77" s="30">
        <v>3505.6699999999255</v>
      </c>
      <c r="C77" t="e">
        <f>VLOOKUP(A77,'Trade Payable'!$B$3:$B$435,1,0)</f>
        <v>#N/A</v>
      </c>
    </row>
    <row r="78" spans="1:3" x14ac:dyDescent="0.25">
      <c r="A78" t="s">
        <v>44</v>
      </c>
      <c r="B78" s="30">
        <v>31135.02</v>
      </c>
      <c r="C78" t="str">
        <f>VLOOKUP(A78,'Trade Payable'!$B$3:$B$435,1,0)</f>
        <v>BHARTI AIRTEL LIMITED</v>
      </c>
    </row>
    <row r="79" spans="1:3" x14ac:dyDescent="0.25">
      <c r="A79" t="s">
        <v>249</v>
      </c>
      <c r="B79" s="30">
        <v>2536</v>
      </c>
      <c r="C79" t="str">
        <f>VLOOKUP(A79,'Trade Payable'!$B$3:$B$435,1,0)</f>
        <v>BHUBANESWAR TOURS &amp; TRAVELS</v>
      </c>
    </row>
    <row r="80" spans="1:3" x14ac:dyDescent="0.25">
      <c r="A80" t="s">
        <v>392</v>
      </c>
      <c r="B80" s="30">
        <v>28069</v>
      </c>
      <c r="C80" t="str">
        <f>VLOOKUP(A80,'Trade Payable'!$B$3:$B$435,1,0)</f>
        <v>BIHAR TOOLS &amp; COMPONENTS</v>
      </c>
    </row>
    <row r="81" spans="1:3" x14ac:dyDescent="0.25">
      <c r="A81" t="s">
        <v>574</v>
      </c>
      <c r="B81" s="30">
        <v>1199798</v>
      </c>
      <c r="C81" t="e">
        <f>VLOOKUP(A81,'Trade Payable'!$B$3:$B$435,1,0)</f>
        <v>#N/A</v>
      </c>
    </row>
    <row r="82" spans="1:3" x14ac:dyDescent="0.25">
      <c r="A82" t="s">
        <v>111</v>
      </c>
      <c r="B82" s="30">
        <v>31306.5</v>
      </c>
      <c r="C82" t="str">
        <f>VLOOKUP(A82,'Trade Payable'!$B$3:$B$435,1,0)</f>
        <v>BINORI SUPPLY AGENCY</v>
      </c>
    </row>
    <row r="83" spans="1:3" x14ac:dyDescent="0.25">
      <c r="A83" t="s">
        <v>446</v>
      </c>
      <c r="B83" s="30">
        <v>1141849</v>
      </c>
      <c r="C83" t="str">
        <f>VLOOKUP(A83,'Trade Payable'!$B$3:$B$435,1,0)</f>
        <v>BIRAJA TRANSPORTERS AND D</v>
      </c>
    </row>
    <row r="84" spans="1:3" x14ac:dyDescent="0.25">
      <c r="A84" t="s">
        <v>565</v>
      </c>
      <c r="B84" s="30">
        <v>5823819.1699999999</v>
      </c>
      <c r="C84" t="e">
        <f>VLOOKUP(A84,'Trade Payable'!$B$3:$B$435,1,0)</f>
        <v>#N/A</v>
      </c>
    </row>
    <row r="85" spans="1:3" x14ac:dyDescent="0.25">
      <c r="A85" t="s">
        <v>598</v>
      </c>
      <c r="B85" s="30">
        <v>644400</v>
      </c>
      <c r="C85" t="e">
        <f>VLOOKUP(A85,'Trade Payable'!$B$3:$B$435,1,0)</f>
        <v>#N/A</v>
      </c>
    </row>
    <row r="86" spans="1:3" x14ac:dyDescent="0.25">
      <c r="A86" t="s">
        <v>553</v>
      </c>
      <c r="B86" s="30">
        <v>6804034.4499999993</v>
      </c>
      <c r="C86" t="str">
        <f>VLOOKUP(A86,'Trade Payable'!$B$3:$B$435,1,0)</f>
        <v>BISWAL CONSTRUCTION</v>
      </c>
    </row>
    <row r="87" spans="1:3" x14ac:dyDescent="0.25">
      <c r="A87" t="s">
        <v>173</v>
      </c>
      <c r="B87" s="30">
        <v>70800</v>
      </c>
      <c r="C87" t="str">
        <f>VLOOKUP(A87,'Trade Payable'!$B$3:$B$435,1,0)</f>
        <v>BISWAL LIFTING AGENCY</v>
      </c>
    </row>
    <row r="88" spans="1:3" x14ac:dyDescent="0.25">
      <c r="A88" t="s">
        <v>208</v>
      </c>
      <c r="B88" s="30">
        <v>19908</v>
      </c>
      <c r="C88" t="str">
        <f>VLOOKUP(A88,'Trade Payable'!$B$3:$B$435,1,0)</f>
        <v>BLUE STAR LIMITED</v>
      </c>
    </row>
    <row r="89" spans="1:3" x14ac:dyDescent="0.25">
      <c r="A89" t="s">
        <v>490</v>
      </c>
      <c r="B89" s="30">
        <v>3217414.91</v>
      </c>
      <c r="C89" t="str">
        <f>VLOOKUP(A89,'Trade Payable'!$B$3:$B$435,1,0)</f>
        <v>BRGD INGOT PVT. LTD.</v>
      </c>
    </row>
    <row r="90" spans="1:3" x14ac:dyDescent="0.25">
      <c r="A90" t="s">
        <v>481</v>
      </c>
      <c r="B90" s="30">
        <v>3147857</v>
      </c>
      <c r="C90" t="str">
        <f>VLOOKUP(A90,'Trade Payable'!$B$3:$B$435,1,0)</f>
        <v>BS MINING CORPORATION PVT</v>
      </c>
    </row>
    <row r="91" spans="1:3" x14ac:dyDescent="0.25">
      <c r="A91" t="s">
        <v>610</v>
      </c>
      <c r="B91" s="30">
        <v>122687</v>
      </c>
      <c r="C91" t="e">
        <f>VLOOKUP(A91,'Trade Payable'!$B$3:$B$435,1,0)</f>
        <v>#N/A</v>
      </c>
    </row>
    <row r="92" spans="1:3" x14ac:dyDescent="0.25">
      <c r="A92" t="s">
        <v>326</v>
      </c>
      <c r="B92" s="30">
        <v>1392391</v>
      </c>
      <c r="C92" t="str">
        <f>VLOOKUP(A92,'Trade Payable'!$B$3:$B$435,1,0)</f>
        <v>BSR &amp;CO .LLP</v>
      </c>
    </row>
    <row r="93" spans="1:3" x14ac:dyDescent="0.25">
      <c r="A93" t="s">
        <v>491</v>
      </c>
      <c r="B93" s="30">
        <v>18380.61</v>
      </c>
      <c r="C93" t="str">
        <f>VLOOKUP(A93,'Trade Payable'!$B$3:$B$435,1,0)</f>
        <v>CALCUTTA FERROUS LIMITED</v>
      </c>
    </row>
    <row r="94" spans="1:3" x14ac:dyDescent="0.25">
      <c r="A94" t="s">
        <v>556</v>
      </c>
      <c r="B94" s="30">
        <v>8551</v>
      </c>
      <c r="C94" t="e">
        <f>VLOOKUP(A94,'Trade Payable'!$B$3:$B$435,1,0)</f>
        <v>#N/A</v>
      </c>
    </row>
    <row r="95" spans="1:3" x14ac:dyDescent="0.25">
      <c r="A95" t="s">
        <v>420</v>
      </c>
      <c r="B95" s="30">
        <v>40120</v>
      </c>
      <c r="C95" t="str">
        <f>VLOOKUP(A95,'Trade Payable'!$B$3:$B$435,1,0)</f>
        <v>CARBORUNDUM UNIVERSAL LIM</v>
      </c>
    </row>
    <row r="96" spans="1:3" x14ac:dyDescent="0.25">
      <c r="A96" t="s">
        <v>277</v>
      </c>
      <c r="B96" s="30">
        <v>281412</v>
      </c>
      <c r="C96" t="str">
        <f>VLOOKUP(A96,'Trade Payable'!$B$3:$B$435,1,0)</f>
        <v>CARE SECURITY &amp; ALLIED SERVICES</v>
      </c>
    </row>
    <row r="97" spans="1:3" x14ac:dyDescent="0.25">
      <c r="A97" t="s">
        <v>321</v>
      </c>
      <c r="B97" s="30">
        <v>308175</v>
      </c>
      <c r="C97" t="e">
        <f>VLOOKUP(A97,'Trade Payable'!$B$3:$B$435,1,0)</f>
        <v>#N/A</v>
      </c>
    </row>
    <row r="98" spans="1:3" x14ac:dyDescent="0.25">
      <c r="A98" t="s">
        <v>338</v>
      </c>
      <c r="B98" s="30">
        <v>357353.12</v>
      </c>
      <c r="C98" t="str">
        <f>VLOOKUP(A98,'Trade Payable'!$B$3:$B$435,1,0)</f>
        <v>CHAND OIL CARRIERS</v>
      </c>
    </row>
    <row r="99" spans="1:3" x14ac:dyDescent="0.25">
      <c r="A99" t="s">
        <v>618</v>
      </c>
      <c r="B99" s="30">
        <v>76500</v>
      </c>
      <c r="C99" t="e">
        <f>VLOOKUP(A99,'Trade Payable'!$B$3:$B$435,1,0)</f>
        <v>#N/A</v>
      </c>
    </row>
    <row r="100" spans="1:3" x14ac:dyDescent="0.25">
      <c r="A100" t="s">
        <v>88</v>
      </c>
      <c r="B100" s="30">
        <v>610650</v>
      </c>
      <c r="C100" t="str">
        <f>VLOOKUP(A100,'Trade Payable'!$B$3:$B$435,1,0)</f>
        <v>CHANDIKHOL HUME PIPE FACTORY</v>
      </c>
    </row>
    <row r="101" spans="1:3" x14ac:dyDescent="0.25">
      <c r="A101" t="s">
        <v>348</v>
      </c>
      <c r="B101" s="30">
        <v>4224600</v>
      </c>
      <c r="C101" t="str">
        <f>VLOOKUP(A101,'Trade Payable'!$B$3:$B$435,1,0)</f>
        <v>CHIEF ENGIEER CUM CHIEF ELECTRICAL</v>
      </c>
    </row>
    <row r="102" spans="1:3" x14ac:dyDescent="0.25">
      <c r="A102" t="s">
        <v>603</v>
      </c>
      <c r="B102" s="30">
        <v>75600</v>
      </c>
      <c r="C102" t="e">
        <f>VLOOKUP(A102,'Trade Payable'!$B$3:$B$435,1,0)</f>
        <v>#N/A</v>
      </c>
    </row>
    <row r="103" spans="1:3" x14ac:dyDescent="0.25">
      <c r="A103" t="s">
        <v>288</v>
      </c>
      <c r="B103" s="30">
        <v>9860</v>
      </c>
      <c r="C103" t="str">
        <f>VLOOKUP(A103,'Trade Payable'!$B$3:$B$435,1,0)</f>
        <v>CHLORIDE  POWER  SYSTEM &amp; SOLUTIONS</v>
      </c>
    </row>
    <row r="104" spans="1:3" x14ac:dyDescent="0.25">
      <c r="A104" t="s">
        <v>492</v>
      </c>
      <c r="B104" s="30">
        <v>2652.64</v>
      </c>
      <c r="C104" t="str">
        <f>VLOOKUP(A104,'Trade Payable'!$B$3:$B$435,1,0)</f>
        <v>CHOWDHARY IRON CO(P) LTD</v>
      </c>
    </row>
    <row r="105" spans="1:3" x14ac:dyDescent="0.25">
      <c r="A105" t="s">
        <v>573</v>
      </c>
      <c r="B105" s="30">
        <v>15763</v>
      </c>
      <c r="C105" t="e">
        <f>VLOOKUP(A105,'Trade Payable'!$B$3:$B$435,1,0)</f>
        <v>#N/A</v>
      </c>
    </row>
    <row r="106" spans="1:3" x14ac:dyDescent="0.25">
      <c r="A106" t="s">
        <v>427</v>
      </c>
      <c r="B106" s="30">
        <v>7168</v>
      </c>
      <c r="C106" t="str">
        <f>VLOOKUP(A106,'Trade Payable'!$B$3:$B$435,1,0)</f>
        <v>CMK ELECTRO POWER PVT.LTD</v>
      </c>
    </row>
    <row r="107" spans="1:3" x14ac:dyDescent="0.25">
      <c r="A107" t="s">
        <v>300</v>
      </c>
      <c r="B107" s="30">
        <v>2470047</v>
      </c>
      <c r="C107" t="str">
        <f>VLOOKUP(A107,'Trade Payable'!$B$3:$B$435,1,0)</f>
        <v>COMMANDO SECURITY FORCE</v>
      </c>
    </row>
    <row r="108" spans="1:3" x14ac:dyDescent="0.25">
      <c r="A108" t="s">
        <v>177</v>
      </c>
      <c r="B108" s="30">
        <v>69561</v>
      </c>
      <c r="C108" t="str">
        <f>VLOOKUP(A108,'Trade Payable'!$B$3:$B$435,1,0)</f>
        <v>COMPUTER PROFESSIONAL</v>
      </c>
    </row>
    <row r="109" spans="1:3" x14ac:dyDescent="0.25">
      <c r="A109" t="s">
        <v>594</v>
      </c>
      <c r="B109" s="30">
        <v>123428</v>
      </c>
      <c r="C109" t="e">
        <f>VLOOKUP(A109,'Trade Payable'!$B$3:$B$435,1,0)</f>
        <v>#N/A</v>
      </c>
    </row>
    <row r="110" spans="1:3" x14ac:dyDescent="0.25">
      <c r="A110" t="s">
        <v>659</v>
      </c>
      <c r="B110" s="30">
        <v>296222</v>
      </c>
      <c r="C110" t="e">
        <f>VLOOKUP(A110,'Trade Payable'!$B$3:$B$435,1,0)</f>
        <v>#N/A</v>
      </c>
    </row>
    <row r="111" spans="1:3" x14ac:dyDescent="0.25">
      <c r="A111" t="s">
        <v>366</v>
      </c>
      <c r="B111" s="30">
        <v>278638.63</v>
      </c>
      <c r="C111" t="str">
        <f>VLOOKUP(A111,'Trade Payable'!$B$3:$B$435,1,0)</f>
        <v>CROMPTON GREAVES LIMITED</v>
      </c>
    </row>
    <row r="112" spans="1:3" x14ac:dyDescent="0.25">
      <c r="A112" t="s">
        <v>727</v>
      </c>
      <c r="B112" s="30">
        <v>10611386.99</v>
      </c>
      <c r="C112" t="e">
        <f>VLOOKUP(A112,'Trade Payable'!$B$3:$B$435,1,0)</f>
        <v>#N/A</v>
      </c>
    </row>
    <row r="113" spans="1:3" x14ac:dyDescent="0.25">
      <c r="A113" t="s">
        <v>601</v>
      </c>
      <c r="B113" s="30">
        <v>351742</v>
      </c>
      <c r="C113" t="e">
        <f>VLOOKUP(A113,'Trade Payable'!$B$3:$B$435,1,0)</f>
        <v>#N/A</v>
      </c>
    </row>
    <row r="114" spans="1:3" x14ac:dyDescent="0.25">
      <c r="A114" t="s">
        <v>324</v>
      </c>
      <c r="B114" s="30">
        <v>27000</v>
      </c>
      <c r="C114" t="str">
        <f>VLOOKUP(A114,'Trade Payable'!$B$3:$B$435,1,0)</f>
        <v>D. RAUT &amp; ASSOCIATES</v>
      </c>
    </row>
    <row r="115" spans="1:3" x14ac:dyDescent="0.25">
      <c r="A115" t="s">
        <v>696</v>
      </c>
      <c r="B115" s="30">
        <v>32799.870000000003</v>
      </c>
      <c r="C115" t="e">
        <f>VLOOKUP(A115,'Trade Payable'!$B$3:$B$435,1,0)</f>
        <v>#N/A</v>
      </c>
    </row>
    <row r="116" spans="1:3" x14ac:dyDescent="0.25">
      <c r="A116" t="s">
        <v>133</v>
      </c>
      <c r="B116" s="30">
        <v>15100</v>
      </c>
      <c r="C116" t="e">
        <f>VLOOKUP(A116,'Trade Payable'!$B$3:$B$435,1,0)</f>
        <v>#N/A</v>
      </c>
    </row>
    <row r="117" spans="1:3" x14ac:dyDescent="0.25">
      <c r="A117" t="s">
        <v>140</v>
      </c>
      <c r="B117" s="30">
        <v>1708035.58</v>
      </c>
      <c r="C117" t="str">
        <f>VLOOKUP(A117,'Trade Payable'!$B$3:$B$435,1,0)</f>
        <v>DALMIA CEMENT (BHARAT) LIMITED</v>
      </c>
    </row>
    <row r="118" spans="1:3" x14ac:dyDescent="0.25">
      <c r="A118" t="s">
        <v>539</v>
      </c>
      <c r="B118" s="30">
        <v>104218</v>
      </c>
      <c r="C118" t="e">
        <f>VLOOKUP(A118,'Trade Payable'!$B$3:$B$435,1,0)</f>
        <v>#N/A</v>
      </c>
    </row>
    <row r="119" spans="1:3" x14ac:dyDescent="0.25">
      <c r="A119" t="s">
        <v>340</v>
      </c>
      <c r="B119" s="30">
        <v>20351241.489999998</v>
      </c>
      <c r="C119" t="str">
        <f>VLOOKUP(A119,'Trade Payable'!$B$3:$B$435,1,0)</f>
        <v>DAS ROADWAYS</v>
      </c>
    </row>
    <row r="120" spans="1:3" x14ac:dyDescent="0.25">
      <c r="A120" t="s">
        <v>273</v>
      </c>
      <c r="B120" s="30">
        <v>1477829</v>
      </c>
      <c r="C120" t="str">
        <f>VLOOKUP(A120,'Trade Payable'!$B$3:$B$435,1,0)</f>
        <v>DD CONSTRUCTION</v>
      </c>
    </row>
    <row r="121" spans="1:3" x14ac:dyDescent="0.25">
      <c r="A121" t="s">
        <v>217</v>
      </c>
      <c r="B121" s="30">
        <v>3232729.42</v>
      </c>
      <c r="C121" t="str">
        <f>VLOOKUP(A121,'Trade Payable'!$B$3:$B$435,1,0)</f>
        <v>Debadutta Ray</v>
      </c>
    </row>
    <row r="122" spans="1:3" x14ac:dyDescent="0.25">
      <c r="A122" t="s">
        <v>697</v>
      </c>
      <c r="B122" s="30">
        <v>11524.12</v>
      </c>
      <c r="C122" t="e">
        <f>VLOOKUP(A122,'Trade Payable'!$B$3:$B$435,1,0)</f>
        <v>#N/A</v>
      </c>
    </row>
    <row r="123" spans="1:3" x14ac:dyDescent="0.25">
      <c r="A123" t="s">
        <v>475</v>
      </c>
      <c r="B123" s="30">
        <v>28197781.920000002</v>
      </c>
      <c r="C123" t="str">
        <f>VLOOKUP(A123,'Trade Payable'!$B$3:$B$435,1,0)</f>
        <v>DELHI MP ROADLINES</v>
      </c>
    </row>
    <row r="124" spans="1:3" x14ac:dyDescent="0.25">
      <c r="A124" t="s">
        <v>342</v>
      </c>
      <c r="B124" s="30">
        <v>15970140.35</v>
      </c>
      <c r="C124" t="str">
        <f>VLOOKUP(A124,'Trade Payable'!$B$3:$B$435,1,0)</f>
        <v>DEV CARRIER &amp; MINERALS PVT LTD</v>
      </c>
    </row>
    <row r="125" spans="1:3" x14ac:dyDescent="0.25">
      <c r="A125" t="s">
        <v>210</v>
      </c>
      <c r="B125" s="30">
        <v>108000</v>
      </c>
      <c r="C125" t="str">
        <f>VLOOKUP(A125,'Trade Payable'!$B$3:$B$435,1,0)</f>
        <v>DHABALESWAR INDUSTRIAL TRAINING</v>
      </c>
    </row>
    <row r="126" spans="1:3" x14ac:dyDescent="0.25">
      <c r="A126" t="s">
        <v>452</v>
      </c>
      <c r="B126" s="30">
        <v>38367</v>
      </c>
      <c r="C126" t="str">
        <f>VLOOKUP(A126,'Trade Payable'!$B$3:$B$435,1,0)</f>
        <v>DHR HOLDING INDIA PRIVATE</v>
      </c>
    </row>
    <row r="127" spans="1:3" x14ac:dyDescent="0.25">
      <c r="A127" t="s">
        <v>474</v>
      </c>
      <c r="B127" s="30">
        <v>298</v>
      </c>
      <c r="C127" t="str">
        <f>VLOOKUP(A127,'Trade Payable'!$B$3:$B$435,1,0)</f>
        <v>DPG LOGISTICS PVT . LTD</v>
      </c>
    </row>
    <row r="128" spans="1:3" x14ac:dyDescent="0.25">
      <c r="A128" t="s">
        <v>432</v>
      </c>
      <c r="B128" s="30">
        <v>344231</v>
      </c>
      <c r="C128" t="str">
        <f>VLOOKUP(A128,'Trade Payable'!$B$3:$B$435,1,0)</f>
        <v>DUNLOP TARPAULIN INDUSTRI</v>
      </c>
    </row>
    <row r="129" spans="1:3" x14ac:dyDescent="0.25">
      <c r="A129" t="s">
        <v>122</v>
      </c>
      <c r="B129" s="30">
        <v>194756</v>
      </c>
      <c r="C129" t="str">
        <f>VLOOKUP(A129,'Trade Payable'!$B$3:$B$435,1,0)</f>
        <v>DURGA MONOLITHICS (P) LTD</v>
      </c>
    </row>
    <row r="130" spans="1:3" x14ac:dyDescent="0.25">
      <c r="A130" t="s">
        <v>575</v>
      </c>
      <c r="B130" s="30">
        <v>460884.66</v>
      </c>
      <c r="C130" t="e">
        <f>VLOOKUP(A130,'Trade Payable'!$B$3:$B$435,1,0)</f>
        <v>#N/A</v>
      </c>
    </row>
    <row r="131" spans="1:3" x14ac:dyDescent="0.25">
      <c r="A131" t="s">
        <v>305</v>
      </c>
      <c r="B131" s="30">
        <v>194400</v>
      </c>
      <c r="C131" t="str">
        <f>VLOOKUP(A131,'Trade Payable'!$B$3:$B$435,1,0)</f>
        <v>EARTH AND ENVIROMENT</v>
      </c>
    </row>
    <row r="132" spans="1:3" x14ac:dyDescent="0.25">
      <c r="A132" t="s">
        <v>302</v>
      </c>
      <c r="B132" s="30">
        <v>14840</v>
      </c>
      <c r="C132" t="str">
        <f>VLOOKUP(A132,'Trade Payable'!$B$3:$B$435,1,0)</f>
        <v>EASTERN AUTOMATION SYSTEMS</v>
      </c>
    </row>
    <row r="133" spans="1:3" x14ac:dyDescent="0.25">
      <c r="A133" t="s">
        <v>383</v>
      </c>
      <c r="B133" s="30">
        <v>60804</v>
      </c>
      <c r="C133" t="str">
        <f>VLOOKUP(A133,'Trade Payable'!$B$3:$B$435,1,0)</f>
        <v>EASUN MR TAPCHANGERS PVT</v>
      </c>
    </row>
    <row r="134" spans="1:3" x14ac:dyDescent="0.25">
      <c r="A134" t="s">
        <v>417</v>
      </c>
      <c r="B134" s="30">
        <v>905914</v>
      </c>
      <c r="C134" t="str">
        <f>VLOOKUP(A134,'Trade Payable'!$B$3:$B$435,1,0)</f>
        <v>EFFWA  INFRA &amp; RESEARCH P</v>
      </c>
    </row>
    <row r="135" spans="1:3" x14ac:dyDescent="0.25">
      <c r="A135" t="s">
        <v>599</v>
      </c>
      <c r="B135" s="30">
        <v>571560</v>
      </c>
      <c r="C135" t="e">
        <f>VLOOKUP(A135,'Trade Payable'!$B$3:$B$435,1,0)</f>
        <v>#N/A</v>
      </c>
    </row>
    <row r="136" spans="1:3" x14ac:dyDescent="0.25">
      <c r="A136" t="s">
        <v>196</v>
      </c>
      <c r="B136" s="30">
        <v>16114.799999999988</v>
      </c>
      <c r="C136" t="str">
        <f>VLOOKUP(A136,'Trade Payable'!$B$3:$B$435,1,0)</f>
        <v>ELEQUIP TOOLS PVT LTD</v>
      </c>
    </row>
    <row r="137" spans="1:3" x14ac:dyDescent="0.25">
      <c r="A137" t="s">
        <v>485</v>
      </c>
      <c r="B137" s="30">
        <v>190780440.72</v>
      </c>
      <c r="C137" t="str">
        <f>VLOOKUP(A137,'Trade Payable'!$B$3:$B$435,1,0)</f>
        <v>Employees Payables</v>
      </c>
    </row>
    <row r="138" spans="1:3" x14ac:dyDescent="0.25">
      <c r="A138" t="s">
        <v>423</v>
      </c>
      <c r="B138" s="30">
        <v>29901</v>
      </c>
      <c r="C138" t="str">
        <f>VLOOKUP(A138,'Trade Payable'!$B$3:$B$435,1,0)</f>
        <v>EMTEX ENGINEERING PRIVATE</v>
      </c>
    </row>
    <row r="139" spans="1:3" x14ac:dyDescent="0.25">
      <c r="A139" t="s">
        <v>529</v>
      </c>
      <c r="B139" s="30">
        <v>30173</v>
      </c>
      <c r="C139" t="e">
        <f>VLOOKUP(A139,'Trade Payable'!$B$3:$B$435,1,0)</f>
        <v>#N/A</v>
      </c>
    </row>
    <row r="140" spans="1:3" x14ac:dyDescent="0.25">
      <c r="A140" t="s">
        <v>402</v>
      </c>
      <c r="B140" s="30">
        <v>1739</v>
      </c>
      <c r="C140" t="str">
        <f>VLOOKUP(A140,'Trade Payable'!$B$3:$B$435,1,0)</f>
        <v>ESSAR AUTOMATION</v>
      </c>
    </row>
    <row r="141" spans="1:3" x14ac:dyDescent="0.25">
      <c r="A141" t="s">
        <v>521</v>
      </c>
      <c r="B141" s="30">
        <v>2126153</v>
      </c>
      <c r="C141" t="e">
        <f>VLOOKUP(A141,'Trade Payable'!$B$3:$B$435,1,0)</f>
        <v>#N/A</v>
      </c>
    </row>
    <row r="142" spans="1:3" x14ac:dyDescent="0.25">
      <c r="A142" t="s">
        <v>350</v>
      </c>
      <c r="B142" s="30">
        <v>47070622.600000001</v>
      </c>
      <c r="C142" t="str">
        <f>VLOOKUP(A142,'Trade Payable'!$B$3:$B$435,1,0)</f>
        <v>EXECUTIVE ENGINEER, NESCO LTD.</v>
      </c>
    </row>
    <row r="143" spans="1:3" x14ac:dyDescent="0.25">
      <c r="A143" t="s">
        <v>698</v>
      </c>
      <c r="B143" s="30">
        <v>68967.14</v>
      </c>
      <c r="C143" t="e">
        <f>VLOOKUP(A143,'Trade Payable'!$B$3:$B$435,1,0)</f>
        <v>#N/A</v>
      </c>
    </row>
    <row r="144" spans="1:3" x14ac:dyDescent="0.25">
      <c r="A144" t="s">
        <v>54</v>
      </c>
      <c r="B144" s="30">
        <v>5942530</v>
      </c>
      <c r="C144" t="str">
        <f>VLOOKUP(A144,'Trade Payable'!$B$3:$B$435,1,0)</f>
        <v>EXPRESS SHIPPING AGENCY</v>
      </c>
    </row>
    <row r="145" spans="1:3" x14ac:dyDescent="0.25">
      <c r="A145" t="s">
        <v>627</v>
      </c>
      <c r="B145" s="30">
        <v>170559.49</v>
      </c>
      <c r="C145" t="e">
        <f>VLOOKUP(A145,'Trade Payable'!$B$3:$B$435,1,0)</f>
        <v>#N/A</v>
      </c>
    </row>
    <row r="146" spans="1:3" x14ac:dyDescent="0.25">
      <c r="A146" t="s">
        <v>330</v>
      </c>
      <c r="B146" s="30">
        <v>2300944.9900000002</v>
      </c>
      <c r="C146" t="str">
        <f>VLOOKUP(A146,'Trade Payable'!$B$3:$B$435,1,0)</f>
        <v>FA &amp; CAO, East Coast Railway</v>
      </c>
    </row>
    <row r="147" spans="1:3" x14ac:dyDescent="0.25">
      <c r="A147" t="s">
        <v>137</v>
      </c>
      <c r="B147" s="30">
        <v>47577.599999999999</v>
      </c>
      <c r="C147" t="str">
        <f>VLOOKUP(A147,'Trade Payable'!$B$3:$B$435,1,0)</f>
        <v>FAIR  DEAL</v>
      </c>
    </row>
    <row r="148" spans="1:3" x14ac:dyDescent="0.25">
      <c r="A148" t="s">
        <v>209</v>
      </c>
      <c r="B148" s="30">
        <v>39310</v>
      </c>
      <c r="C148" t="str">
        <f>VLOOKUP(A148,'Trade Payable'!$B$3:$B$435,1,0)</f>
        <v>FESTO INDIA PRIVATE LIMITED</v>
      </c>
    </row>
    <row r="149" spans="1:3" x14ac:dyDescent="0.25">
      <c r="A149" t="s">
        <v>309</v>
      </c>
      <c r="B149" s="30">
        <v>39960</v>
      </c>
      <c r="C149" t="str">
        <f>VLOOKUP(A149,'Trade Payable'!$B$3:$B$435,1,0)</f>
        <v>FICASOFT SAFETY INSPECTION</v>
      </c>
    </row>
    <row r="150" spans="1:3" x14ac:dyDescent="0.25">
      <c r="A150" t="s">
        <v>385</v>
      </c>
      <c r="B150" s="30">
        <v>7560</v>
      </c>
      <c r="C150" t="str">
        <f>VLOOKUP(A150,'Trade Payable'!$B$3:$B$435,1,0)</f>
        <v>FILTER AND PROTECT</v>
      </c>
    </row>
    <row r="151" spans="1:3" x14ac:dyDescent="0.25">
      <c r="A151" t="s">
        <v>583</v>
      </c>
      <c r="B151" s="30">
        <v>40024</v>
      </c>
      <c r="C151" t="e">
        <f>VLOOKUP(A151,'Trade Payable'!$B$3:$B$435,1,0)</f>
        <v>#N/A</v>
      </c>
    </row>
    <row r="152" spans="1:3" x14ac:dyDescent="0.25">
      <c r="A152" t="s">
        <v>569</v>
      </c>
      <c r="B152" s="30">
        <v>778383</v>
      </c>
      <c r="C152" t="e">
        <f>VLOOKUP(A152,'Trade Payable'!$B$3:$B$435,1,0)</f>
        <v>#N/A</v>
      </c>
    </row>
    <row r="153" spans="1:3" x14ac:dyDescent="0.25">
      <c r="A153" t="s">
        <v>587</v>
      </c>
      <c r="B153" s="30">
        <v>522</v>
      </c>
      <c r="C153" t="e">
        <f>VLOOKUP(A153,'Trade Payable'!$B$3:$B$435,1,0)</f>
        <v>#N/A</v>
      </c>
    </row>
    <row r="154" spans="1:3" x14ac:dyDescent="0.25">
      <c r="A154" t="s">
        <v>207</v>
      </c>
      <c r="B154" s="30">
        <v>588428.67000000004</v>
      </c>
      <c r="C154" t="str">
        <f>VLOOKUP(A154,'Trade Payable'!$B$3:$B$435,1,0)</f>
        <v>FLSMIDTH PRIVATE LIMITED</v>
      </c>
    </row>
    <row r="155" spans="1:3" x14ac:dyDescent="0.25">
      <c r="A155" t="s">
        <v>152</v>
      </c>
      <c r="B155" s="30">
        <v>19725</v>
      </c>
      <c r="C155" t="str">
        <f>VLOOKUP(A155,'Trade Payable'!$B$3:$B$435,1,0)</f>
        <v>FORWARD TRADERS</v>
      </c>
    </row>
    <row r="156" spans="1:3" x14ac:dyDescent="0.25">
      <c r="A156" t="s">
        <v>433</v>
      </c>
      <c r="B156" s="30">
        <v>33040</v>
      </c>
      <c r="C156" t="str">
        <f>VLOOKUP(A156,'Trade Payable'!$B$3:$B$435,1,0)</f>
        <v>FOX SOLUTIONS PVT LTD</v>
      </c>
    </row>
    <row r="157" spans="1:3" x14ac:dyDescent="0.25">
      <c r="A157" t="s">
        <v>524</v>
      </c>
      <c r="B157" s="30">
        <v>24072.01</v>
      </c>
      <c r="C157" t="e">
        <f>VLOOKUP(A157,'Trade Payable'!$B$3:$B$435,1,0)</f>
        <v>#N/A</v>
      </c>
    </row>
    <row r="158" spans="1:3" x14ac:dyDescent="0.25">
      <c r="A158" t="s">
        <v>363</v>
      </c>
      <c r="B158" s="30">
        <v>36309.78</v>
      </c>
      <c r="C158" t="str">
        <f>VLOOKUP(A158,'Trade Payable'!$B$3:$B$435,1,0)</f>
        <v>FUTURESCAPE STEEL PVT LTD</v>
      </c>
    </row>
    <row r="159" spans="1:3" x14ac:dyDescent="0.25">
      <c r="A159" t="s">
        <v>580</v>
      </c>
      <c r="B159" s="30">
        <v>6828</v>
      </c>
      <c r="C159" t="e">
        <f>VLOOKUP(A159,'Trade Payable'!$B$3:$B$435,1,0)</f>
        <v>#N/A</v>
      </c>
    </row>
    <row r="160" spans="1:3" x14ac:dyDescent="0.25">
      <c r="A160" t="s">
        <v>245</v>
      </c>
      <c r="B160" s="30">
        <v>4266453</v>
      </c>
      <c r="C160" t="str">
        <f>VLOOKUP(A160,'Trade Payable'!$B$3:$B$435,1,0)</f>
        <v>G4S SECURE SOLUTIONS (INDIA)</v>
      </c>
    </row>
    <row r="161" spans="1:3" x14ac:dyDescent="0.25">
      <c r="A161" t="s">
        <v>318</v>
      </c>
      <c r="B161" s="30">
        <v>77941</v>
      </c>
      <c r="C161" t="str">
        <f>VLOOKUP(A161,'Trade Payable'!$B$3:$B$435,1,0)</f>
        <v>GALAXY HYDRAULICS,</v>
      </c>
    </row>
    <row r="162" spans="1:3" x14ac:dyDescent="0.25">
      <c r="A162" t="s">
        <v>238</v>
      </c>
      <c r="B162" s="30">
        <v>57313113</v>
      </c>
      <c r="C162" t="str">
        <f>VLOOKUP(A162,'Trade Payable'!$B$3:$B$435,1,0)</f>
        <v>GAMMON  INDIA  LTD.</v>
      </c>
    </row>
    <row r="163" spans="1:3" x14ac:dyDescent="0.25">
      <c r="A163" t="s">
        <v>613</v>
      </c>
      <c r="B163" s="30">
        <v>95850</v>
      </c>
      <c r="C163" t="e">
        <f>VLOOKUP(A163,'Trade Payable'!$B$3:$B$435,1,0)</f>
        <v>#N/A</v>
      </c>
    </row>
    <row r="164" spans="1:3" x14ac:dyDescent="0.25">
      <c r="A164" t="s">
        <v>483</v>
      </c>
      <c r="B164" s="30">
        <v>22404103.440000001</v>
      </c>
      <c r="C164" t="str">
        <f>VLOOKUP(A164,'Trade Payable'!$B$3:$B$435,1,0)</f>
        <v>GDC LTD. (SMS)</v>
      </c>
    </row>
    <row r="165" spans="1:3" x14ac:dyDescent="0.25">
      <c r="A165" t="s">
        <v>172</v>
      </c>
      <c r="B165" s="30">
        <v>203580</v>
      </c>
      <c r="C165" t="str">
        <f>VLOOKUP(A165,'Trade Payable'!$B$3:$B$435,1,0)</f>
        <v>GE OIL &amp; GAS INDIA PRIVATE LIMITED</v>
      </c>
    </row>
    <row r="166" spans="1:3" x14ac:dyDescent="0.25">
      <c r="A166" t="s">
        <v>190</v>
      </c>
      <c r="B166" s="30">
        <v>36948</v>
      </c>
      <c r="C166" t="str">
        <f>VLOOKUP(A166,'Trade Payable'!$B$3:$B$435,1,0)</f>
        <v>GEETA   ASSOCIATES</v>
      </c>
    </row>
    <row r="167" spans="1:3" x14ac:dyDescent="0.25">
      <c r="A167" t="s">
        <v>248</v>
      </c>
      <c r="B167" s="30">
        <v>798772.5</v>
      </c>
      <c r="C167" t="str">
        <f>VLOOKUP(A167,'Trade Payable'!$B$3:$B$435,1,0)</f>
        <v>GEOCHEM LABORATORIES PVT. LTD.</v>
      </c>
    </row>
    <row r="168" spans="1:3" x14ac:dyDescent="0.25">
      <c r="A168" t="s">
        <v>547</v>
      </c>
      <c r="B168" s="30">
        <v>31001.4</v>
      </c>
      <c r="C168" t="e">
        <f>VLOOKUP(A168,'Trade Payable'!$B$3:$B$435,1,0)</f>
        <v>#N/A</v>
      </c>
    </row>
    <row r="169" spans="1:3" x14ac:dyDescent="0.25">
      <c r="A169" t="s">
        <v>442</v>
      </c>
      <c r="B169" s="30">
        <v>2413066.98</v>
      </c>
      <c r="C169" t="str">
        <f>VLOOKUP(A169,'Trade Payable'!$B$3:$B$435,1,0)</f>
        <v>GLOBAL CONSTRUCTION</v>
      </c>
    </row>
    <row r="170" spans="1:3" x14ac:dyDescent="0.25">
      <c r="A170" t="s">
        <v>670</v>
      </c>
      <c r="B170" s="30">
        <v>65448</v>
      </c>
      <c r="C170" t="e">
        <f>VLOOKUP(A170,'Trade Payable'!$B$3:$B$435,1,0)</f>
        <v>#N/A</v>
      </c>
    </row>
    <row r="171" spans="1:3" x14ac:dyDescent="0.25">
      <c r="A171" t="s">
        <v>632</v>
      </c>
      <c r="B171" s="30">
        <v>37500</v>
      </c>
      <c r="C171" t="e">
        <f>VLOOKUP(A171,'Trade Payable'!$B$3:$B$435,1,0)</f>
        <v>#N/A</v>
      </c>
    </row>
    <row r="172" spans="1:3" x14ac:dyDescent="0.25">
      <c r="A172" t="s">
        <v>319</v>
      </c>
      <c r="B172" s="30">
        <v>181908.5</v>
      </c>
      <c r="C172" t="str">
        <f>VLOOKUP(A172,'Trade Payable'!$B$3:$B$435,1,0)</f>
        <v>GLOBALTECH ENVIRO EXPERTS</v>
      </c>
    </row>
    <row r="173" spans="1:3" x14ac:dyDescent="0.25">
      <c r="A173" t="s">
        <v>339</v>
      </c>
      <c r="B173" s="30">
        <v>266228</v>
      </c>
      <c r="C173" t="str">
        <f>VLOOKUP(A173,'Trade Payable'!$B$3:$B$435,1,0)</f>
        <v>GN ROADLINES</v>
      </c>
    </row>
    <row r="174" spans="1:3" x14ac:dyDescent="0.25">
      <c r="A174" t="s">
        <v>541</v>
      </c>
      <c r="B174" s="30">
        <v>151191.28</v>
      </c>
      <c r="C174" t="e">
        <f>VLOOKUP(A174,'Trade Payable'!$B$3:$B$435,1,0)</f>
        <v>#N/A</v>
      </c>
    </row>
    <row r="175" spans="1:3" x14ac:dyDescent="0.25">
      <c r="A175" t="s">
        <v>699</v>
      </c>
      <c r="B175" s="30">
        <v>2006.61</v>
      </c>
      <c r="C175" t="e">
        <f>VLOOKUP(A175,'Trade Payable'!$B$3:$B$435,1,0)</f>
        <v>#N/A</v>
      </c>
    </row>
    <row r="176" spans="1:3" x14ac:dyDescent="0.25">
      <c r="A176" t="s">
        <v>194</v>
      </c>
      <c r="B176" s="30">
        <v>679321</v>
      </c>
      <c r="C176" t="str">
        <f>VLOOKUP(A176,'Trade Payable'!$B$3:$B$435,1,0)</f>
        <v>GREEN ENVIRO INTERNATIONAL PVT.LTD.</v>
      </c>
    </row>
    <row r="177" spans="1:3" x14ac:dyDescent="0.25">
      <c r="A177" t="s">
        <v>689</v>
      </c>
      <c r="B177" s="30">
        <v>2124</v>
      </c>
      <c r="C177" t="e">
        <f>VLOOKUP(A177,'Trade Payable'!$B$3:$B$435,1,0)</f>
        <v>#N/A</v>
      </c>
    </row>
    <row r="178" spans="1:3" x14ac:dyDescent="0.25">
      <c r="A178" t="s">
        <v>515</v>
      </c>
      <c r="B178" s="30">
        <v>40312235.32</v>
      </c>
      <c r="C178" t="str">
        <f>VLOOKUP(A178,'Trade Payable'!$B$3:$B$435,1,0)</f>
        <v>GRN, Pending bill booking</v>
      </c>
    </row>
    <row r="179" spans="1:3" x14ac:dyDescent="0.25">
      <c r="A179" t="s">
        <v>168</v>
      </c>
      <c r="B179" s="30">
        <v>48960</v>
      </c>
      <c r="C179" t="str">
        <f>VLOOKUP(A179,'Trade Payable'!$B$3:$B$435,1,0)</f>
        <v>GRW PUMPS PVT LTD</v>
      </c>
    </row>
    <row r="180" spans="1:3" x14ac:dyDescent="0.25">
      <c r="A180" t="s">
        <v>143</v>
      </c>
      <c r="B180" s="30">
        <v>298000</v>
      </c>
      <c r="C180" t="str">
        <f>VLOOKUP(A180,'Trade Payable'!$B$3:$B$435,1,0)</f>
        <v>GUPTA POWER INFRASTRUCTURE LIMITED</v>
      </c>
    </row>
    <row r="181" spans="1:3" x14ac:dyDescent="0.25">
      <c r="A181" t="s">
        <v>155</v>
      </c>
      <c r="B181" s="30">
        <v>37829</v>
      </c>
      <c r="C181" t="str">
        <f>VLOOKUP(A181,'Trade Payable'!$B$3:$B$435,1,0)</f>
        <v>GUPTA VARIETY STORES</v>
      </c>
    </row>
    <row r="182" spans="1:3" x14ac:dyDescent="0.25">
      <c r="A182" t="s">
        <v>192</v>
      </c>
      <c r="B182" s="30">
        <v>107929.68</v>
      </c>
      <c r="C182" t="str">
        <f>VLOOKUP(A182,'Trade Payable'!$B$3:$B$435,1,0)</f>
        <v>GURUNANAK HYDRAULICS SERVICES PVT.</v>
      </c>
    </row>
    <row r="183" spans="1:3" x14ac:dyDescent="0.25">
      <c r="A183" t="s">
        <v>690</v>
      </c>
      <c r="B183" s="30">
        <v>2595612.84</v>
      </c>
      <c r="C183" t="e">
        <f>VLOOKUP(A183,'Trade Payable'!$B$3:$B$435,1,0)</f>
        <v>#N/A</v>
      </c>
    </row>
    <row r="184" spans="1:3" x14ac:dyDescent="0.25">
      <c r="A184" t="s">
        <v>554</v>
      </c>
      <c r="B184" s="30">
        <v>2376435</v>
      </c>
      <c r="C184" t="e">
        <f>VLOOKUP(A184,'Trade Payable'!$B$3:$B$435,1,0)</f>
        <v>#N/A</v>
      </c>
    </row>
    <row r="185" spans="1:3" x14ac:dyDescent="0.25">
      <c r="A185" t="s">
        <v>612</v>
      </c>
      <c r="B185" s="30">
        <v>50868</v>
      </c>
      <c r="C185" t="e">
        <f>VLOOKUP(A185,'Trade Payable'!$B$3:$B$435,1,0)</f>
        <v>#N/A</v>
      </c>
    </row>
    <row r="186" spans="1:3" x14ac:dyDescent="0.25">
      <c r="A186" t="s">
        <v>306</v>
      </c>
      <c r="B186" s="30">
        <v>6753886</v>
      </c>
      <c r="C186" t="str">
        <f>VLOOKUP(A186,'Trade Payable'!$B$3:$B$435,1,0)</f>
        <v>HARSCO INDIA PVT LTD</v>
      </c>
    </row>
    <row r="187" spans="1:3" x14ac:dyDescent="0.25">
      <c r="A187" t="s">
        <v>546</v>
      </c>
      <c r="B187" s="30">
        <v>637</v>
      </c>
      <c r="C187" t="e">
        <f>VLOOKUP(A187,'Trade Payable'!$B$3:$B$435,1,0)</f>
        <v>#N/A</v>
      </c>
    </row>
    <row r="188" spans="1:3" x14ac:dyDescent="0.25">
      <c r="A188" t="s">
        <v>105</v>
      </c>
      <c r="B188" s="30">
        <v>34800</v>
      </c>
      <c r="C188" t="str">
        <f>VLOOKUP(A188,'Trade Payable'!$B$3:$B$435,1,0)</f>
        <v>HBL POWER SYSTEMS LTD.</v>
      </c>
    </row>
    <row r="189" spans="1:3" x14ac:dyDescent="0.25">
      <c r="A189" t="s">
        <v>180</v>
      </c>
      <c r="B189" s="30">
        <v>1138</v>
      </c>
      <c r="C189" t="str">
        <f>VLOOKUP(A189,'Trade Payable'!$B$3:$B$435,1,0)</f>
        <v>HEAVY METAL AND TUBES LTD</v>
      </c>
    </row>
    <row r="190" spans="1:3" x14ac:dyDescent="0.25">
      <c r="A190" t="s">
        <v>361</v>
      </c>
      <c r="B190" s="30">
        <v>16413.78</v>
      </c>
      <c r="C190" t="str">
        <f>VLOOKUP(A190,'Trade Payable'!$B$3:$B$435,1,0)</f>
        <v>HEG - LIMITED</v>
      </c>
    </row>
    <row r="191" spans="1:3" x14ac:dyDescent="0.25">
      <c r="A191" t="s">
        <v>186</v>
      </c>
      <c r="B191" s="30">
        <v>93108</v>
      </c>
      <c r="C191" t="str">
        <f>VLOOKUP(A191,'Trade Payable'!$B$3:$B$435,1,0)</f>
        <v>HEMANTA KUMAR NAYAK</v>
      </c>
    </row>
    <row r="192" spans="1:3" x14ac:dyDescent="0.25">
      <c r="A192" t="s">
        <v>493</v>
      </c>
      <c r="B192" s="30">
        <v>681264.76</v>
      </c>
      <c r="C192" t="str">
        <f>VLOOKUP(A192,'Trade Payable'!$B$3:$B$435,1,0)</f>
        <v>HIMADRI STEEL PVT. LTD.</v>
      </c>
    </row>
    <row r="193" spans="1:3" x14ac:dyDescent="0.25">
      <c r="A193" t="s">
        <v>636</v>
      </c>
      <c r="B193" s="30">
        <v>20230.47</v>
      </c>
      <c r="C193" t="e">
        <f>VLOOKUP(A193,'Trade Payable'!$B$3:$B$435,1,0)</f>
        <v>#N/A</v>
      </c>
    </row>
    <row r="194" spans="1:3" x14ac:dyDescent="0.25">
      <c r="A194" t="s">
        <v>667</v>
      </c>
      <c r="B194" s="30">
        <v>272485.59999999998</v>
      </c>
      <c r="C194" t="e">
        <f>VLOOKUP(A194,'Trade Payable'!$B$3:$B$435,1,0)</f>
        <v>#N/A</v>
      </c>
    </row>
    <row r="195" spans="1:3" x14ac:dyDescent="0.25">
      <c r="A195" t="s">
        <v>665</v>
      </c>
      <c r="B195" s="30">
        <v>573952</v>
      </c>
      <c r="C195" t="e">
        <f>VLOOKUP(A195,'Trade Payable'!$B$3:$B$435,1,0)</f>
        <v>#N/A</v>
      </c>
    </row>
    <row r="196" spans="1:3" x14ac:dyDescent="0.25">
      <c r="A196" t="s">
        <v>658</v>
      </c>
      <c r="B196" s="30">
        <v>3547552.01</v>
      </c>
      <c r="C196" t="e">
        <f>VLOOKUP(A196,'Trade Payable'!$B$3:$B$435,1,0)</f>
        <v>#N/A</v>
      </c>
    </row>
    <row r="197" spans="1:3" x14ac:dyDescent="0.25">
      <c r="A197" t="s">
        <v>154</v>
      </c>
      <c r="B197" s="30">
        <v>19650</v>
      </c>
      <c r="C197" t="str">
        <f>VLOOKUP(A197,'Trade Payable'!$B$3:$B$435,1,0)</f>
        <v>HINDUSTAN RUBBER INDUSTRIES</v>
      </c>
    </row>
    <row r="198" spans="1:3" x14ac:dyDescent="0.25">
      <c r="A198" t="s">
        <v>203</v>
      </c>
      <c r="B198" s="30">
        <v>21029</v>
      </c>
      <c r="C198" t="str">
        <f>VLOOKUP(A198,'Trade Payable'!$B$3:$B$435,1,0)</f>
        <v>HINDUSTHAN COMMERCIAL AGENCY</v>
      </c>
    </row>
    <row r="199" spans="1:3" x14ac:dyDescent="0.25">
      <c r="A199" t="s">
        <v>672</v>
      </c>
      <c r="B199" s="30">
        <v>31792</v>
      </c>
      <c r="C199" t="e">
        <f>VLOOKUP(A199,'Trade Payable'!$B$3:$B$435,1,0)</f>
        <v>#N/A</v>
      </c>
    </row>
    <row r="200" spans="1:3" x14ac:dyDescent="0.25">
      <c r="A200" t="s">
        <v>676</v>
      </c>
      <c r="B200" s="30">
        <v>26945.42</v>
      </c>
      <c r="C200" t="e">
        <f>VLOOKUP(A200,'Trade Payable'!$B$3:$B$435,1,0)</f>
        <v>#N/A</v>
      </c>
    </row>
    <row r="201" spans="1:3" x14ac:dyDescent="0.25">
      <c r="A201" t="s">
        <v>82</v>
      </c>
      <c r="B201" s="30">
        <v>832946</v>
      </c>
      <c r="C201" t="str">
        <f>VLOOKUP(A201,'Trade Payable'!$B$3:$B$435,1,0)</f>
        <v>HOWRAH WIRE NETTING CONCERN PVT.LTD</v>
      </c>
    </row>
    <row r="202" spans="1:3" x14ac:dyDescent="0.25">
      <c r="A202" t="s">
        <v>125</v>
      </c>
      <c r="B202" s="30">
        <v>14266</v>
      </c>
      <c r="C202" t="str">
        <f>VLOOKUP(A202,'Trade Payable'!$B$3:$B$435,1,0)</f>
        <v>HYDRAX INTERNATIONAL</v>
      </c>
    </row>
    <row r="203" spans="1:3" x14ac:dyDescent="0.25">
      <c r="A203" t="s">
        <v>367</v>
      </c>
      <c r="B203" s="30">
        <v>99962.58</v>
      </c>
      <c r="C203" t="str">
        <f>VLOOKUP(A203,'Trade Payable'!$B$3:$B$435,1,0)</f>
        <v>HYDROKRIMP A.C. PVT. LTD.</v>
      </c>
    </row>
    <row r="204" spans="1:3" x14ac:dyDescent="0.25">
      <c r="A204" t="s">
        <v>669</v>
      </c>
      <c r="B204" s="30">
        <v>68071</v>
      </c>
      <c r="C204" t="e">
        <f>VLOOKUP(A204,'Trade Payable'!$B$3:$B$435,1,0)</f>
        <v>#N/A</v>
      </c>
    </row>
    <row r="205" spans="1:3" x14ac:dyDescent="0.25">
      <c r="A205" t="s">
        <v>629</v>
      </c>
      <c r="B205" s="30">
        <v>19394.43</v>
      </c>
      <c r="C205" t="e">
        <f>VLOOKUP(A205,'Trade Payable'!$B$3:$B$435,1,0)</f>
        <v>#N/A</v>
      </c>
    </row>
    <row r="206" spans="1:3" x14ac:dyDescent="0.25">
      <c r="A206" t="s">
        <v>728</v>
      </c>
      <c r="B206" s="30">
        <v>589426</v>
      </c>
      <c r="C206" t="e">
        <f>VLOOKUP(A206,'Trade Payable'!$B$3:$B$435,1,0)</f>
        <v>#N/A</v>
      </c>
    </row>
    <row r="207" spans="1:3" x14ac:dyDescent="0.25">
      <c r="A207" t="s">
        <v>320</v>
      </c>
      <c r="B207" s="30">
        <v>29642.1</v>
      </c>
      <c r="C207" t="str">
        <f>VLOOKUP(A207,'Trade Payable'!$B$3:$B$435,1,0)</f>
        <v>INDIAN INSTITUTE FOR PRODUCTION MGM</v>
      </c>
    </row>
    <row r="208" spans="1:3" x14ac:dyDescent="0.25">
      <c r="A208" t="s">
        <v>161</v>
      </c>
      <c r="B208" s="30">
        <v>13685849.01</v>
      </c>
      <c r="C208" t="str">
        <f>VLOOKUP(A208,'Trade Payable'!$B$3:$B$435,1,0)</f>
        <v>INDIAN OIL CORPORATION LTD.</v>
      </c>
    </row>
    <row r="209" spans="1:3" x14ac:dyDescent="0.25">
      <c r="A209" t="s">
        <v>409</v>
      </c>
      <c r="B209" s="30">
        <v>5824</v>
      </c>
      <c r="C209" t="str">
        <f>VLOOKUP(A209,'Trade Payable'!$B$3:$B$435,1,0)</f>
        <v>INDIAN RUBBER INDUSTRY</v>
      </c>
    </row>
    <row r="210" spans="1:3" x14ac:dyDescent="0.25">
      <c r="A210" t="s">
        <v>184</v>
      </c>
      <c r="B210" s="30">
        <v>401913</v>
      </c>
      <c r="C210" t="str">
        <f>VLOOKUP(A210,'Trade Payable'!$B$3:$B$435,1,0)</f>
        <v>INDO CHEMICALS &amp; INSTRUMENTS</v>
      </c>
    </row>
    <row r="211" spans="1:3" x14ac:dyDescent="0.25">
      <c r="A211" t="s">
        <v>202</v>
      </c>
      <c r="B211" s="30">
        <v>127709</v>
      </c>
      <c r="C211" t="str">
        <f>VLOOKUP(A211,'Trade Payable'!$B$3:$B$435,1,0)</f>
        <v>INDUSTRIAL HYDRAULIC SPARES</v>
      </c>
    </row>
    <row r="212" spans="1:3" x14ac:dyDescent="0.25">
      <c r="A212" t="s">
        <v>430</v>
      </c>
      <c r="B212" s="30">
        <v>146320</v>
      </c>
      <c r="C212" t="str">
        <f>VLOOKUP(A212,'Trade Payable'!$B$3:$B$435,1,0)</f>
        <v>INDUSTRIAL PRODUCTS &amp; SER</v>
      </c>
    </row>
    <row r="213" spans="1:3" x14ac:dyDescent="0.25">
      <c r="A213" t="s">
        <v>325</v>
      </c>
      <c r="B213" s="30">
        <v>688271</v>
      </c>
      <c r="C213" t="str">
        <f>VLOOKUP(A213,'Trade Payable'!$B$3:$B$435,1,0)</f>
        <v>INFOCUS TECHNOLOGIES PRIVATE LIMITE</v>
      </c>
    </row>
    <row r="214" spans="1:3" x14ac:dyDescent="0.25">
      <c r="A214" t="s">
        <v>454</v>
      </c>
      <c r="B214" s="30">
        <v>469765</v>
      </c>
      <c r="C214" t="str">
        <f>VLOOKUP(A214,'Trade Payable'!$B$3:$B$435,1,0)</f>
        <v>INNOVATIVE INDUSTRIES</v>
      </c>
    </row>
    <row r="215" spans="1:3" x14ac:dyDescent="0.25">
      <c r="A215" t="s">
        <v>414</v>
      </c>
      <c r="B215" s="30">
        <v>125740</v>
      </c>
      <c r="C215" t="str">
        <f>VLOOKUP(A215,'Trade Payable'!$B$3:$B$435,1,0)</f>
        <v>INNOVATIVE TECHNOLOGIES</v>
      </c>
    </row>
    <row r="216" spans="1:3" x14ac:dyDescent="0.25">
      <c r="A216" t="s">
        <v>622</v>
      </c>
      <c r="B216" s="30">
        <v>255371</v>
      </c>
      <c r="C216" t="e">
        <f>VLOOKUP(A216,'Trade Payable'!$B$3:$B$435,1,0)</f>
        <v>#N/A</v>
      </c>
    </row>
    <row r="217" spans="1:3" x14ac:dyDescent="0.25">
      <c r="A217" t="s">
        <v>614</v>
      </c>
      <c r="B217" s="30">
        <v>270000</v>
      </c>
      <c r="C217" t="e">
        <f>VLOOKUP(A217,'Trade Payable'!$B$3:$B$435,1,0)</f>
        <v>#N/A</v>
      </c>
    </row>
    <row r="218" spans="1:3" x14ac:dyDescent="0.25">
      <c r="A218" t="s">
        <v>144</v>
      </c>
      <c r="B218" s="30">
        <v>54870</v>
      </c>
      <c r="C218" t="str">
        <f>VLOOKUP(A218,'Trade Payable'!$B$3:$B$435,1,0)</f>
        <v>IRD MECHANALYSIS LIMITED</v>
      </c>
    </row>
    <row r="219" spans="1:3" x14ac:dyDescent="0.25">
      <c r="A219" t="s">
        <v>700</v>
      </c>
      <c r="B219" s="30">
        <v>8709.5</v>
      </c>
      <c r="C219" t="e">
        <f>VLOOKUP(A219,'Trade Payable'!$B$3:$B$435,1,0)</f>
        <v>#N/A</v>
      </c>
    </row>
    <row r="220" spans="1:3" x14ac:dyDescent="0.25">
      <c r="A220" t="s">
        <v>197</v>
      </c>
      <c r="B220" s="30">
        <v>805040</v>
      </c>
      <c r="C220" t="str">
        <f>VLOOKUP(A220,'Trade Payable'!$B$3:$B$435,1,0)</f>
        <v>ISGEC HEAVY ENGINEERING LIMITED</v>
      </c>
    </row>
    <row r="221" spans="1:3" x14ac:dyDescent="0.25">
      <c r="A221" t="s">
        <v>109</v>
      </c>
      <c r="B221" s="30">
        <v>1992340</v>
      </c>
      <c r="C221" t="str">
        <f>VLOOKUP(A221,'Trade Payable'!$B$3:$B$435,1,0)</f>
        <v>ISHAANI ELECTRONICS PVT. LTD.,</v>
      </c>
    </row>
    <row r="222" spans="1:3" x14ac:dyDescent="0.25">
      <c r="A222" t="s">
        <v>148</v>
      </c>
      <c r="B222" s="30">
        <v>716529</v>
      </c>
      <c r="C222" t="str">
        <f>VLOOKUP(A222,'Trade Payable'!$B$3:$B$435,1,0)</f>
        <v>ISS SDB SECURITY SERVICES</v>
      </c>
    </row>
    <row r="223" spans="1:3" x14ac:dyDescent="0.25">
      <c r="A223" t="s">
        <v>164</v>
      </c>
      <c r="B223" s="30">
        <v>5151</v>
      </c>
      <c r="C223" t="str">
        <f>VLOOKUP(A223,'Trade Payable'!$B$3:$B$435,1,0)</f>
        <v>JAIKAR TECHNO PVT LTD</v>
      </c>
    </row>
    <row r="224" spans="1:3" x14ac:dyDescent="0.25">
      <c r="A224" t="s">
        <v>185</v>
      </c>
      <c r="B224" s="30">
        <v>419715.22</v>
      </c>
      <c r="C224" t="str">
        <f>VLOOKUP(A224,'Trade Payable'!$B$3:$B$435,1,0)</f>
        <v>JAIN AUTOMOTIVES</v>
      </c>
    </row>
    <row r="225" spans="1:3" x14ac:dyDescent="0.25">
      <c r="A225" t="s">
        <v>633</v>
      </c>
      <c r="B225" s="30">
        <v>46040</v>
      </c>
      <c r="C225" t="e">
        <f>VLOOKUP(A225,'Trade Payable'!$B$3:$B$435,1,0)</f>
        <v>#N/A</v>
      </c>
    </row>
    <row r="226" spans="1:3" x14ac:dyDescent="0.25">
      <c r="A226" t="s">
        <v>131</v>
      </c>
      <c r="B226" s="30">
        <v>1848</v>
      </c>
      <c r="C226" t="str">
        <f>VLOOKUP(A226,'Trade Payable'!$B$3:$B$435,1,0)</f>
        <v>JASUBHAI  ENGINEERING  PVT.  LTD</v>
      </c>
    </row>
    <row r="227" spans="1:3" x14ac:dyDescent="0.25">
      <c r="A227" t="s">
        <v>205</v>
      </c>
      <c r="B227" s="30">
        <v>5036</v>
      </c>
      <c r="C227" t="str">
        <f>VLOOKUP(A227,'Trade Payable'!$B$3:$B$435,1,0)</f>
        <v>JAY JAGANNATH RE ROLLING AND STEEL</v>
      </c>
    </row>
    <row r="228" spans="1:3" x14ac:dyDescent="0.25">
      <c r="A228" t="s">
        <v>630</v>
      </c>
      <c r="B228" s="30">
        <v>9000</v>
      </c>
      <c r="C228" t="e">
        <f>VLOOKUP(A228,'Trade Payable'!$B$3:$B$435,1,0)</f>
        <v>#N/A</v>
      </c>
    </row>
    <row r="229" spans="1:3" x14ac:dyDescent="0.25">
      <c r="A229" t="s">
        <v>85</v>
      </c>
      <c r="B229" s="30">
        <v>20004</v>
      </c>
      <c r="C229" t="str">
        <f>VLOOKUP(A229,'Trade Payable'!$B$3:$B$435,1,0)</f>
        <v>JAYASHREE ELECTRON PVT. LTD.</v>
      </c>
    </row>
    <row r="230" spans="1:3" x14ac:dyDescent="0.25">
      <c r="A230" t="s">
        <v>701</v>
      </c>
      <c r="B230" s="30">
        <v>112147.64</v>
      </c>
      <c r="C230" t="e">
        <f>VLOOKUP(A230,'Trade Payable'!$B$3:$B$435,1,0)</f>
        <v>#N/A</v>
      </c>
    </row>
    <row r="231" spans="1:3" x14ac:dyDescent="0.25">
      <c r="A231" t="s">
        <v>189</v>
      </c>
      <c r="B231" s="30">
        <v>24898</v>
      </c>
      <c r="C231" t="str">
        <f>VLOOKUP(A231,'Trade Payable'!$B$3:$B$435,1,0)</f>
        <v>JECON INDIA</v>
      </c>
    </row>
    <row r="232" spans="1:3" x14ac:dyDescent="0.25">
      <c r="A232" t="s">
        <v>702</v>
      </c>
      <c r="B232" s="30">
        <v>7347069.9100000001</v>
      </c>
      <c r="C232" t="e">
        <f>VLOOKUP(A232,'Trade Payable'!$B$3:$B$435,1,0)</f>
        <v>#N/A</v>
      </c>
    </row>
    <row r="233" spans="1:3" x14ac:dyDescent="0.25">
      <c r="A233" t="s">
        <v>242</v>
      </c>
      <c r="B233" s="30">
        <v>17438</v>
      </c>
      <c r="C233" t="str">
        <f>VLOOKUP(A233,'Trade Payable'!$B$3:$B$435,1,0)</f>
        <v>JITENDRA KUMAR BRAHMA</v>
      </c>
    </row>
    <row r="234" spans="1:3" x14ac:dyDescent="0.25">
      <c r="A234" t="s">
        <v>588</v>
      </c>
      <c r="B234" s="30">
        <v>188794</v>
      </c>
      <c r="C234" t="e">
        <f>VLOOKUP(A234,'Trade Payable'!$B$3:$B$435,1,0)</f>
        <v>#N/A</v>
      </c>
    </row>
    <row r="235" spans="1:3" x14ac:dyDescent="0.25">
      <c r="A235" t="s">
        <v>638</v>
      </c>
      <c r="B235" s="30">
        <v>25641.29</v>
      </c>
      <c r="C235" t="e">
        <f>VLOOKUP(A235,'Trade Payable'!$B$3:$B$435,1,0)</f>
        <v>#N/A</v>
      </c>
    </row>
    <row r="236" spans="1:3" x14ac:dyDescent="0.25">
      <c r="A236" t="s">
        <v>494</v>
      </c>
      <c r="B236" s="30">
        <v>38765.800000000003</v>
      </c>
      <c r="C236" t="str">
        <f>VLOOKUP(A236,'Trade Payable'!$B$3:$B$435,1,0)</f>
        <v>JM STEEL TRADERS</v>
      </c>
    </row>
    <row r="237" spans="1:3" x14ac:dyDescent="0.25">
      <c r="A237" t="s">
        <v>476</v>
      </c>
      <c r="B237" s="30">
        <v>10830528.859999999</v>
      </c>
      <c r="C237" t="str">
        <f>VLOOKUP(A237,'Trade Payable'!$B$3:$B$435,1,0)</f>
        <v>K K ROADLINES</v>
      </c>
    </row>
    <row r="238" spans="1:3" x14ac:dyDescent="0.25">
      <c r="A238" t="s">
        <v>563</v>
      </c>
      <c r="B238" s="30">
        <v>5718180.9500000002</v>
      </c>
      <c r="C238" t="e">
        <f>VLOOKUP(A238,'Trade Payable'!$B$3:$B$435,1,0)</f>
        <v>#N/A</v>
      </c>
    </row>
    <row r="239" spans="1:3" x14ac:dyDescent="0.25">
      <c r="A239" t="s">
        <v>130</v>
      </c>
      <c r="B239" s="30">
        <v>99917</v>
      </c>
      <c r="C239" t="str">
        <f>VLOOKUP(A239,'Trade Payable'!$B$3:$B$435,1,0)</f>
        <v>K.P  ENGINEERING  WORKS</v>
      </c>
    </row>
    <row r="240" spans="1:3" x14ac:dyDescent="0.25">
      <c r="A240" t="s">
        <v>226</v>
      </c>
      <c r="B240" s="30">
        <v>911958.36</v>
      </c>
      <c r="C240" t="str">
        <f>VLOOKUP(A240,'Trade Payable'!$B$3:$B$435,1,0)</f>
        <v>KALINGA AUTOMOBILES PVT. LTD.</v>
      </c>
    </row>
    <row r="241" spans="1:3" x14ac:dyDescent="0.25">
      <c r="A241" t="s">
        <v>656</v>
      </c>
      <c r="B241" s="30">
        <v>173847</v>
      </c>
      <c r="C241" t="e">
        <f>VLOOKUP(A241,'Trade Payable'!$B$3:$B$435,1,0)</f>
        <v>#N/A</v>
      </c>
    </row>
    <row r="242" spans="1:3" x14ac:dyDescent="0.25">
      <c r="A242" t="s">
        <v>308</v>
      </c>
      <c r="B242" s="30">
        <v>260376</v>
      </c>
      <c r="C242" t="str">
        <f>VLOOKUP(A242,'Trade Payable'!$B$3:$B$435,1,0)</f>
        <v>KALINGA HOSPITAL LIMITED</v>
      </c>
    </row>
    <row r="243" spans="1:3" x14ac:dyDescent="0.25">
      <c r="A243" t="s">
        <v>206</v>
      </c>
      <c r="B243" s="30">
        <v>3321</v>
      </c>
      <c r="C243" t="str">
        <f>VLOOKUP(A243,'Trade Payable'!$B$3:$B$435,1,0)</f>
        <v>KALPA ELECTRIKAL PRIVATE LIMITED</v>
      </c>
    </row>
    <row r="244" spans="1:3" x14ac:dyDescent="0.25">
      <c r="A244" t="s">
        <v>232</v>
      </c>
      <c r="B244" s="30">
        <v>3306</v>
      </c>
      <c r="C244" t="str">
        <f>VLOOKUP(A244,'Trade Payable'!$B$3:$B$435,1,0)</f>
        <v>KALYANI LABORATORIES</v>
      </c>
    </row>
    <row r="245" spans="1:3" x14ac:dyDescent="0.25">
      <c r="A245" t="s">
        <v>84</v>
      </c>
      <c r="B245" s="30">
        <v>15578.04</v>
      </c>
      <c r="C245" t="str">
        <f>VLOOKUP(A245,'Trade Payable'!$B$3:$B$435,1,0)</f>
        <v>KAMALA BOOK STORE</v>
      </c>
    </row>
    <row r="246" spans="1:3" x14ac:dyDescent="0.25">
      <c r="A246" t="s">
        <v>276</v>
      </c>
      <c r="B246" s="30">
        <v>10227604.15</v>
      </c>
      <c r="C246" t="str">
        <f>VLOOKUP(A246,'Trade Payable'!$B$3:$B$435,1,0)</f>
        <v>KANCHANJYOTI TRANSPORTING AND SUPPL</v>
      </c>
    </row>
    <row r="247" spans="1:3" x14ac:dyDescent="0.25">
      <c r="A247" t="s">
        <v>332</v>
      </c>
      <c r="B247" s="30">
        <v>6831014.3099999996</v>
      </c>
      <c r="C247" t="str">
        <f>VLOOKUP(A247,'Trade Payable'!$B$3:$B$435,1,0)</f>
        <v>KANDOI TRANSPORT LIMITED</v>
      </c>
    </row>
    <row r="248" spans="1:3" x14ac:dyDescent="0.25">
      <c r="A248" t="s">
        <v>256</v>
      </c>
      <c r="B248" s="30">
        <v>3379956</v>
      </c>
      <c r="C248" t="str">
        <f>VLOOKUP(A248,'Trade Payable'!$B$3:$B$435,1,0)</f>
        <v>KANNELITE FACILITY MANAGEMENT</v>
      </c>
    </row>
    <row r="249" spans="1:3" x14ac:dyDescent="0.25">
      <c r="A249" t="s">
        <v>642</v>
      </c>
      <c r="B249" s="30">
        <v>20528.400000000001</v>
      </c>
      <c r="C249" t="e">
        <f>VLOOKUP(A249,'Trade Payable'!$B$3:$B$435,1,0)</f>
        <v>#N/A</v>
      </c>
    </row>
    <row r="250" spans="1:3" x14ac:dyDescent="0.25">
      <c r="A250" t="s">
        <v>555</v>
      </c>
      <c r="B250" s="30">
        <v>165806</v>
      </c>
      <c r="C250" t="e">
        <f>VLOOKUP(A250,'Trade Payable'!$B$3:$B$435,1,0)</f>
        <v>#N/A</v>
      </c>
    </row>
    <row r="251" spans="1:3" x14ac:dyDescent="0.25">
      <c r="A251" t="s">
        <v>704</v>
      </c>
      <c r="B251" s="30">
        <v>16531672.26</v>
      </c>
      <c r="C251" t="e">
        <f>VLOOKUP(A251,'Trade Payable'!$B$3:$B$435,1,0)</f>
        <v>#N/A</v>
      </c>
    </row>
    <row r="252" spans="1:3" x14ac:dyDescent="0.25">
      <c r="A252" t="s">
        <v>525</v>
      </c>
      <c r="B252" s="30">
        <v>5538.04</v>
      </c>
      <c r="C252" t="e">
        <f>VLOOKUP(A252,'Trade Payable'!$B$3:$B$435,1,0)</f>
        <v>#N/A</v>
      </c>
    </row>
    <row r="253" spans="1:3" x14ac:dyDescent="0.25">
      <c r="A253" t="s">
        <v>650</v>
      </c>
      <c r="B253" s="30">
        <v>8476.89</v>
      </c>
      <c r="C253" t="e">
        <f>VLOOKUP(A253,'Trade Payable'!$B$3:$B$435,1,0)</f>
        <v>#N/A</v>
      </c>
    </row>
    <row r="254" spans="1:3" x14ac:dyDescent="0.25">
      <c r="A254" t="s">
        <v>486</v>
      </c>
      <c r="B254" s="30">
        <v>11269.71</v>
      </c>
      <c r="C254" t="str">
        <f>VLOOKUP(A254,'Trade Payable'!$B$3:$B$435,1,0)</f>
        <v>KAY BEE INDUSTRIAL  ALLOYS(P) LIMIT</v>
      </c>
    </row>
    <row r="255" spans="1:3" x14ac:dyDescent="0.25">
      <c r="A255" t="s">
        <v>683</v>
      </c>
      <c r="B255" s="30">
        <v>116204.06</v>
      </c>
      <c r="C255" t="e">
        <f>VLOOKUP(A255,'Trade Payable'!$B$3:$B$435,1,0)</f>
        <v>#N/A</v>
      </c>
    </row>
    <row r="256" spans="1:3" x14ac:dyDescent="0.25">
      <c r="A256" t="s">
        <v>703</v>
      </c>
      <c r="B256" s="30">
        <v>108923.24</v>
      </c>
      <c r="C256" t="e">
        <f>VLOOKUP(A256,'Trade Payable'!$B$3:$B$435,1,0)</f>
        <v>#N/A</v>
      </c>
    </row>
    <row r="257" spans="1:3" x14ac:dyDescent="0.25">
      <c r="A257" t="s">
        <v>165</v>
      </c>
      <c r="B257" s="30">
        <v>11349.16</v>
      </c>
      <c r="C257" t="str">
        <f>VLOOKUP(A257,'Trade Payable'!$B$3:$B$435,1,0)</f>
        <v>KESHAV ENTERPRISES</v>
      </c>
    </row>
    <row r="258" spans="1:3" x14ac:dyDescent="0.25">
      <c r="A258" t="s">
        <v>607</v>
      </c>
      <c r="B258" s="30">
        <v>237600</v>
      </c>
      <c r="C258" t="e">
        <f>VLOOKUP(A258,'Trade Payable'!$B$3:$B$435,1,0)</f>
        <v>#N/A</v>
      </c>
    </row>
    <row r="259" spans="1:3" x14ac:dyDescent="0.25">
      <c r="A259" t="s">
        <v>609</v>
      </c>
      <c r="B259" s="30">
        <v>428939</v>
      </c>
      <c r="C259" t="e">
        <f>VLOOKUP(A259,'Trade Payable'!$B$3:$B$435,1,0)</f>
        <v>#N/A</v>
      </c>
    </row>
    <row r="260" spans="1:3" x14ac:dyDescent="0.25">
      <c r="A260" t="s">
        <v>389</v>
      </c>
      <c r="B260" s="30">
        <v>48999.5</v>
      </c>
      <c r="C260" t="e">
        <f>VLOOKUP(A260,'Trade Payable'!$B$3:$B$435,1,0)</f>
        <v>#N/A</v>
      </c>
    </row>
    <row r="261" spans="1:3" x14ac:dyDescent="0.25">
      <c r="A261" t="s">
        <v>403</v>
      </c>
      <c r="B261" s="30">
        <v>786055</v>
      </c>
      <c r="C261" t="str">
        <f>VLOOKUP(A261,'Trade Payable'!$B$3:$B$435,1,0)</f>
        <v>KJ ENTERPRISES</v>
      </c>
    </row>
    <row r="262" spans="1:3" x14ac:dyDescent="0.25">
      <c r="A262" t="s">
        <v>527</v>
      </c>
      <c r="B262" s="30">
        <v>22726.39999999851</v>
      </c>
      <c r="C262" t="e">
        <f>VLOOKUP(A262,'Trade Payable'!$B$3:$B$435,1,0)</f>
        <v>#N/A</v>
      </c>
    </row>
    <row r="263" spans="1:3" x14ac:dyDescent="0.25">
      <c r="A263" t="s">
        <v>204</v>
      </c>
      <c r="B263" s="30">
        <v>605625</v>
      </c>
      <c r="C263" t="str">
        <f>VLOOKUP(A263,'Trade Payable'!$B$3:$B$435,1,0)</f>
        <v>KMS EARTHMOVERS</v>
      </c>
    </row>
    <row r="264" spans="1:3" x14ac:dyDescent="0.25">
      <c r="A264" t="s">
        <v>147</v>
      </c>
      <c r="B264" s="30">
        <v>73080</v>
      </c>
      <c r="C264" t="str">
        <f>VLOOKUP(A264,'Trade Payable'!$B$3:$B$435,1,0)</f>
        <v>KOHINOOR TEXTILE WASTE</v>
      </c>
    </row>
    <row r="265" spans="1:3" x14ac:dyDescent="0.25">
      <c r="A265" t="s">
        <v>416</v>
      </c>
      <c r="B265" s="30">
        <v>7788</v>
      </c>
      <c r="C265" t="str">
        <f>VLOOKUP(A265,'Trade Payable'!$B$3:$B$435,1,0)</f>
        <v>KOHLI ENTERPRISES</v>
      </c>
    </row>
    <row r="266" spans="1:3" x14ac:dyDescent="0.25">
      <c r="A266" t="s">
        <v>495</v>
      </c>
      <c r="B266" s="30">
        <v>50565.23</v>
      </c>
      <c r="C266" t="str">
        <f>VLOOKUP(A266,'Trade Payable'!$B$3:$B$435,1,0)</f>
        <v>KONARK COKE</v>
      </c>
    </row>
    <row r="267" spans="1:3" x14ac:dyDescent="0.25">
      <c r="A267" t="s">
        <v>408</v>
      </c>
      <c r="B267" s="30">
        <v>29353</v>
      </c>
      <c r="C267" t="str">
        <f>VLOOKUP(A267,'Trade Payable'!$B$3:$B$435,1,0)</f>
        <v>KONARK INDUSTRIES</v>
      </c>
    </row>
    <row r="268" spans="1:3" x14ac:dyDescent="0.25">
      <c r="A268" t="s">
        <v>365</v>
      </c>
      <c r="B268" s="30">
        <v>11188559.609999999</v>
      </c>
      <c r="C268" t="str">
        <f>VLOOKUP(A268,'Trade Payable'!$B$3:$B$435,1,0)</f>
        <v>KONECRANES PVT LTD</v>
      </c>
    </row>
    <row r="269" spans="1:3" x14ac:dyDescent="0.25">
      <c r="A269" t="s">
        <v>628</v>
      </c>
      <c r="B269" s="30">
        <v>7281</v>
      </c>
      <c r="C269" t="e">
        <f>VLOOKUP(A269,'Trade Payable'!$B$3:$B$435,1,0)</f>
        <v>#N/A</v>
      </c>
    </row>
    <row r="270" spans="1:3" x14ac:dyDescent="0.25">
      <c r="A270" t="s">
        <v>191</v>
      </c>
      <c r="B270" s="30">
        <v>92162.7</v>
      </c>
      <c r="C270" t="str">
        <f>VLOOKUP(A270,'Trade Payable'!$B$3:$B$435,1,0)</f>
        <v>KRISHNA TRADERS</v>
      </c>
    </row>
    <row r="271" spans="1:3" x14ac:dyDescent="0.25">
      <c r="A271" t="s">
        <v>187</v>
      </c>
      <c r="B271" s="30">
        <v>252330</v>
      </c>
      <c r="C271" t="str">
        <f>VLOOKUP(A271,'Trade Payable'!$B$3:$B$435,1,0)</f>
        <v>KS EARTHMOVERS</v>
      </c>
    </row>
    <row r="272" spans="1:3" x14ac:dyDescent="0.25">
      <c r="A272" t="s">
        <v>604</v>
      </c>
      <c r="B272" s="30">
        <v>237851</v>
      </c>
      <c r="C272" t="e">
        <f>VLOOKUP(A272,'Trade Payable'!$B$3:$B$435,1,0)</f>
        <v>#N/A</v>
      </c>
    </row>
    <row r="273" spans="1:3" x14ac:dyDescent="0.25">
      <c r="A273" t="s">
        <v>183</v>
      </c>
      <c r="B273" s="30">
        <v>123637.2</v>
      </c>
      <c r="C273" t="str">
        <f>VLOOKUP(A273,'Trade Payable'!$B$3:$B$435,1,0)</f>
        <v>LAKE ENGINEERING</v>
      </c>
    </row>
    <row r="274" spans="1:3" x14ac:dyDescent="0.25">
      <c r="A274" t="s">
        <v>150</v>
      </c>
      <c r="B274" s="30">
        <v>61108</v>
      </c>
      <c r="C274" t="str">
        <f>VLOOKUP(A274,'Trade Payable'!$B$3:$B$435,1,0)</f>
        <v>LAKSHYESHWAR MOTORS</v>
      </c>
    </row>
    <row r="275" spans="1:3" x14ac:dyDescent="0.25">
      <c r="A275" t="s">
        <v>478</v>
      </c>
      <c r="B275" s="30">
        <v>9900</v>
      </c>
      <c r="C275" t="str">
        <f>VLOOKUP(A275,'Trade Payable'!$B$3:$B$435,1,0)</f>
        <v>LALJEET YADAV</v>
      </c>
    </row>
    <row r="276" spans="1:3" x14ac:dyDescent="0.25">
      <c r="A276" t="s">
        <v>411</v>
      </c>
      <c r="B276" s="30">
        <v>5664</v>
      </c>
      <c r="C276" t="str">
        <f>VLOOKUP(A276,'Trade Payable'!$B$3:$B$435,1,0)</f>
        <v>LEADING EDGE TECHNOCRAT</v>
      </c>
    </row>
    <row r="277" spans="1:3" x14ac:dyDescent="0.25">
      <c r="A277" t="s">
        <v>724</v>
      </c>
      <c r="B277" s="30">
        <v>57384800.600000024</v>
      </c>
      <c r="C277" t="e">
        <f>VLOOKUP(A277,'Trade Payable'!$B$3:$B$435,1,0)</f>
        <v>#N/A</v>
      </c>
    </row>
    <row r="278" spans="1:3" x14ac:dyDescent="0.25">
      <c r="A278" t="s">
        <v>725</v>
      </c>
      <c r="B278" s="30">
        <v>13335525.993220344</v>
      </c>
      <c r="C278" t="e">
        <f>VLOOKUP(A278,'Trade Payable'!$B$3:$B$435,1,0)</f>
        <v>#N/A</v>
      </c>
    </row>
    <row r="279" spans="1:3" x14ac:dyDescent="0.25">
      <c r="A279" t="s">
        <v>662</v>
      </c>
      <c r="B279" s="30">
        <v>348918.7</v>
      </c>
      <c r="C279" t="e">
        <f>VLOOKUP(A279,'Trade Payable'!$B$3:$B$435,1,0)</f>
        <v>#N/A</v>
      </c>
    </row>
    <row r="280" spans="1:3" x14ac:dyDescent="0.25">
      <c r="A280" t="s">
        <v>50</v>
      </c>
      <c r="B280" s="30">
        <v>26637</v>
      </c>
      <c r="C280" t="str">
        <f>VLOOKUP(A280,'Trade Payable'!$B$3:$B$435,1,0)</f>
        <v>LINGARAJ SUPPLY AGENCY</v>
      </c>
    </row>
    <row r="281" spans="1:3" x14ac:dyDescent="0.25">
      <c r="A281" t="s">
        <v>522</v>
      </c>
      <c r="B281" s="30">
        <v>588000</v>
      </c>
      <c r="C281" t="e">
        <f>VLOOKUP(A281,'Trade Payable'!$B$3:$B$435,1,0)</f>
        <v>#N/A</v>
      </c>
    </row>
    <row r="282" spans="1:3" x14ac:dyDescent="0.25">
      <c r="A282" t="s">
        <v>139</v>
      </c>
      <c r="B282" s="30">
        <v>260335.85</v>
      </c>
      <c r="C282" t="str">
        <f>VLOOKUP(A282,'Trade Payable'!$B$3:$B$435,1,0)</f>
        <v>LYKO ENGINEERING WORKS</v>
      </c>
    </row>
    <row r="283" spans="1:3" x14ac:dyDescent="0.25">
      <c r="A283" t="s">
        <v>281</v>
      </c>
      <c r="B283" s="30">
        <v>1057573</v>
      </c>
      <c r="C283" t="str">
        <f>VLOOKUP(A283,'Trade Payable'!$B$3:$B$435,1,0)</f>
        <v>M H ASSOCIATES</v>
      </c>
    </row>
    <row r="284" spans="1:3" x14ac:dyDescent="0.25">
      <c r="A284" t="s">
        <v>175</v>
      </c>
      <c r="B284" s="30">
        <v>94950</v>
      </c>
      <c r="C284" t="str">
        <f>VLOOKUP(A284,'Trade Payable'!$B$3:$B$435,1,0)</f>
        <v>M. B. ASSOCIATES</v>
      </c>
    </row>
    <row r="285" spans="1:3" x14ac:dyDescent="0.25">
      <c r="A285" t="s">
        <v>693</v>
      </c>
      <c r="B285" s="30">
        <v>278070.11</v>
      </c>
      <c r="C285" t="e">
        <f>VLOOKUP(A285,'Trade Payable'!$B$3:$B$435,1,0)</f>
        <v>#N/A</v>
      </c>
    </row>
    <row r="286" spans="1:3" x14ac:dyDescent="0.25">
      <c r="A286" t="s">
        <v>93</v>
      </c>
      <c r="B286" s="30">
        <v>13304.4</v>
      </c>
      <c r="C286" t="str">
        <f>VLOOKUP(A286,'Trade Payable'!$B$3:$B$435,1,0)</f>
        <v>MAA BHAGABATEE PRINTERS</v>
      </c>
    </row>
    <row r="287" spans="1:3" x14ac:dyDescent="0.25">
      <c r="A287" t="s">
        <v>230</v>
      </c>
      <c r="B287" s="30">
        <v>524875.46</v>
      </c>
      <c r="C287" t="str">
        <f>VLOOKUP(A287,'Trade Payable'!$B$3:$B$435,1,0)</f>
        <v>MAA ENTERPRISES</v>
      </c>
    </row>
    <row r="288" spans="1:3" x14ac:dyDescent="0.25">
      <c r="A288" t="s">
        <v>280</v>
      </c>
      <c r="B288" s="30">
        <v>117883</v>
      </c>
      <c r="C288" t="str">
        <f>VLOOKUP(A288,'Trade Payable'!$B$3:$B$435,1,0)</f>
        <v>MAA HINGULA ENTERPRISES</v>
      </c>
    </row>
    <row r="289" spans="1:3" x14ac:dyDescent="0.25">
      <c r="A289" t="s">
        <v>705</v>
      </c>
      <c r="B289" s="30">
        <v>27728.82</v>
      </c>
      <c r="C289" t="e">
        <f>VLOOKUP(A289,'Trade Payable'!$B$3:$B$435,1,0)</f>
        <v>#N/A</v>
      </c>
    </row>
    <row r="290" spans="1:3" x14ac:dyDescent="0.25">
      <c r="A290" t="s">
        <v>225</v>
      </c>
      <c r="B290" s="30">
        <v>184289</v>
      </c>
      <c r="C290" t="str">
        <f>VLOOKUP(A290,'Trade Payable'!$B$3:$B$435,1,0)</f>
        <v>MAA NARAYANI FABRICATORS</v>
      </c>
    </row>
    <row r="291" spans="1:3" x14ac:dyDescent="0.25">
      <c r="A291" t="s">
        <v>707</v>
      </c>
      <c r="B291" s="30">
        <v>555629.76</v>
      </c>
      <c r="C291" t="e">
        <f>VLOOKUP(A291,'Trade Payable'!$B$3:$B$435,1,0)</f>
        <v>#N/A</v>
      </c>
    </row>
    <row r="292" spans="1:3" x14ac:dyDescent="0.25">
      <c r="A292" t="s">
        <v>61</v>
      </c>
      <c r="B292" s="30">
        <v>3871.5</v>
      </c>
      <c r="C292" t="str">
        <f>VLOOKUP(A292,'Trade Payable'!$B$3:$B$435,1,0)</f>
        <v>MAA VAISHNO ENTERPRISES</v>
      </c>
    </row>
    <row r="293" spans="1:3" x14ac:dyDescent="0.25">
      <c r="A293" t="s">
        <v>477</v>
      </c>
      <c r="B293" s="30">
        <v>3230535</v>
      </c>
      <c r="C293" t="str">
        <f>VLOOKUP(A293,'Trade Payable'!$B$3:$B$435,1,0)</f>
        <v>MAAHINGULA TRANSPORT</v>
      </c>
    </row>
    <row r="294" spans="1:3" x14ac:dyDescent="0.25">
      <c r="A294" t="s">
        <v>684</v>
      </c>
      <c r="B294" s="30">
        <v>242453.32</v>
      </c>
      <c r="C294" t="e">
        <f>VLOOKUP(A294,'Trade Payable'!$B$3:$B$435,1,0)</f>
        <v>#N/A</v>
      </c>
    </row>
    <row r="295" spans="1:3" x14ac:dyDescent="0.25">
      <c r="A295" t="s">
        <v>528</v>
      </c>
      <c r="B295" s="30">
        <v>293</v>
      </c>
      <c r="C295" t="e">
        <f>VLOOKUP(A295,'Trade Payable'!$B$3:$B$435,1,0)</f>
        <v>#N/A</v>
      </c>
    </row>
    <row r="296" spans="1:3" x14ac:dyDescent="0.25">
      <c r="A296" t="s">
        <v>282</v>
      </c>
      <c r="B296" s="30">
        <v>437621.4</v>
      </c>
      <c r="C296" t="str">
        <f>VLOOKUP(A296,'Trade Payable'!$B$3:$B$435,1,0)</f>
        <v>MADAN MOHAN SAMAL</v>
      </c>
    </row>
    <row r="297" spans="1:3" x14ac:dyDescent="0.25">
      <c r="A297" t="s">
        <v>110</v>
      </c>
      <c r="B297" s="30">
        <v>140241.94</v>
      </c>
      <c r="C297" t="str">
        <f>VLOOKUP(A297,'Trade Payable'!$B$3:$B$435,1,0)</f>
        <v>MAHABIR GAS SERVICE,</v>
      </c>
    </row>
    <row r="298" spans="1:3" x14ac:dyDescent="0.25">
      <c r="A298" t="s">
        <v>496</v>
      </c>
      <c r="B298" s="30">
        <v>500000.42</v>
      </c>
      <c r="C298" t="str">
        <f>VLOOKUP(A298,'Trade Payable'!$B$3:$B$435,1,0)</f>
        <v>MAHALAXMI TRADERS</v>
      </c>
    </row>
    <row r="299" spans="1:3" x14ac:dyDescent="0.25">
      <c r="A299" t="s">
        <v>562</v>
      </c>
      <c r="B299" s="30">
        <v>14490</v>
      </c>
      <c r="C299" t="e">
        <f>VLOOKUP(A299,'Trade Payable'!$B$3:$B$435,1,0)</f>
        <v>#N/A</v>
      </c>
    </row>
    <row r="300" spans="1:3" x14ac:dyDescent="0.25">
      <c r="A300" t="s">
        <v>545</v>
      </c>
      <c r="B300" s="30">
        <v>73611</v>
      </c>
      <c r="C300" t="e">
        <f>VLOOKUP(A300,'Trade Payable'!$B$3:$B$435,1,0)</f>
        <v>#N/A</v>
      </c>
    </row>
    <row r="301" spans="1:3" x14ac:dyDescent="0.25">
      <c r="A301" t="s">
        <v>167</v>
      </c>
      <c r="B301" s="30">
        <v>68914.48000000001</v>
      </c>
      <c r="C301" t="str">
        <f>VLOOKUP(A301,'Trade Payable'!$B$3:$B$435,1,0)</f>
        <v>MAHIMA GASES</v>
      </c>
    </row>
    <row r="302" spans="1:3" x14ac:dyDescent="0.25">
      <c r="A302" t="s">
        <v>410</v>
      </c>
      <c r="B302" s="30">
        <v>69384</v>
      </c>
      <c r="C302" t="str">
        <f>VLOOKUP(A302,'Trade Payable'!$B$3:$B$435,1,0)</f>
        <v>MAKALI ENTERPRISE</v>
      </c>
    </row>
    <row r="303" spans="1:3" x14ac:dyDescent="0.25">
      <c r="A303" t="s">
        <v>605</v>
      </c>
      <c r="B303" s="30">
        <v>283605</v>
      </c>
      <c r="C303" t="e">
        <f>VLOOKUP(A303,'Trade Payable'!$B$3:$B$435,1,0)</f>
        <v>#N/A</v>
      </c>
    </row>
    <row r="304" spans="1:3" x14ac:dyDescent="0.25">
      <c r="A304" t="s">
        <v>443</v>
      </c>
      <c r="B304" s="30">
        <v>301275.18</v>
      </c>
      <c r="C304" t="e">
        <f>VLOOKUP(A304,'Trade Payable'!$B$3:$B$435,1,0)</f>
        <v>#N/A</v>
      </c>
    </row>
    <row r="305" spans="1:3" x14ac:dyDescent="0.25">
      <c r="A305" t="s">
        <v>218</v>
      </c>
      <c r="B305" s="30">
        <v>38938.710000000006</v>
      </c>
      <c r="C305" t="str">
        <f>VLOOKUP(A305,'Trade Payable'!$B$3:$B$435,1,0)</f>
        <v>Manas Engineering &amp; Construction</v>
      </c>
    </row>
    <row r="306" spans="1:3" x14ac:dyDescent="0.25">
      <c r="A306" t="s">
        <v>81</v>
      </c>
      <c r="B306" s="30">
        <v>508368.71</v>
      </c>
      <c r="C306" t="str">
        <f>VLOOKUP(A306,'Trade Payable'!$B$3:$B$435,1,0)</f>
        <v>MANISH TRADING COMPANY</v>
      </c>
    </row>
    <row r="307" spans="1:3" x14ac:dyDescent="0.25">
      <c r="A307" t="s">
        <v>674</v>
      </c>
      <c r="B307" s="30">
        <v>1670400</v>
      </c>
      <c r="C307" t="e">
        <f>VLOOKUP(A307,'Trade Payable'!$B$3:$B$435,1,0)</f>
        <v>#N/A</v>
      </c>
    </row>
    <row r="308" spans="1:3" x14ac:dyDescent="0.25">
      <c r="A308" t="s">
        <v>462</v>
      </c>
      <c r="B308" s="30">
        <v>661724</v>
      </c>
      <c r="C308" t="str">
        <f>VLOOKUP(A308,'Trade Payable'!$B$3:$B$435,1,0)</f>
        <v>MATA ENTERPRISES</v>
      </c>
    </row>
    <row r="309" spans="1:3" x14ac:dyDescent="0.25">
      <c r="A309" t="s">
        <v>381</v>
      </c>
      <c r="B309" s="30">
        <v>756303.56</v>
      </c>
      <c r="C309" t="str">
        <f>VLOOKUP(A309,'Trade Payable'!$B$3:$B$435,1,0)</f>
        <v>MATHER &amp; PLATT PUMPS LTD.</v>
      </c>
    </row>
    <row r="310" spans="1:3" x14ac:dyDescent="0.25">
      <c r="A310" t="s">
        <v>532</v>
      </c>
      <c r="B310" s="30">
        <v>18846.009999999998</v>
      </c>
      <c r="C310" t="e">
        <f>VLOOKUP(A310,'Trade Payable'!$B$3:$B$435,1,0)</f>
        <v>#N/A</v>
      </c>
    </row>
    <row r="311" spans="1:3" x14ac:dyDescent="0.25">
      <c r="A311" t="s">
        <v>119</v>
      </c>
      <c r="B311" s="30">
        <v>69200</v>
      </c>
      <c r="C311" t="str">
        <f>VLOOKUP(A311,'Trade Payable'!$B$3:$B$435,1,0)</f>
        <v>MAXFLOW FANS MANUFACTURING PVT. LTD</v>
      </c>
    </row>
    <row r="312" spans="1:3" x14ac:dyDescent="0.25">
      <c r="A312" t="s">
        <v>251</v>
      </c>
      <c r="B312" s="30">
        <v>21640161.199999999</v>
      </c>
      <c r="C312" t="str">
        <f>VLOOKUP(A312,'Trade Payable'!$B$3:$B$435,1,0)</f>
        <v>MB LOGISTICS AND CONSTRUCTION PVT.</v>
      </c>
    </row>
    <row r="313" spans="1:3" x14ac:dyDescent="0.25">
      <c r="A313" t="s">
        <v>597</v>
      </c>
      <c r="B313" s="30">
        <v>118260</v>
      </c>
      <c r="C313" t="e">
        <f>VLOOKUP(A313,'Trade Payable'!$B$3:$B$435,1,0)</f>
        <v>#N/A</v>
      </c>
    </row>
    <row r="314" spans="1:3" x14ac:dyDescent="0.25">
      <c r="A314" t="s">
        <v>158</v>
      </c>
      <c r="B314" s="30">
        <v>22420</v>
      </c>
      <c r="C314" t="str">
        <f>VLOOKUP(A314,'Trade Payable'!$B$3:$B$435,1,0)</f>
        <v>MECH FAB INDUSTRIAL EQUIPMENTS</v>
      </c>
    </row>
    <row r="315" spans="1:3" x14ac:dyDescent="0.25">
      <c r="A315" t="s">
        <v>380</v>
      </c>
      <c r="B315" s="30">
        <v>2180842.3599999994</v>
      </c>
      <c r="C315" t="str">
        <f>VLOOKUP(A315,'Trade Payable'!$B$3:$B$435,1,0)</f>
        <v>MECHANO ENGINEERS</v>
      </c>
    </row>
    <row r="316" spans="1:3" x14ac:dyDescent="0.25">
      <c r="A316" t="s">
        <v>561</v>
      </c>
      <c r="B316" s="30">
        <v>132328</v>
      </c>
      <c r="C316" t="e">
        <f>VLOOKUP(A316,'Trade Payable'!$B$3:$B$435,1,0)</f>
        <v>#N/A</v>
      </c>
    </row>
    <row r="317" spans="1:3" x14ac:dyDescent="0.25">
      <c r="A317" t="s">
        <v>466</v>
      </c>
      <c r="B317" s="30">
        <v>10719972</v>
      </c>
      <c r="C317" t="str">
        <f>VLOOKUP(A317,'Trade Payable'!$B$3:$B$435,1,0)</f>
        <v>MECON LTD.</v>
      </c>
    </row>
    <row r="318" spans="1:3" x14ac:dyDescent="0.25">
      <c r="A318" t="s">
        <v>328</v>
      </c>
      <c r="B318" s="30">
        <v>47040</v>
      </c>
      <c r="C318" t="str">
        <f>VLOOKUP(A318,'Trade Payable'!$B$3:$B$435,1,0)</f>
        <v>MEDICA TS HOSPITAL PVT LTD</v>
      </c>
    </row>
    <row r="319" spans="1:3" x14ac:dyDescent="0.25">
      <c r="A319" t="s">
        <v>706</v>
      </c>
      <c r="B319" s="30">
        <v>4422</v>
      </c>
      <c r="C319" t="e">
        <f>VLOOKUP(A319,'Trade Payable'!$B$3:$B$435,1,0)</f>
        <v>#N/A</v>
      </c>
    </row>
    <row r="320" spans="1:3" x14ac:dyDescent="0.25">
      <c r="A320" t="s">
        <v>258</v>
      </c>
      <c r="B320" s="30">
        <v>6925.24</v>
      </c>
      <c r="C320" t="str">
        <f>VLOOKUP(A320,'Trade Payable'!$B$3:$B$435,1,0)</f>
        <v>MEGASEA SHIPPING &amp; LOGISTICS</v>
      </c>
    </row>
    <row r="321" spans="1:3" x14ac:dyDescent="0.25">
      <c r="A321" t="s">
        <v>68</v>
      </c>
      <c r="B321" s="30">
        <v>3040598.81</v>
      </c>
      <c r="C321" t="str">
        <f>VLOOKUP(A321,'Trade Payable'!$B$3:$B$435,1,0)</f>
        <v>METAL ENGINEERING &amp; TREATMENT CO.</v>
      </c>
    </row>
    <row r="322" spans="1:3" x14ac:dyDescent="0.25">
      <c r="A322" t="s">
        <v>66</v>
      </c>
      <c r="B322" s="30">
        <v>274200.42</v>
      </c>
      <c r="C322" t="str">
        <f>VLOOKUP(A322,'Trade Payable'!$B$3:$B$435,1,0)</f>
        <v>METSA ENGINEERING COMPANY</v>
      </c>
    </row>
    <row r="323" spans="1:3" x14ac:dyDescent="0.25">
      <c r="A323" t="s">
        <v>254</v>
      </c>
      <c r="B323" s="30">
        <v>237202.5</v>
      </c>
      <c r="C323" t="str">
        <f>VLOOKUP(A323,'Trade Payable'!$B$3:$B$435,1,0)</f>
        <v>METSAF ENGINEERING PVT LTD</v>
      </c>
    </row>
    <row r="324" spans="1:3" x14ac:dyDescent="0.25">
      <c r="A324" t="s">
        <v>444</v>
      </c>
      <c r="B324" s="30">
        <v>9965641.0399999991</v>
      </c>
      <c r="C324" t="e">
        <f>VLOOKUP(A324,'Trade Payable'!$B$3:$B$435,1,0)</f>
        <v>#N/A</v>
      </c>
    </row>
    <row r="325" spans="1:3" x14ac:dyDescent="0.25">
      <c r="A325" t="s">
        <v>224</v>
      </c>
      <c r="B325" s="30">
        <v>1329778.6300000008</v>
      </c>
      <c r="C325" t="str">
        <f>VLOOKUP(A325,'Trade Payable'!$B$3:$B$435,1,0)</f>
        <v>MILESTONES ENGINEERING PVT. LTD.,</v>
      </c>
    </row>
    <row r="326" spans="1:3" x14ac:dyDescent="0.25">
      <c r="A326" t="s">
        <v>56</v>
      </c>
      <c r="B326" s="30">
        <v>1064103.75</v>
      </c>
      <c r="C326" t="str">
        <f>VLOOKUP(A326,'Trade Payable'!$B$3:$B$435,1,0)</f>
        <v>MINERALS AND REFRACTORIES</v>
      </c>
    </row>
    <row r="327" spans="1:3" x14ac:dyDescent="0.25">
      <c r="A327" t="s">
        <v>360</v>
      </c>
      <c r="B327" s="30">
        <v>133147.26999999999</v>
      </c>
      <c r="C327" t="str">
        <f>VLOOKUP(A327,'Trade Payable'!$B$3:$B$435,1,0)</f>
        <v>MINEX METALLURGICAL CO. L</v>
      </c>
    </row>
    <row r="328" spans="1:3" x14ac:dyDescent="0.25">
      <c r="A328" t="s">
        <v>542</v>
      </c>
      <c r="B328" s="30">
        <v>1770</v>
      </c>
      <c r="C328" t="e">
        <f>VLOOKUP(A328,'Trade Payable'!$B$3:$B$435,1,0)</f>
        <v>#N/A</v>
      </c>
    </row>
    <row r="329" spans="1:3" x14ac:dyDescent="0.25">
      <c r="A329" t="s">
        <v>312</v>
      </c>
      <c r="B329" s="30">
        <v>67773</v>
      </c>
      <c r="C329" t="str">
        <f>VLOOKUP(A329,'Trade Payable'!$B$3:$B$435,1,0)</f>
        <v>MIRZA ISPAT CONSTRUCTION</v>
      </c>
    </row>
    <row r="330" spans="1:3" x14ac:dyDescent="0.25">
      <c r="A330" t="s">
        <v>657</v>
      </c>
      <c r="B330" s="30">
        <v>872610.35</v>
      </c>
      <c r="C330" t="e">
        <f>VLOOKUP(A330,'Trade Payable'!$B$3:$B$435,1,0)</f>
        <v>#N/A</v>
      </c>
    </row>
    <row r="331" spans="1:3" x14ac:dyDescent="0.25">
      <c r="A331" t="s">
        <v>268</v>
      </c>
      <c r="B331" s="30">
        <v>409489</v>
      </c>
      <c r="C331" t="str">
        <f>VLOOKUP(A331,'Trade Payable'!$B$3:$B$435,1,0)</f>
        <v>MITHILA</v>
      </c>
    </row>
    <row r="332" spans="1:3" x14ac:dyDescent="0.25">
      <c r="A332" t="s">
        <v>211</v>
      </c>
      <c r="B332" s="30">
        <v>179577.65999999997</v>
      </c>
      <c r="C332" t="str">
        <f>VLOOKUP(A332,'Trade Payable'!$B$3:$B$435,1,0)</f>
        <v>Mitra S.K. Pvt. Ltd.</v>
      </c>
    </row>
    <row r="333" spans="1:3" x14ac:dyDescent="0.25">
      <c r="A333" t="s">
        <v>606</v>
      </c>
      <c r="B333" s="30">
        <v>162100.89000000001</v>
      </c>
      <c r="C333" t="e">
        <f>VLOOKUP(A333,'Trade Payable'!$B$3:$B$435,1,0)</f>
        <v>#N/A</v>
      </c>
    </row>
    <row r="334" spans="1:3" x14ac:dyDescent="0.25">
      <c r="A334" t="s">
        <v>611</v>
      </c>
      <c r="B334" s="30">
        <v>162000</v>
      </c>
      <c r="C334" t="e">
        <f>VLOOKUP(A334,'Trade Payable'!$B$3:$B$435,1,0)</f>
        <v>#N/A</v>
      </c>
    </row>
    <row r="335" spans="1:3" x14ac:dyDescent="0.25">
      <c r="A335" t="s">
        <v>182</v>
      </c>
      <c r="B335" s="30">
        <v>776313.77</v>
      </c>
      <c r="C335" t="str">
        <f>VLOOKUP(A335,'Trade Payable'!$B$3:$B$435,1,0)</f>
        <v>MOHAMMEDI HARDWARE MART</v>
      </c>
    </row>
    <row r="336" spans="1:3" x14ac:dyDescent="0.25">
      <c r="A336" t="s">
        <v>83</v>
      </c>
      <c r="B336" s="30">
        <v>1055546.8900000001</v>
      </c>
      <c r="C336" t="str">
        <f>VLOOKUP(A336,'Trade Payable'!$B$3:$B$435,1,0)</f>
        <v>MOHANTY &amp; SONS</v>
      </c>
    </row>
    <row r="337" spans="1:3" x14ac:dyDescent="0.25">
      <c r="A337" t="s">
        <v>685</v>
      </c>
      <c r="B337" s="30">
        <v>348602.6</v>
      </c>
      <c r="C337" t="e">
        <f>VLOOKUP(A337,'Trade Payable'!$B$3:$B$435,1,0)</f>
        <v>#N/A</v>
      </c>
    </row>
    <row r="338" spans="1:3" x14ac:dyDescent="0.25">
      <c r="A338" t="s">
        <v>145</v>
      </c>
      <c r="B338" s="30">
        <v>200323</v>
      </c>
      <c r="C338" t="str">
        <f>VLOOKUP(A338,'Trade Payable'!$B$3:$B$435,1,0)</f>
        <v>MVS ACMEI TECHNOLOGIES</v>
      </c>
    </row>
    <row r="339" spans="1:3" x14ac:dyDescent="0.25">
      <c r="A339" t="s">
        <v>59</v>
      </c>
      <c r="B339" s="30">
        <v>12294.02</v>
      </c>
      <c r="C339" t="str">
        <f>VLOOKUP(A339,'Trade Payable'!$B$3:$B$435,1,0)</f>
        <v>MYSORE MINERALS LIMITED</v>
      </c>
    </row>
    <row r="340" spans="1:3" x14ac:dyDescent="0.25">
      <c r="A340" t="s">
        <v>709</v>
      </c>
      <c r="B340" s="30">
        <v>32323.59</v>
      </c>
      <c r="C340" t="e">
        <f>VLOOKUP(A340,'Trade Payable'!$B$3:$B$435,1,0)</f>
        <v>#N/A</v>
      </c>
    </row>
    <row r="341" spans="1:3" x14ac:dyDescent="0.25">
      <c r="A341" t="s">
        <v>497</v>
      </c>
      <c r="B341" s="30">
        <v>5457.5</v>
      </c>
      <c r="C341" t="str">
        <f>VLOOKUP(A341,'Trade Payable'!$B$3:$B$435,1,0)</f>
        <v>N.K COMPANY</v>
      </c>
    </row>
    <row r="342" spans="1:3" x14ac:dyDescent="0.25">
      <c r="A342" t="s">
        <v>301</v>
      </c>
      <c r="B342" s="30">
        <v>19800</v>
      </c>
      <c r="C342" t="str">
        <f>VLOOKUP(A342,'Trade Payable'!$B$3:$B$435,1,0)</f>
        <v>NAIVEDYA POWER CONSTRUCTION PVT LTD</v>
      </c>
    </row>
    <row r="343" spans="1:3" x14ac:dyDescent="0.25">
      <c r="A343" t="s">
        <v>345</v>
      </c>
      <c r="B343" s="30">
        <v>6305202.5499999998</v>
      </c>
      <c r="C343" t="str">
        <f>VLOOKUP(A343,'Trade Payable'!$B$3:$B$435,1,0)</f>
        <v>NANDIGHOSA   TRANSPORT</v>
      </c>
    </row>
    <row r="344" spans="1:3" x14ac:dyDescent="0.25">
      <c r="A344" t="s">
        <v>272</v>
      </c>
      <c r="B344" s="30">
        <v>1668311</v>
      </c>
      <c r="C344" t="str">
        <f>VLOOKUP(A344,'Trade Payable'!$B$3:$B$435,1,0)</f>
        <v>NARENDRA KUMAR DHAL</v>
      </c>
    </row>
    <row r="345" spans="1:3" x14ac:dyDescent="0.25">
      <c r="A345" t="s">
        <v>459</v>
      </c>
      <c r="B345" s="30">
        <v>39312</v>
      </c>
      <c r="C345" t="str">
        <f>VLOOKUP(A345,'Trade Payable'!$B$3:$B$435,1,0)</f>
        <v>NATIONAL CONSTRUCTION CO.</v>
      </c>
    </row>
    <row r="346" spans="1:3" x14ac:dyDescent="0.25">
      <c r="A346" t="s">
        <v>544</v>
      </c>
      <c r="B346" s="30">
        <v>582330</v>
      </c>
      <c r="C346" t="e">
        <f>VLOOKUP(A346,'Trade Payable'!$B$3:$B$435,1,0)</f>
        <v>#N/A</v>
      </c>
    </row>
    <row r="347" spans="1:3" x14ac:dyDescent="0.25">
      <c r="A347" t="s">
        <v>596</v>
      </c>
      <c r="B347" s="30">
        <v>68681</v>
      </c>
      <c r="C347" t="e">
        <f>VLOOKUP(A347,'Trade Payable'!$B$3:$B$435,1,0)</f>
        <v>#N/A</v>
      </c>
    </row>
    <row r="348" spans="1:3" x14ac:dyDescent="0.25">
      <c r="A348" t="s">
        <v>126</v>
      </c>
      <c r="B348" s="30">
        <v>52836</v>
      </c>
      <c r="C348" t="str">
        <f>VLOOKUP(A348,'Trade Payable'!$B$3:$B$435,1,0)</f>
        <v>NAVIN ENGINEERING</v>
      </c>
    </row>
    <row r="349" spans="1:3" x14ac:dyDescent="0.25">
      <c r="A349" t="s">
        <v>70</v>
      </c>
      <c r="B349" s="30">
        <v>165182.57</v>
      </c>
      <c r="C349" t="str">
        <f>VLOOKUP(A349,'Trade Payable'!$B$3:$B$435,1,0)</f>
        <v>NAVIN KUMAR &amp; BROTHERS</v>
      </c>
    </row>
    <row r="350" spans="1:3" x14ac:dyDescent="0.25">
      <c r="A350" t="s">
        <v>708</v>
      </c>
      <c r="B350" s="30">
        <v>7590.53</v>
      </c>
      <c r="C350" t="e">
        <f>VLOOKUP(A350,'Trade Payable'!$B$3:$B$435,1,0)</f>
        <v>#N/A</v>
      </c>
    </row>
    <row r="351" spans="1:3" x14ac:dyDescent="0.25">
      <c r="A351" t="s">
        <v>356</v>
      </c>
      <c r="B351" s="30">
        <v>90000</v>
      </c>
      <c r="C351" t="str">
        <f>VLOOKUP(A351,'Trade Payable'!$B$3:$B$435,1,0)</f>
        <v>NEEL KAMAL CHATURVEDI</v>
      </c>
    </row>
    <row r="352" spans="1:3" x14ac:dyDescent="0.25">
      <c r="A352" t="s">
        <v>252</v>
      </c>
      <c r="B352" s="30">
        <v>332357</v>
      </c>
      <c r="C352" t="str">
        <f>VLOOKUP(A352,'Trade Payable'!$B$3:$B$435,1,0)</f>
        <v>NEELCHAKARA WATER TANKER SERVICE</v>
      </c>
    </row>
    <row r="353" spans="1:3" x14ac:dyDescent="0.25">
      <c r="A353" t="s">
        <v>221</v>
      </c>
      <c r="B353" s="30">
        <v>4279609.25</v>
      </c>
      <c r="C353" t="str">
        <f>VLOOKUP(A353,'Trade Payable'!$B$3:$B$435,1,0)</f>
        <v>NEW COALFIELD CARRIERS</v>
      </c>
    </row>
    <row r="354" spans="1:3" x14ac:dyDescent="0.25">
      <c r="A354" t="s">
        <v>73</v>
      </c>
      <c r="B354" s="30">
        <v>51019</v>
      </c>
      <c r="C354" t="str">
        <f>VLOOKUP(A354,'Trade Payable'!$B$3:$B$435,1,0)</f>
        <v>NISHANT MARKETING &amp; MFG. CO.</v>
      </c>
    </row>
    <row r="355" spans="1:3" x14ac:dyDescent="0.25">
      <c r="A355" t="s">
        <v>286</v>
      </c>
      <c r="B355" s="30">
        <v>67744</v>
      </c>
      <c r="C355" t="str">
        <f>VLOOKUP(A355,'Trade Payable'!$B$3:$B$435,1,0)</f>
        <v>NU TECH ENGINEERING</v>
      </c>
    </row>
    <row r="356" spans="1:3" x14ac:dyDescent="0.25">
      <c r="A356" t="s">
        <v>307</v>
      </c>
      <c r="B356" s="30">
        <v>134568</v>
      </c>
      <c r="C356" t="str">
        <f>VLOOKUP(A356,'Trade Payable'!$B$3:$B$435,1,0)</f>
        <v>O &amp; M SOLUTION PRIVATE LIMITED</v>
      </c>
    </row>
    <row r="357" spans="1:3" x14ac:dyDescent="0.25">
      <c r="A357" t="s">
        <v>244</v>
      </c>
      <c r="B357" s="30">
        <v>586081.43000000005</v>
      </c>
      <c r="C357" t="str">
        <f>VLOOKUP(A357,'Trade Payable'!$B$3:$B$435,1,0)</f>
        <v>ODESSA GREEN DREAM</v>
      </c>
    </row>
    <row r="358" spans="1:3" x14ac:dyDescent="0.25">
      <c r="A358" t="s">
        <v>344</v>
      </c>
      <c r="B358" s="30">
        <v>211371.11</v>
      </c>
      <c r="C358" t="str">
        <f>VLOOKUP(A358,'Trade Payable'!$B$3:$B$435,1,0)</f>
        <v>OM ROAD LINES</v>
      </c>
    </row>
    <row r="359" spans="1:3" x14ac:dyDescent="0.25">
      <c r="A359" t="s">
        <v>336</v>
      </c>
      <c r="B359" s="30">
        <v>14356571.890000001</v>
      </c>
      <c r="C359" t="str">
        <f>VLOOKUP(A359,'Trade Payable'!$B$3:$B$435,1,0)</f>
        <v>OM SHREE LOGISTICS PVT. LTD.</v>
      </c>
    </row>
    <row r="360" spans="1:3" x14ac:dyDescent="0.25">
      <c r="A360" t="s">
        <v>89</v>
      </c>
      <c r="B360" s="30">
        <v>232018</v>
      </c>
      <c r="C360" t="str">
        <f>VLOOKUP(A360,'Trade Payable'!$B$3:$B$435,1,0)</f>
        <v>OMEX INTERNATIONAL</v>
      </c>
    </row>
    <row r="361" spans="1:3" x14ac:dyDescent="0.25">
      <c r="A361" t="s">
        <v>461</v>
      </c>
      <c r="B361" s="30">
        <v>394317.76</v>
      </c>
      <c r="C361" t="str">
        <f>VLOOKUP(A361,'Trade Payable'!$B$3:$B$435,1,0)</f>
        <v>OMM SRIRAM CONSTRUCTION</v>
      </c>
    </row>
    <row r="362" spans="1:3" x14ac:dyDescent="0.25">
      <c r="A362" t="s">
        <v>199</v>
      </c>
      <c r="B362" s="30">
        <v>286927</v>
      </c>
      <c r="C362" t="str">
        <f>VLOOKUP(A362,'Trade Payable'!$B$3:$B$435,1,0)</f>
        <v>ONS ENGINEERING</v>
      </c>
    </row>
    <row r="363" spans="1:3" x14ac:dyDescent="0.25">
      <c r="A363" t="s">
        <v>156</v>
      </c>
      <c r="B363" s="30">
        <v>81707.009999999995</v>
      </c>
      <c r="C363" t="str">
        <f>VLOOKUP(A363,'Trade Payable'!$B$3:$B$435,1,0)</f>
        <v>ORISSA DIESEL ENGINES (P) LTD</v>
      </c>
    </row>
    <row r="364" spans="1:3" x14ac:dyDescent="0.25">
      <c r="A364" t="s">
        <v>86</v>
      </c>
      <c r="B364" s="30">
        <v>8870</v>
      </c>
      <c r="C364" t="str">
        <f>VLOOKUP(A364,'Trade Payable'!$B$3:$B$435,1,0)</f>
        <v>ORISSA ELECTRIC CORPORATION</v>
      </c>
    </row>
    <row r="365" spans="1:3" x14ac:dyDescent="0.25">
      <c r="A365" t="s">
        <v>351</v>
      </c>
      <c r="B365" s="30">
        <v>28762618.399999999</v>
      </c>
      <c r="C365" t="str">
        <f>VLOOKUP(A365,'Trade Payable'!$B$3:$B$435,1,0)</f>
        <v>ORISSA INDUSTRIAL INFRASTRUCTURE</v>
      </c>
    </row>
    <row r="366" spans="1:3" x14ac:dyDescent="0.25">
      <c r="A366" t="s">
        <v>283</v>
      </c>
      <c r="B366" s="30">
        <v>99334.8</v>
      </c>
      <c r="C366" t="str">
        <f>VLOOKUP(A366,'Trade Payable'!$B$3:$B$435,1,0)</f>
        <v>ORISSA TRADERS</v>
      </c>
    </row>
    <row r="367" spans="1:3" x14ac:dyDescent="0.25">
      <c r="A367" t="s">
        <v>413</v>
      </c>
      <c r="B367" s="30">
        <v>11000</v>
      </c>
      <c r="C367" t="str">
        <f>VLOOKUP(A367,'Trade Payable'!$B$3:$B$435,1,0)</f>
        <v>ORTON ENGINEERING PVT.LTD</v>
      </c>
    </row>
    <row r="368" spans="1:3" x14ac:dyDescent="0.25">
      <c r="A368" t="s">
        <v>371</v>
      </c>
      <c r="B368" s="30">
        <v>12184</v>
      </c>
      <c r="C368" t="str">
        <f>VLOOKUP(A368,'Trade Payable'!$B$3:$B$435,1,0)</f>
        <v>P.K.ENTERPRISES</v>
      </c>
    </row>
    <row r="369" spans="1:3" x14ac:dyDescent="0.25">
      <c r="A369" t="s">
        <v>263</v>
      </c>
      <c r="B369" s="30">
        <v>1621952</v>
      </c>
      <c r="C369" t="str">
        <f>VLOOKUP(A369,'Trade Payable'!$B$3:$B$435,1,0)</f>
        <v>P.M.C. CONSTRUCTION</v>
      </c>
    </row>
    <row r="370" spans="1:3" x14ac:dyDescent="0.25">
      <c r="A370" t="s">
        <v>536</v>
      </c>
      <c r="B370" s="30">
        <v>42480</v>
      </c>
      <c r="C370" t="e">
        <f>VLOOKUP(A370,'Trade Payable'!$B$3:$B$435,1,0)</f>
        <v>#N/A</v>
      </c>
    </row>
    <row r="371" spans="1:3" x14ac:dyDescent="0.25">
      <c r="A371" t="s">
        <v>641</v>
      </c>
      <c r="B371" s="30">
        <v>21441.42</v>
      </c>
      <c r="C371" t="e">
        <f>VLOOKUP(A371,'Trade Payable'!$B$3:$B$435,1,0)</f>
        <v>#N/A</v>
      </c>
    </row>
    <row r="372" spans="1:3" x14ac:dyDescent="0.25">
      <c r="A372" t="s">
        <v>567</v>
      </c>
      <c r="B372" s="30">
        <v>1756589.25</v>
      </c>
      <c r="C372" t="e">
        <f>VLOOKUP(A372,'Trade Payable'!$B$3:$B$435,1,0)</f>
        <v>#N/A</v>
      </c>
    </row>
    <row r="373" spans="1:3" x14ac:dyDescent="0.25">
      <c r="A373" t="s">
        <v>651</v>
      </c>
      <c r="B373" s="30">
        <v>99274</v>
      </c>
      <c r="C373" t="e">
        <f>VLOOKUP(A373,'Trade Payable'!$B$3:$B$435,1,0)</f>
        <v>#N/A</v>
      </c>
    </row>
    <row r="374" spans="1:3" x14ac:dyDescent="0.25">
      <c r="A374" t="s">
        <v>234</v>
      </c>
      <c r="B374" s="30">
        <v>156972</v>
      </c>
      <c r="C374" t="str">
        <f>VLOOKUP(A374,'Trade Payable'!$B$3:$B$435,1,0)</f>
        <v>PARTHA SARATHI DALAI</v>
      </c>
    </row>
    <row r="375" spans="1:3" x14ac:dyDescent="0.25">
      <c r="A375" t="s">
        <v>710</v>
      </c>
      <c r="B375" s="30">
        <v>297360</v>
      </c>
      <c r="C375" t="e">
        <f>VLOOKUP(A375,'Trade Payable'!$B$3:$B$435,1,0)</f>
        <v>#N/A</v>
      </c>
    </row>
    <row r="376" spans="1:3" x14ac:dyDescent="0.25">
      <c r="A376" t="s">
        <v>353</v>
      </c>
      <c r="B376" s="30">
        <v>5435</v>
      </c>
      <c r="C376" t="str">
        <f>VLOOKUP(A376,'Trade Payable'!$B$3:$B$435,1,0)</f>
        <v>Pawan Kumar Shukla</v>
      </c>
    </row>
    <row r="377" spans="1:3" x14ac:dyDescent="0.25">
      <c r="A377" t="s">
        <v>405</v>
      </c>
      <c r="B377" s="30">
        <v>7293</v>
      </c>
      <c r="C377" t="str">
        <f>VLOOKUP(A377,'Trade Payable'!$B$3:$B$435,1,0)</f>
        <v>PELICAN RUBBER INDUSTRIES</v>
      </c>
    </row>
    <row r="378" spans="1:3" x14ac:dyDescent="0.25">
      <c r="A378" t="s">
        <v>104</v>
      </c>
      <c r="B378" s="30">
        <v>8688.130000000001</v>
      </c>
      <c r="C378" t="str">
        <f>VLOOKUP(A378,'Trade Payable'!$B$3:$B$435,1,0)</f>
        <v>PEST CONTROL INDIA PVT. LTD.,</v>
      </c>
    </row>
    <row r="379" spans="1:3" x14ac:dyDescent="0.25">
      <c r="A379" t="s">
        <v>95</v>
      </c>
      <c r="B379" s="30">
        <v>1365705.9500000002</v>
      </c>
      <c r="C379" t="str">
        <f>VLOOKUP(A379,'Trade Payable'!$B$3:$B$435,1,0)</f>
        <v>Plastend</v>
      </c>
    </row>
    <row r="380" spans="1:3" x14ac:dyDescent="0.25">
      <c r="A380" t="s">
        <v>116</v>
      </c>
      <c r="B380" s="30">
        <v>182413</v>
      </c>
      <c r="C380" t="str">
        <f>VLOOKUP(A380,'Trade Payable'!$B$3:$B$435,1,0)</f>
        <v>PODDAR TYRE</v>
      </c>
    </row>
    <row r="381" spans="1:3" x14ac:dyDescent="0.25">
      <c r="A381" t="s">
        <v>176</v>
      </c>
      <c r="B381" s="30">
        <v>52480</v>
      </c>
      <c r="C381" t="str">
        <f>VLOOKUP(A381,'Trade Payable'!$B$3:$B$435,1,0)</f>
        <v>POWER SOLUTION</v>
      </c>
    </row>
    <row r="382" spans="1:3" x14ac:dyDescent="0.25">
      <c r="A382" t="s">
        <v>322</v>
      </c>
      <c r="B382" s="30">
        <v>515200</v>
      </c>
      <c r="C382" t="str">
        <f>VLOOKUP(A382,'Trade Payable'!$B$3:$B$435,1,0)</f>
        <v>POWER TECH CONSULTANTS</v>
      </c>
    </row>
    <row r="383" spans="1:3" x14ac:dyDescent="0.25">
      <c r="A383" t="s">
        <v>284</v>
      </c>
      <c r="B383" s="30">
        <v>1320701</v>
      </c>
      <c r="C383" t="str">
        <f>VLOOKUP(A383,'Trade Payable'!$B$3:$B$435,1,0)</f>
        <v>PRABHUDATTA PROJECTS</v>
      </c>
    </row>
    <row r="384" spans="1:3" x14ac:dyDescent="0.25">
      <c r="A384" t="s">
        <v>615</v>
      </c>
      <c r="B384" s="30">
        <v>62609</v>
      </c>
      <c r="C384" t="e">
        <f>VLOOKUP(A384,'Trade Payable'!$B$3:$B$435,1,0)</f>
        <v>#N/A</v>
      </c>
    </row>
    <row r="385" spans="1:3" x14ac:dyDescent="0.25">
      <c r="A385" t="s">
        <v>334</v>
      </c>
      <c r="B385" s="30">
        <v>12953448.109999999</v>
      </c>
      <c r="C385" t="str">
        <f>VLOOKUP(A385,'Trade Payable'!$B$3:$B$435,1,0)</f>
        <v>PRAKASH TRANSPORT CORPORATION</v>
      </c>
    </row>
    <row r="386" spans="1:3" x14ac:dyDescent="0.25">
      <c r="A386" t="s">
        <v>212</v>
      </c>
      <c r="B386" s="30">
        <v>2292924.79</v>
      </c>
      <c r="C386" t="str">
        <f>VLOOKUP(A386,'Trade Payable'!$B$3:$B$435,1,0)</f>
        <v>PRASAD CONTRACTOR</v>
      </c>
    </row>
    <row r="387" spans="1:3" x14ac:dyDescent="0.25">
      <c r="A387" t="s">
        <v>243</v>
      </c>
      <c r="B387" s="30">
        <v>14798</v>
      </c>
      <c r="C387" t="str">
        <f>VLOOKUP(A387,'Trade Payable'!$B$3:$B$435,1,0)</f>
        <v>PRASANTA KUMAR DWIVEDY</v>
      </c>
    </row>
    <row r="388" spans="1:3" x14ac:dyDescent="0.25">
      <c r="A388" t="s">
        <v>637</v>
      </c>
      <c r="B388" s="30">
        <v>23094.46</v>
      </c>
      <c r="C388" t="e">
        <f>VLOOKUP(A388,'Trade Payable'!$B$3:$B$435,1,0)</f>
        <v>#N/A</v>
      </c>
    </row>
    <row r="389" spans="1:3" x14ac:dyDescent="0.25">
      <c r="A389" t="s">
        <v>671</v>
      </c>
      <c r="B389" s="30">
        <v>12764</v>
      </c>
      <c r="C389" t="e">
        <f>VLOOKUP(A389,'Trade Payable'!$B$3:$B$435,1,0)</f>
        <v>#N/A</v>
      </c>
    </row>
    <row r="390" spans="1:3" x14ac:dyDescent="0.25">
      <c r="A390" t="s">
        <v>255</v>
      </c>
      <c r="B390" s="30">
        <v>104262</v>
      </c>
      <c r="C390" t="str">
        <f>VLOOKUP(A390,'Trade Payable'!$B$3:$B$435,1,0)</f>
        <v>PRECISION CALIBRATION LABORATORY</v>
      </c>
    </row>
    <row r="391" spans="1:3" x14ac:dyDescent="0.25">
      <c r="A391" t="s">
        <v>398</v>
      </c>
      <c r="B391" s="30">
        <v>183600</v>
      </c>
      <c r="C391" t="str">
        <f>VLOOKUP(A391,'Trade Payable'!$B$3:$B$435,1,0)</f>
        <v>PREMIER (INDIA) BEARINGS</v>
      </c>
    </row>
    <row r="392" spans="1:3" x14ac:dyDescent="0.25">
      <c r="A392" t="s">
        <v>100</v>
      </c>
      <c r="B392" s="30">
        <v>145918.84</v>
      </c>
      <c r="C392" t="str">
        <f>VLOOKUP(A392,'Trade Payable'!$B$3:$B$435,1,0)</f>
        <v>PREMIER INDUSTRIAL CORPORATION</v>
      </c>
    </row>
    <row r="393" spans="1:3" x14ac:dyDescent="0.25">
      <c r="A393" t="s">
        <v>135</v>
      </c>
      <c r="B393" s="30">
        <v>436600</v>
      </c>
      <c r="C393" t="str">
        <f>VLOOKUP(A393,'Trade Payable'!$B$3:$B$435,1,0)</f>
        <v>PREMUR  IMPEX  LIMITED</v>
      </c>
    </row>
    <row r="394" spans="1:3" x14ac:dyDescent="0.25">
      <c r="A394" t="s">
        <v>602</v>
      </c>
      <c r="B394" s="30">
        <v>3451625.54</v>
      </c>
      <c r="C394" t="e">
        <f>VLOOKUP(A394,'Trade Payable'!$B$3:$B$435,1,0)</f>
        <v>#N/A</v>
      </c>
    </row>
    <row r="395" spans="1:3" x14ac:dyDescent="0.25">
      <c r="A395" t="s">
        <v>407</v>
      </c>
      <c r="B395" s="30">
        <v>205370</v>
      </c>
      <c r="C395" t="str">
        <f>VLOOKUP(A395,'Trade Payable'!$B$3:$B$435,1,0)</f>
        <v>PRIME MACHINE TOOLS</v>
      </c>
    </row>
    <row r="396" spans="1:3" x14ac:dyDescent="0.25">
      <c r="A396" t="s">
        <v>437</v>
      </c>
      <c r="B396" s="30">
        <v>1026117.3</v>
      </c>
      <c r="C396" t="str">
        <f>VLOOKUP(A396,'Trade Payable'!$B$3:$B$435,1,0)</f>
        <v>PRIMETALS TECHNOLOGIES IN</v>
      </c>
    </row>
    <row r="397" spans="1:3" x14ac:dyDescent="0.25">
      <c r="A397" t="s">
        <v>368</v>
      </c>
      <c r="B397" s="30">
        <v>640500</v>
      </c>
      <c r="C397" t="str">
        <f>VLOOKUP(A397,'Trade Payable'!$B$3:$B$435,1,0)</f>
        <v>PROWESS INTERNATIONAL (P)</v>
      </c>
    </row>
    <row r="398" spans="1:3" x14ac:dyDescent="0.25">
      <c r="A398" t="s">
        <v>559</v>
      </c>
      <c r="B398" s="30">
        <v>3162209</v>
      </c>
      <c r="C398" t="e">
        <f>VLOOKUP(A398,'Trade Payable'!$B$3:$B$435,1,0)</f>
        <v>#N/A</v>
      </c>
    </row>
    <row r="399" spans="1:3" x14ac:dyDescent="0.25">
      <c r="A399" t="s">
        <v>201</v>
      </c>
      <c r="B399" s="30">
        <v>2390</v>
      </c>
      <c r="C399" t="str">
        <f>VLOOKUP(A399,'Trade Payable'!$B$3:$B$435,1,0)</f>
        <v>PURVA VASHI ELECTRICALS &amp; SERVICES</v>
      </c>
    </row>
    <row r="400" spans="1:3" x14ac:dyDescent="0.25">
      <c r="A400" t="s">
        <v>428</v>
      </c>
      <c r="B400" s="30">
        <v>33276</v>
      </c>
      <c r="C400" t="str">
        <f>VLOOKUP(A400,'Trade Payable'!$B$3:$B$435,1,0)</f>
        <v>R C TRADING CO</v>
      </c>
    </row>
    <row r="401" spans="1:3" x14ac:dyDescent="0.25">
      <c r="A401" t="s">
        <v>60</v>
      </c>
      <c r="B401" s="30">
        <v>936836.99000000022</v>
      </c>
      <c r="C401" t="str">
        <f>VLOOKUP(A401,'Trade Payable'!$B$3:$B$435,1,0)</f>
        <v>R G MINERALS</v>
      </c>
    </row>
    <row r="402" spans="1:3" x14ac:dyDescent="0.25">
      <c r="A402" t="s">
        <v>451</v>
      </c>
      <c r="B402" s="30">
        <v>13824</v>
      </c>
      <c r="C402" t="str">
        <f>VLOOKUP(A402,'Trade Payable'!$B$3:$B$435,1,0)</f>
        <v>R&amp;S ENGINEERING SERVICES</v>
      </c>
    </row>
    <row r="403" spans="1:3" x14ac:dyDescent="0.25">
      <c r="A403" t="s">
        <v>129</v>
      </c>
      <c r="B403" s="30">
        <v>56714</v>
      </c>
      <c r="C403" t="str">
        <f>VLOOKUP(A403,'Trade Payable'!$B$3:$B$435,1,0)</f>
        <v>R.G. ENTERPRISES</v>
      </c>
    </row>
    <row r="404" spans="1:3" x14ac:dyDescent="0.25">
      <c r="A404" t="s">
        <v>498</v>
      </c>
      <c r="B404" s="30">
        <v>11151</v>
      </c>
      <c r="C404" t="str">
        <f>VLOOKUP(A404,'Trade Payable'!$B$3:$B$435,1,0)</f>
        <v>R.S.CONCAST LIMITED</v>
      </c>
    </row>
    <row r="405" spans="1:3" x14ac:dyDescent="0.25">
      <c r="A405" t="s">
        <v>246</v>
      </c>
      <c r="B405" s="30">
        <v>384444.78</v>
      </c>
      <c r="C405" t="str">
        <f>VLOOKUP(A405,'Trade Payable'!$B$3:$B$435,1,0)</f>
        <v>RABAN DAS</v>
      </c>
    </row>
    <row r="406" spans="1:3" x14ac:dyDescent="0.25">
      <c r="A406" t="s">
        <v>686</v>
      </c>
      <c r="B406" s="30">
        <v>52131</v>
      </c>
      <c r="C406" t="e">
        <f>VLOOKUP(A406,'Trade Payable'!$B$3:$B$435,1,0)</f>
        <v>#N/A</v>
      </c>
    </row>
    <row r="407" spans="1:3" x14ac:dyDescent="0.25">
      <c r="A407" t="s">
        <v>115</v>
      </c>
      <c r="B407" s="30">
        <v>46032</v>
      </c>
      <c r="C407" t="str">
        <f>VLOOKUP(A407,'Trade Payable'!$B$3:$B$435,1,0)</f>
        <v>RAJ ELECTRICALS</v>
      </c>
    </row>
    <row r="408" spans="1:3" x14ac:dyDescent="0.25">
      <c r="A408" t="s">
        <v>241</v>
      </c>
      <c r="B408" s="30">
        <v>9017</v>
      </c>
      <c r="C408" t="str">
        <f>VLOOKUP(A408,'Trade Payable'!$B$3:$B$435,1,0)</f>
        <v>RAJ KUMAR SHARMA</v>
      </c>
    </row>
    <row r="409" spans="1:3" x14ac:dyDescent="0.25">
      <c r="A409" t="s">
        <v>397</v>
      </c>
      <c r="B409" s="30">
        <v>32525</v>
      </c>
      <c r="C409" t="str">
        <f>VLOOKUP(A409,'Trade Payable'!$B$3:$B$435,1,0)</f>
        <v>RAJ STEEL CORPORATION</v>
      </c>
    </row>
    <row r="410" spans="1:3" x14ac:dyDescent="0.25">
      <c r="A410" t="s">
        <v>62</v>
      </c>
      <c r="B410" s="30">
        <v>4767463.99</v>
      </c>
      <c r="C410" t="str">
        <f>VLOOKUP(A410,'Trade Payable'!$B$3:$B$435,1,0)</f>
        <v>RAJASTHAN LIME COMPANY</v>
      </c>
    </row>
    <row r="411" spans="1:3" x14ac:dyDescent="0.25">
      <c r="A411" t="s">
        <v>159</v>
      </c>
      <c r="B411" s="30">
        <v>65983.37</v>
      </c>
      <c r="C411" t="str">
        <f>VLOOKUP(A411,'Trade Payable'!$B$3:$B$435,1,0)</f>
        <v>RAJAT METAL INDUSTRIES</v>
      </c>
    </row>
    <row r="412" spans="1:3" x14ac:dyDescent="0.25">
      <c r="A412" t="s">
        <v>640</v>
      </c>
      <c r="B412" s="30">
        <v>24805.16</v>
      </c>
      <c r="C412" t="e">
        <f>VLOOKUP(A412,'Trade Payable'!$B$3:$B$435,1,0)</f>
        <v>#N/A</v>
      </c>
    </row>
    <row r="413" spans="1:3" x14ac:dyDescent="0.25">
      <c r="A413" t="s">
        <v>170</v>
      </c>
      <c r="B413" s="30">
        <v>39627</v>
      </c>
      <c r="C413" t="str">
        <f>VLOOKUP(A413,'Trade Payable'!$B$3:$B$435,1,0)</f>
        <v>RAJESH &amp; COMPANY</v>
      </c>
    </row>
    <row r="414" spans="1:3" x14ac:dyDescent="0.25">
      <c r="A414" t="s">
        <v>499</v>
      </c>
      <c r="B414" s="30">
        <v>665753.05000000005</v>
      </c>
      <c r="C414" t="str">
        <f>VLOOKUP(A414,'Trade Payable'!$B$3:$B$435,1,0)</f>
        <v>RAMSONS CASTING (P) LTD.</v>
      </c>
    </row>
    <row r="415" spans="1:3" x14ac:dyDescent="0.25">
      <c r="A415" t="s">
        <v>712</v>
      </c>
      <c r="B415" s="30">
        <v>3285.7</v>
      </c>
      <c r="C415" t="e">
        <f>VLOOKUP(A415,'Trade Payable'!$B$3:$B$435,1,0)</f>
        <v>#N/A</v>
      </c>
    </row>
    <row r="416" spans="1:3" x14ac:dyDescent="0.25">
      <c r="A416" t="s">
        <v>711</v>
      </c>
      <c r="B416" s="30">
        <v>43149</v>
      </c>
      <c r="C416" t="e">
        <f>VLOOKUP(A416,'Trade Payable'!$B$3:$B$435,1,0)</f>
        <v>#N/A</v>
      </c>
    </row>
    <row r="417" spans="1:3" x14ac:dyDescent="0.25">
      <c r="A417" t="s">
        <v>582</v>
      </c>
      <c r="B417" s="30">
        <v>12177</v>
      </c>
      <c r="C417" t="e">
        <f>VLOOKUP(A417,'Trade Payable'!$B$3:$B$435,1,0)</f>
        <v>#N/A</v>
      </c>
    </row>
    <row r="418" spans="1:3" x14ac:dyDescent="0.25">
      <c r="A418" t="s">
        <v>675</v>
      </c>
      <c r="B418" s="30">
        <v>158915</v>
      </c>
      <c r="C418" t="e">
        <f>VLOOKUP(A418,'Trade Payable'!$B$3:$B$435,1,0)</f>
        <v>#N/A</v>
      </c>
    </row>
    <row r="419" spans="1:3" x14ac:dyDescent="0.25">
      <c r="A419" t="s">
        <v>267</v>
      </c>
      <c r="B419" s="30">
        <v>52200</v>
      </c>
      <c r="C419" t="str">
        <f>VLOOKUP(A419,'Trade Payable'!$B$3:$B$435,1,0)</f>
        <v>RELIABLE SECURITY AND INTELLIGENCE</v>
      </c>
    </row>
    <row r="420" spans="1:3" x14ac:dyDescent="0.25">
      <c r="A420" t="s">
        <v>96</v>
      </c>
      <c r="B420" s="30">
        <v>26165.22</v>
      </c>
      <c r="C420" t="str">
        <f>VLOOKUP(A420,'Trade Payable'!$B$3:$B$435,1,0)</f>
        <v>RELIANCE COMMUNICATIONS</v>
      </c>
    </row>
    <row r="421" spans="1:3" x14ac:dyDescent="0.25">
      <c r="A421" t="s">
        <v>591</v>
      </c>
      <c r="B421" s="30">
        <v>79639</v>
      </c>
      <c r="C421" t="e">
        <f>VLOOKUP(A421,'Trade Payable'!$B$3:$B$435,1,0)</f>
        <v>#N/A</v>
      </c>
    </row>
    <row r="422" spans="1:3" x14ac:dyDescent="0.25">
      <c r="A422" t="s">
        <v>526</v>
      </c>
      <c r="B422" s="30">
        <v>119413</v>
      </c>
      <c r="C422" t="e">
        <f>VLOOKUP(A422,'Trade Payable'!$B$3:$B$435,1,0)</f>
        <v>#N/A</v>
      </c>
    </row>
    <row r="423" spans="1:3" x14ac:dyDescent="0.25">
      <c r="A423" t="s">
        <v>195</v>
      </c>
      <c r="B423" s="30">
        <v>356832</v>
      </c>
      <c r="C423" t="str">
        <f>VLOOKUP(A423,'Trade Payable'!$B$3:$B$435,1,0)</f>
        <v>REXEL INDIA PRIVATE LIMITED</v>
      </c>
    </row>
    <row r="424" spans="1:3" x14ac:dyDescent="0.25">
      <c r="A424" t="s">
        <v>98</v>
      </c>
      <c r="B424" s="30">
        <v>6523.0300000000279</v>
      </c>
      <c r="C424" t="str">
        <f>VLOOKUP(A424,'Trade Payable'!$B$3:$B$435,1,0)</f>
        <v>RICE LAKE WEIGHING SYSTEMS INDIA</v>
      </c>
    </row>
    <row r="425" spans="1:3" x14ac:dyDescent="0.25">
      <c r="A425" t="s">
        <v>523</v>
      </c>
      <c r="B425" s="30">
        <v>2036200</v>
      </c>
      <c r="C425" t="e">
        <f>VLOOKUP(A425,'Trade Payable'!$B$3:$B$435,1,0)</f>
        <v>#N/A</v>
      </c>
    </row>
    <row r="426" spans="1:3" x14ac:dyDescent="0.25">
      <c r="A426" t="s">
        <v>396</v>
      </c>
      <c r="B426" s="30">
        <v>238613</v>
      </c>
      <c r="C426" t="str">
        <f>VLOOKUP(A426,'Trade Payable'!$B$3:$B$435,1,0)</f>
        <v>RIGHT REFRACTORIES PRIVAT</v>
      </c>
    </row>
    <row r="427" spans="1:3" x14ac:dyDescent="0.25">
      <c r="A427" t="s">
        <v>463</v>
      </c>
      <c r="B427" s="30">
        <v>7071240.2199999997</v>
      </c>
      <c r="C427" t="str">
        <f>VLOOKUP(A427,'Trade Payable'!$B$3:$B$435,1,0)</f>
        <v>RIPLEY &amp; CO STEVEDORING &amp;</v>
      </c>
    </row>
    <row r="428" spans="1:3" x14ac:dyDescent="0.25">
      <c r="A428" t="s">
        <v>287</v>
      </c>
      <c r="B428" s="30">
        <v>186000</v>
      </c>
      <c r="C428" t="str">
        <f>VLOOKUP(A428,'Trade Payable'!$B$3:$B$435,1,0)</f>
        <v>RK ENGINEERING WORKS</v>
      </c>
    </row>
    <row r="429" spans="1:3" x14ac:dyDescent="0.25">
      <c r="A429" t="s">
        <v>655</v>
      </c>
      <c r="B429" s="30">
        <v>625870</v>
      </c>
      <c r="C429" t="e">
        <f>VLOOKUP(A429,'Trade Payable'!$B$3:$B$435,1,0)</f>
        <v>#N/A</v>
      </c>
    </row>
    <row r="430" spans="1:3" x14ac:dyDescent="0.25">
      <c r="A430" t="s">
        <v>310</v>
      </c>
      <c r="B430" s="30">
        <v>204057</v>
      </c>
      <c r="C430" t="str">
        <f>VLOOKUP(A430,'Trade Payable'!$B$3:$B$435,1,0)</f>
        <v>ROBOTICWARES PRIVATE LIMITED</v>
      </c>
    </row>
    <row r="431" spans="1:3" x14ac:dyDescent="0.25">
      <c r="A431" t="s">
        <v>415</v>
      </c>
      <c r="B431" s="30">
        <v>89472</v>
      </c>
      <c r="C431" t="str">
        <f>VLOOKUP(A431,'Trade Payable'!$B$3:$B$435,1,0)</f>
        <v>ROLL-TEK ENGINEERING CO.</v>
      </c>
    </row>
    <row r="432" spans="1:3" x14ac:dyDescent="0.25">
      <c r="A432" t="s">
        <v>393</v>
      </c>
      <c r="B432" s="30">
        <v>101675</v>
      </c>
      <c r="C432" t="str">
        <f>VLOOKUP(A432,'Trade Payable'!$B$3:$B$435,1,0)</f>
        <v>ROYAL ENGINEERING CONCERN</v>
      </c>
    </row>
    <row r="433" spans="1:3" x14ac:dyDescent="0.25">
      <c r="A433" t="s">
        <v>450</v>
      </c>
      <c r="B433" s="30">
        <v>136730</v>
      </c>
      <c r="C433" t="e">
        <f>VLOOKUP(A433,'Trade Payable'!$B$3:$B$435,1,0)</f>
        <v>#N/A</v>
      </c>
    </row>
    <row r="434" spans="1:3" x14ac:dyDescent="0.25">
      <c r="A434" t="s">
        <v>260</v>
      </c>
      <c r="B434" s="30">
        <v>1122693</v>
      </c>
      <c r="C434" t="str">
        <f>VLOOKUP(A434,'Trade Payable'!$B$3:$B$435,1,0)</f>
        <v>RSGM TECHNO SERVICES PVT LTD</v>
      </c>
    </row>
    <row r="435" spans="1:3" x14ac:dyDescent="0.25">
      <c r="A435" t="s">
        <v>327</v>
      </c>
      <c r="B435" s="30">
        <v>12600</v>
      </c>
      <c r="C435" t="str">
        <f>VLOOKUP(A435,'Trade Payable'!$B$3:$B$435,1,0)</f>
        <v>S K RAJPAL</v>
      </c>
    </row>
    <row r="436" spans="1:3" x14ac:dyDescent="0.25">
      <c r="A436" t="s">
        <v>426</v>
      </c>
      <c r="B436" s="30">
        <v>42500</v>
      </c>
      <c r="C436" t="str">
        <f>VLOOKUP(A436,'Trade Payable'!$B$3:$B$435,1,0)</f>
        <v>S M FLUID ENGINEERING PRI</v>
      </c>
    </row>
    <row r="437" spans="1:3" x14ac:dyDescent="0.25">
      <c r="A437" t="s">
        <v>589</v>
      </c>
      <c r="B437" s="30">
        <v>2191415.0299999998</v>
      </c>
      <c r="C437" t="e">
        <f>VLOOKUP(A437,'Trade Payable'!$B$3:$B$435,1,0)</f>
        <v>#N/A</v>
      </c>
    </row>
    <row r="438" spans="1:3" x14ac:dyDescent="0.25">
      <c r="A438" t="s">
        <v>358</v>
      </c>
      <c r="B438" s="30">
        <v>5428.56</v>
      </c>
      <c r="C438" t="str">
        <f>VLOOKUP(A438,'Trade Payable'!$B$3:$B$435,1,0)</f>
        <v>S R ENTERPRISE</v>
      </c>
    </row>
    <row r="439" spans="1:3" x14ac:dyDescent="0.25">
      <c r="A439" t="s">
        <v>369</v>
      </c>
      <c r="B439" s="30">
        <v>332909</v>
      </c>
      <c r="C439" t="str">
        <f>VLOOKUP(A439,'Trade Payable'!$B$3:$B$435,1,0)</f>
        <v>S. NOMI &amp; COMPANY</v>
      </c>
    </row>
    <row r="440" spans="1:3" x14ac:dyDescent="0.25">
      <c r="A440" t="s">
        <v>69</v>
      </c>
      <c r="B440" s="30">
        <v>172985.26</v>
      </c>
      <c r="C440" t="str">
        <f>VLOOKUP(A440,'Trade Payable'!$B$3:$B$435,1,0)</f>
        <v>S.A. HARDWARE MART</v>
      </c>
    </row>
    <row r="441" spans="1:3" x14ac:dyDescent="0.25">
      <c r="A441" t="s">
        <v>128</v>
      </c>
      <c r="B441" s="30">
        <v>2056344.55</v>
      </c>
      <c r="C441" t="str">
        <f>VLOOKUP(A441,'Trade Payable'!$B$3:$B$435,1,0)</f>
        <v>S.B. AQUATECH</v>
      </c>
    </row>
    <row r="442" spans="1:3" x14ac:dyDescent="0.25">
      <c r="A442" t="s">
        <v>71</v>
      </c>
      <c r="B442" s="30">
        <v>705</v>
      </c>
      <c r="C442" t="str">
        <f>VLOOKUP(A442,'Trade Payable'!$B$3:$B$435,1,0)</f>
        <v>S.K. COMMUNICATIONS (P) LTD.</v>
      </c>
    </row>
    <row r="443" spans="1:3" x14ac:dyDescent="0.25">
      <c r="A443" t="s">
        <v>292</v>
      </c>
      <c r="B443" s="30">
        <v>945941</v>
      </c>
      <c r="C443" t="str">
        <f>VLOOKUP(A443,'Trade Payable'!$B$3:$B$435,1,0)</f>
        <v>S.L CONSTUCTION</v>
      </c>
    </row>
    <row r="444" spans="1:3" x14ac:dyDescent="0.25">
      <c r="A444" t="s">
        <v>382</v>
      </c>
      <c r="B444" s="30">
        <v>47672</v>
      </c>
      <c r="C444" t="str">
        <f>VLOOKUP(A444,'Trade Payable'!$B$3:$B$435,1,0)</f>
        <v>S.N.TRADING CO</v>
      </c>
    </row>
    <row r="445" spans="1:3" x14ac:dyDescent="0.25">
      <c r="A445" t="s">
        <v>560</v>
      </c>
      <c r="B445" s="30">
        <v>6973154.2400000002</v>
      </c>
      <c r="C445" t="e">
        <f>VLOOKUP(A445,'Trade Payable'!$B$3:$B$435,1,0)</f>
        <v>#N/A</v>
      </c>
    </row>
    <row r="446" spans="1:3" x14ac:dyDescent="0.25">
      <c r="A446" t="s">
        <v>103</v>
      </c>
      <c r="B446" s="30">
        <v>480438.58</v>
      </c>
      <c r="C446" t="str">
        <f>VLOOKUP(A446,'Trade Payable'!$B$3:$B$435,1,0)</f>
        <v>SACHIN ENTERPRISES</v>
      </c>
    </row>
    <row r="447" spans="1:3" x14ac:dyDescent="0.25">
      <c r="A447" t="s">
        <v>456</v>
      </c>
      <c r="B447" s="30">
        <v>1008697.88</v>
      </c>
      <c r="C447" t="str">
        <f>VLOOKUP(A447,'Trade Payable'!$B$3:$B$435,1,0)</f>
        <v>SADANANDA DEO</v>
      </c>
    </row>
    <row r="448" spans="1:3" x14ac:dyDescent="0.25">
      <c r="A448" t="s">
        <v>576</v>
      </c>
      <c r="B448" s="30">
        <v>179249</v>
      </c>
      <c r="C448" t="e">
        <f>VLOOKUP(A448,'Trade Payable'!$B$3:$B$435,1,0)</f>
        <v>#N/A</v>
      </c>
    </row>
    <row r="449" spans="1:3" x14ac:dyDescent="0.25">
      <c r="A449" t="s">
        <v>390</v>
      </c>
      <c r="B449" s="30">
        <v>48059</v>
      </c>
      <c r="C449" t="str">
        <f>VLOOKUP(A449,'Trade Payable'!$B$3:$B$435,1,0)</f>
        <v>SAFE LIFTERS PVT LTD.</v>
      </c>
    </row>
    <row r="450" spans="1:3" x14ac:dyDescent="0.25">
      <c r="A450" t="s">
        <v>250</v>
      </c>
      <c r="B450" s="30">
        <v>113369</v>
      </c>
      <c r="C450" t="str">
        <f>VLOOKUP(A450,'Trade Payable'!$B$3:$B$435,1,0)</f>
        <v>SAHOO &amp; NAYAK ENGINEERING</v>
      </c>
    </row>
    <row r="451" spans="1:3" x14ac:dyDescent="0.25">
      <c r="A451" t="s">
        <v>235</v>
      </c>
      <c r="B451" s="30">
        <v>1120532.3999999999</v>
      </c>
      <c r="C451" t="str">
        <f>VLOOKUP(A451,'Trade Payable'!$B$3:$B$435,1,0)</f>
        <v>SAHU &amp; SONS</v>
      </c>
    </row>
    <row r="452" spans="1:3" x14ac:dyDescent="0.25">
      <c r="A452" t="s">
        <v>311</v>
      </c>
      <c r="B452" s="30">
        <v>671089</v>
      </c>
      <c r="C452" t="str">
        <f>VLOOKUP(A452,'Trade Payable'!$B$3:$B$435,1,0)</f>
        <v>SAI SUPPLY AGENCY</v>
      </c>
    </row>
    <row r="453" spans="1:3" x14ac:dyDescent="0.25">
      <c r="A453" t="s">
        <v>57</v>
      </c>
      <c r="B453" s="30">
        <v>243223</v>
      </c>
      <c r="C453" t="str">
        <f>VLOOKUP(A453,'Trade Payable'!$B$3:$B$435,1,0)</f>
        <v>SAIKRUTHI MINMET INDIA PRIVATE LIMI</v>
      </c>
    </row>
    <row r="454" spans="1:3" x14ac:dyDescent="0.25">
      <c r="A454" t="s">
        <v>124</v>
      </c>
      <c r="B454" s="30">
        <v>959104</v>
      </c>
      <c r="C454" t="str">
        <f>VLOOKUP(A454,'Trade Payable'!$B$3:$B$435,1,0)</f>
        <v>SANDHYA ENGINEERING CONCERN</v>
      </c>
    </row>
    <row r="455" spans="1:3" x14ac:dyDescent="0.25">
      <c r="A455" t="s">
        <v>51</v>
      </c>
      <c r="B455" s="30">
        <v>2778374.01</v>
      </c>
      <c r="C455" t="str">
        <f>VLOOKUP(A455,'Trade Payable'!$B$3:$B$435,1,0)</f>
        <v>SANMATI  LIME  PRODUCT</v>
      </c>
    </row>
    <row r="456" spans="1:3" x14ac:dyDescent="0.25">
      <c r="A456" t="s">
        <v>219</v>
      </c>
      <c r="B456" s="30">
        <v>156681.59</v>
      </c>
      <c r="C456" t="str">
        <f>VLOOKUP(A456,'Trade Payable'!$B$3:$B$435,1,0)</f>
        <v>SANS INTERNATIONAL</v>
      </c>
    </row>
    <row r="457" spans="1:3" x14ac:dyDescent="0.25">
      <c r="A457" t="s">
        <v>581</v>
      </c>
      <c r="B457" s="30">
        <v>12296</v>
      </c>
      <c r="C457" t="e">
        <f>VLOOKUP(A457,'Trade Payable'!$B$3:$B$435,1,0)</f>
        <v>#N/A</v>
      </c>
    </row>
    <row r="458" spans="1:3" x14ac:dyDescent="0.25">
      <c r="A458" t="s">
        <v>550</v>
      </c>
      <c r="B458" s="30">
        <v>3625589</v>
      </c>
      <c r="C458" t="e">
        <f>VLOOKUP(A458,'Trade Payable'!$B$3:$B$435,1,0)</f>
        <v>#N/A</v>
      </c>
    </row>
    <row r="459" spans="1:3" x14ac:dyDescent="0.25">
      <c r="A459" t="s">
        <v>691</v>
      </c>
      <c r="B459" s="30">
        <v>1043751.25</v>
      </c>
      <c r="C459" t="e">
        <f>VLOOKUP(A459,'Trade Payable'!$B$3:$B$435,1,0)</f>
        <v>#N/A</v>
      </c>
    </row>
    <row r="460" spans="1:3" x14ac:dyDescent="0.25">
      <c r="A460" t="s">
        <v>502</v>
      </c>
      <c r="B460" s="30">
        <v>24973.52</v>
      </c>
      <c r="C460" t="str">
        <f>VLOOKUP(A460,'Trade Payable'!$B$3:$B$435,1,0)</f>
        <v>SARASWATI IRON PVT LTD</v>
      </c>
    </row>
    <row r="461" spans="1:3" x14ac:dyDescent="0.25">
      <c r="A461" t="s">
        <v>151</v>
      </c>
      <c r="B461" s="30">
        <v>187635</v>
      </c>
      <c r="C461" t="str">
        <f>VLOOKUP(A461,'Trade Payable'!$B$3:$B$435,1,0)</f>
        <v>SARCO EQUIPMENTS PVT. LTD.</v>
      </c>
    </row>
    <row r="462" spans="1:3" x14ac:dyDescent="0.25">
      <c r="A462" t="s">
        <v>200</v>
      </c>
      <c r="B462" s="30">
        <v>7875</v>
      </c>
      <c r="C462" t="str">
        <f>VLOOKUP(A462,'Trade Payable'!$B$3:$B$435,1,0)</f>
        <v>SAROJ IMPEX</v>
      </c>
    </row>
    <row r="463" spans="1:3" x14ac:dyDescent="0.25">
      <c r="A463" t="s">
        <v>75</v>
      </c>
      <c r="B463" s="30">
        <v>2690.6</v>
      </c>
      <c r="C463" t="str">
        <f>VLOOKUP(A463,'Trade Payable'!$B$3:$B$435,1,0)</f>
        <v>SARTORIUS MECHATRONICS (I) PVT. LTD</v>
      </c>
    </row>
    <row r="464" spans="1:3" x14ac:dyDescent="0.25">
      <c r="A464" t="s">
        <v>266</v>
      </c>
      <c r="B464" s="30">
        <v>24128</v>
      </c>
      <c r="C464" t="str">
        <f>VLOOKUP(A464,'Trade Payable'!$B$3:$B$435,1,0)</f>
        <v>SAS ASSOCIATES</v>
      </c>
    </row>
    <row r="465" spans="1:3" x14ac:dyDescent="0.25">
      <c r="A465" t="s">
        <v>97</v>
      </c>
      <c r="B465" s="30">
        <v>863996.72</v>
      </c>
      <c r="C465" t="str">
        <f>VLOOKUP(A465,'Trade Payable'!$B$3:$B$435,1,0)</f>
        <v>SCIENCE CELL,</v>
      </c>
    </row>
    <row r="466" spans="1:3" x14ac:dyDescent="0.25">
      <c r="A466" t="s">
        <v>112</v>
      </c>
      <c r="B466" s="30">
        <v>973019.66000000015</v>
      </c>
      <c r="C466" t="str">
        <f>VLOOKUP(A466,'Trade Payable'!$B$3:$B$435,1,0)</f>
        <v>SCIENTIFIC TRADERS,</v>
      </c>
    </row>
    <row r="467" spans="1:3" x14ac:dyDescent="0.25">
      <c r="A467" t="s">
        <v>160</v>
      </c>
      <c r="B467" s="30">
        <v>305308</v>
      </c>
      <c r="C467" t="str">
        <f>VLOOKUP(A467,'Trade Payable'!$B$3:$B$435,1,0)</f>
        <v>SCRUM SYSTEM PVT LTD.</v>
      </c>
    </row>
    <row r="468" spans="1:3" x14ac:dyDescent="0.25">
      <c r="A468" t="s">
        <v>278</v>
      </c>
      <c r="B468" s="30">
        <v>828375</v>
      </c>
      <c r="C468" t="str">
        <f>VLOOKUP(A468,'Trade Payable'!$B$3:$B$435,1,0)</f>
        <v>SECURED SECURITY SOLUTIONS PVT LTD</v>
      </c>
    </row>
    <row r="469" spans="1:3" x14ac:dyDescent="0.25">
      <c r="A469" t="s">
        <v>298</v>
      </c>
      <c r="B469" s="30">
        <v>1176483</v>
      </c>
      <c r="C469" t="str">
        <f>VLOOKUP(A469,'Trade Payable'!$B$3:$B$435,1,0)</f>
        <v>SECURITY &amp; INTELLIGENCE SERVICES</v>
      </c>
    </row>
    <row r="470" spans="1:3" x14ac:dyDescent="0.25">
      <c r="A470" t="s">
        <v>535</v>
      </c>
      <c r="B470" s="30">
        <v>142651.69</v>
      </c>
      <c r="C470" t="e">
        <f>VLOOKUP(A470,'Trade Payable'!$B$3:$B$435,1,0)</f>
        <v>#N/A</v>
      </c>
    </row>
    <row r="471" spans="1:3" x14ac:dyDescent="0.25">
      <c r="A471" t="s">
        <v>279</v>
      </c>
      <c r="B471" s="30">
        <v>112607</v>
      </c>
      <c r="C471" t="str">
        <f>VLOOKUP(A471,'Trade Payable'!$B$3:$B$435,1,0)</f>
        <v>SECURITY SERVEYORS &amp; SEALING YARDS</v>
      </c>
    </row>
    <row r="472" spans="1:3" x14ac:dyDescent="0.25">
      <c r="A472" t="s">
        <v>114</v>
      </c>
      <c r="B472" s="30">
        <v>103306.04</v>
      </c>
      <c r="C472" t="str">
        <f>VLOOKUP(A472,'Trade Payable'!$B$3:$B$435,1,0)</f>
        <v>SEETA KISAN SEVA KENDRA</v>
      </c>
    </row>
    <row r="473" spans="1:3" x14ac:dyDescent="0.25">
      <c r="A473" t="s">
        <v>412</v>
      </c>
      <c r="B473" s="30">
        <v>65000</v>
      </c>
      <c r="C473" t="str">
        <f>VLOOKUP(A473,'Trade Payable'!$B$3:$B$435,1,0)</f>
        <v>SENLOGIC AUTOMATION PVT L</v>
      </c>
    </row>
    <row r="474" spans="1:3" x14ac:dyDescent="0.25">
      <c r="A474" t="s">
        <v>717</v>
      </c>
      <c r="B474" s="30">
        <v>66901.279999999999</v>
      </c>
      <c r="C474" t="e">
        <f>VLOOKUP(A474,'Trade Payable'!$B$3:$B$435,1,0)</f>
        <v>#N/A</v>
      </c>
    </row>
    <row r="475" spans="1:3" x14ac:dyDescent="0.25">
      <c r="A475" t="s">
        <v>102</v>
      </c>
      <c r="B475" s="30">
        <v>162400</v>
      </c>
      <c r="C475" t="str">
        <f>VLOOKUP(A475,'Trade Payable'!$B$3:$B$435,1,0)</f>
        <v>SHANKAR ELECTRICALS STORE</v>
      </c>
    </row>
    <row r="476" spans="1:3" x14ac:dyDescent="0.25">
      <c r="A476" t="s">
        <v>377</v>
      </c>
      <c r="B476" s="30">
        <v>325340</v>
      </c>
      <c r="C476" t="str">
        <f>VLOOKUP(A476,'Trade Payable'!$B$3:$B$435,1,0)</f>
        <v>SHANTI SUPPLIERS</v>
      </c>
    </row>
    <row r="477" spans="1:3" x14ac:dyDescent="0.25">
      <c r="A477" t="s">
        <v>501</v>
      </c>
      <c r="B477" s="30">
        <v>1333868.26</v>
      </c>
      <c r="C477" t="str">
        <f>VLOOKUP(A477,'Trade Payable'!$B$3:$B$435,1,0)</f>
        <v>SHARP FERRO ALLOYS LTD</v>
      </c>
    </row>
    <row r="478" spans="1:3" x14ac:dyDescent="0.25">
      <c r="A478" t="s">
        <v>548</v>
      </c>
      <c r="B478" s="30">
        <v>1466</v>
      </c>
      <c r="C478" t="e">
        <f>VLOOKUP(A478,'Trade Payable'!$B$3:$B$435,1,0)</f>
        <v>#N/A</v>
      </c>
    </row>
    <row r="479" spans="1:3" x14ac:dyDescent="0.25">
      <c r="A479" t="s">
        <v>714</v>
      </c>
      <c r="B479" s="30">
        <v>79860.11</v>
      </c>
      <c r="C479" t="e">
        <f>VLOOKUP(A479,'Trade Payable'!$B$3:$B$435,1,0)</f>
        <v>#N/A</v>
      </c>
    </row>
    <row r="480" spans="1:3" x14ac:dyDescent="0.25">
      <c r="A480" t="s">
        <v>341</v>
      </c>
      <c r="B480" s="30">
        <v>511645.01</v>
      </c>
      <c r="C480" t="str">
        <f>VLOOKUP(A480,'Trade Payable'!$B$3:$B$435,1,0)</f>
        <v>SHIVA ROADLINES</v>
      </c>
    </row>
    <row r="481" spans="1:3" x14ac:dyDescent="0.25">
      <c r="A481" t="s">
        <v>293</v>
      </c>
      <c r="B481" s="30">
        <v>1338900</v>
      </c>
      <c r="C481" t="str">
        <f>VLOOKUP(A481,'Trade Payable'!$B$3:$B$435,1,0)</f>
        <v>SHIVA SHAKTI CONSTRUCTION</v>
      </c>
    </row>
    <row r="482" spans="1:3" x14ac:dyDescent="0.25">
      <c r="A482" t="s">
        <v>520</v>
      </c>
      <c r="B482" s="30">
        <v>3260746</v>
      </c>
      <c r="C482" t="e">
        <f>VLOOKUP(A482,'Trade Payable'!$B$3:$B$435,1,0)</f>
        <v>#N/A</v>
      </c>
    </row>
    <row r="483" spans="1:3" x14ac:dyDescent="0.25">
      <c r="A483" t="s">
        <v>673</v>
      </c>
      <c r="B483" s="30">
        <v>84825</v>
      </c>
      <c r="C483" t="e">
        <f>VLOOKUP(A483,'Trade Payable'!$B$3:$B$435,1,0)</f>
        <v>#N/A</v>
      </c>
    </row>
    <row r="484" spans="1:3" x14ac:dyDescent="0.25">
      <c r="A484" t="s">
        <v>503</v>
      </c>
      <c r="B484" s="30">
        <v>13112.45</v>
      </c>
      <c r="C484" t="str">
        <f>VLOOKUP(A484,'Trade Payable'!$B$3:$B$435,1,0)</f>
        <v>SHIVAM METALLICS</v>
      </c>
    </row>
    <row r="485" spans="1:3" x14ac:dyDescent="0.25">
      <c r="A485" t="s">
        <v>464</v>
      </c>
      <c r="B485" s="30">
        <v>1797616.2</v>
      </c>
      <c r="C485" t="str">
        <f>VLOOKUP(A485,'Trade Payable'!$B$3:$B$435,1,0)</f>
        <v>SHREE BALAJI ENTERPRISES</v>
      </c>
    </row>
    <row r="486" spans="1:3" x14ac:dyDescent="0.25">
      <c r="A486" t="s">
        <v>652</v>
      </c>
      <c r="B486" s="30">
        <v>210123</v>
      </c>
      <c r="C486" t="e">
        <f>VLOOKUP(A486,'Trade Payable'!$B$3:$B$435,1,0)</f>
        <v>#N/A</v>
      </c>
    </row>
    <row r="487" spans="1:3" x14ac:dyDescent="0.25">
      <c r="A487" t="s">
        <v>118</v>
      </c>
      <c r="B487" s="30">
        <v>89333.82</v>
      </c>
      <c r="C487" t="str">
        <f>VLOOKUP(A487,'Trade Payable'!$B$3:$B$435,1,0)</f>
        <v>Shree Bimal Oxygen &amp; Minerals (P)</v>
      </c>
    </row>
    <row r="488" spans="1:3" x14ac:dyDescent="0.25">
      <c r="A488" t="s">
        <v>228</v>
      </c>
      <c r="B488" s="30">
        <v>89329</v>
      </c>
      <c r="C488" t="str">
        <f>VLOOKUP(A488,'Trade Payable'!$B$3:$B$435,1,0)</f>
        <v>SHREE DURGA ELECTRICAL REPAIRING</v>
      </c>
    </row>
    <row r="489" spans="1:3" x14ac:dyDescent="0.25">
      <c r="A489" t="s">
        <v>352</v>
      </c>
      <c r="B489" s="30">
        <v>81832</v>
      </c>
      <c r="C489" t="str">
        <f>VLOOKUP(A489,'Trade Payable'!$B$3:$B$435,1,0)</f>
        <v>SHREE DURGA TRAVELS</v>
      </c>
    </row>
    <row r="490" spans="1:3" x14ac:dyDescent="0.25">
      <c r="A490" t="s">
        <v>136</v>
      </c>
      <c r="B490" s="30">
        <v>242597</v>
      </c>
      <c r="C490" t="str">
        <f>VLOOKUP(A490,'Trade Payable'!$B$3:$B$435,1,0)</f>
        <v>SHREE GANESH MOTORS</v>
      </c>
    </row>
    <row r="491" spans="1:3" x14ac:dyDescent="0.25">
      <c r="A491" t="s">
        <v>52</v>
      </c>
      <c r="B491" s="30">
        <v>11474154.050000001</v>
      </c>
      <c r="C491" t="str">
        <f>VLOOKUP(A491,'Trade Payable'!$B$3:$B$435,1,0)</f>
        <v>SHREE JAGANNATH SUPPLY CO.</v>
      </c>
    </row>
    <row r="492" spans="1:3" x14ac:dyDescent="0.25">
      <c r="A492" t="s">
        <v>90</v>
      </c>
      <c r="B492" s="30">
        <v>67623.239999999991</v>
      </c>
      <c r="C492" t="str">
        <f>VLOOKUP(A492,'Trade Payable'!$B$3:$B$435,1,0)</f>
        <v>Shree Mahabir Associates</v>
      </c>
    </row>
    <row r="493" spans="1:3" x14ac:dyDescent="0.25">
      <c r="A493" t="s">
        <v>78</v>
      </c>
      <c r="B493" s="30">
        <v>17707.769999999997</v>
      </c>
      <c r="C493" t="str">
        <f>VLOOKUP(A493,'Trade Payable'!$B$3:$B$435,1,0)</f>
        <v>SHREE MAHABIR SERVICE STATION</v>
      </c>
    </row>
    <row r="494" spans="1:3" x14ac:dyDescent="0.25">
      <c r="A494" t="s">
        <v>716</v>
      </c>
      <c r="B494" s="30">
        <v>80793.649999999994</v>
      </c>
      <c r="C494" t="e">
        <f>VLOOKUP(A494,'Trade Payable'!$B$3:$B$435,1,0)</f>
        <v>#N/A</v>
      </c>
    </row>
    <row r="495" spans="1:3" x14ac:dyDescent="0.25">
      <c r="A495" t="s">
        <v>178</v>
      </c>
      <c r="B495" s="30">
        <v>104678</v>
      </c>
      <c r="C495" t="str">
        <f>VLOOKUP(A495,'Trade Payable'!$B$3:$B$435,1,0)</f>
        <v>SHREE SAI ELECTRICALS</v>
      </c>
    </row>
    <row r="496" spans="1:3" x14ac:dyDescent="0.25">
      <c r="A496" t="s">
        <v>49</v>
      </c>
      <c r="B496" s="30">
        <v>522091</v>
      </c>
      <c r="C496" t="str">
        <f>VLOOKUP(A496,'Trade Payable'!$B$3:$B$435,1,0)</f>
        <v>SHREE SHYAM SILICATE UDYOG</v>
      </c>
    </row>
    <row r="497" spans="1:3" x14ac:dyDescent="0.25">
      <c r="A497" t="s">
        <v>692</v>
      </c>
      <c r="B497" s="30">
        <v>1604072.79</v>
      </c>
      <c r="C497" t="e">
        <f>VLOOKUP(A497,'Trade Payable'!$B$3:$B$435,1,0)</f>
        <v>#N/A</v>
      </c>
    </row>
    <row r="498" spans="1:3" x14ac:dyDescent="0.25">
      <c r="A498" t="s">
        <v>718</v>
      </c>
      <c r="B498" s="30">
        <v>10157.44</v>
      </c>
      <c r="C498" t="e">
        <f>VLOOKUP(A498,'Trade Payable'!$B$3:$B$435,1,0)</f>
        <v>#N/A</v>
      </c>
    </row>
    <row r="499" spans="1:3" x14ac:dyDescent="0.25">
      <c r="A499" t="s">
        <v>295</v>
      </c>
      <c r="B499" s="30">
        <v>160875</v>
      </c>
      <c r="C499" t="str">
        <f>VLOOKUP(A499,'Trade Payable'!$B$3:$B$435,1,0)</f>
        <v>SHREEHARI DIAGNOSTIC CENTRE</v>
      </c>
    </row>
    <row r="500" spans="1:3" x14ac:dyDescent="0.25">
      <c r="A500" t="s">
        <v>72</v>
      </c>
      <c r="B500" s="30">
        <v>59167.25</v>
      </c>
      <c r="C500" t="str">
        <f>VLOOKUP(A500,'Trade Payable'!$B$3:$B$435,1,0)</f>
        <v>SHREEJEE UDYOG</v>
      </c>
    </row>
    <row r="501" spans="1:3" x14ac:dyDescent="0.25">
      <c r="A501" t="s">
        <v>290</v>
      </c>
      <c r="B501" s="30">
        <v>30054</v>
      </c>
      <c r="C501" t="str">
        <f>VLOOKUP(A501,'Trade Payable'!$B$3:$B$435,1,0)</f>
        <v>SHREERAM CONSTRUCTION</v>
      </c>
    </row>
    <row r="502" spans="1:3" x14ac:dyDescent="0.25">
      <c r="A502" t="s">
        <v>719</v>
      </c>
      <c r="B502" s="30">
        <v>1919801.15</v>
      </c>
      <c r="C502" t="e">
        <f>VLOOKUP(A502,'Trade Payable'!$B$3:$B$435,1,0)</f>
        <v>#N/A</v>
      </c>
    </row>
    <row r="503" spans="1:3" x14ac:dyDescent="0.25">
      <c r="A503" t="s">
        <v>625</v>
      </c>
      <c r="B503" s="30">
        <v>521696.4</v>
      </c>
      <c r="C503" t="e">
        <f>VLOOKUP(A503,'Trade Payable'!$B$3:$B$435,1,0)</f>
        <v>#N/A</v>
      </c>
    </row>
    <row r="504" spans="1:3" x14ac:dyDescent="0.25">
      <c r="A504" t="s">
        <v>646</v>
      </c>
      <c r="B504" s="30">
        <v>4273561.8099999996</v>
      </c>
      <c r="C504" t="e">
        <f>VLOOKUP(A504,'Trade Payable'!$B$3:$B$435,1,0)</f>
        <v>#N/A</v>
      </c>
    </row>
    <row r="505" spans="1:3" x14ac:dyDescent="0.25">
      <c r="A505" t="s">
        <v>265</v>
      </c>
      <c r="B505" s="30">
        <v>31262</v>
      </c>
      <c r="C505" t="str">
        <f>VLOOKUP(A505,'Trade Payable'!$B$3:$B$435,1,0)</f>
        <v>SIBA PRASAD DAS</v>
      </c>
    </row>
    <row r="506" spans="1:3" x14ac:dyDescent="0.25">
      <c r="A506" t="s">
        <v>92</v>
      </c>
      <c r="B506" s="30">
        <v>252510.84</v>
      </c>
      <c r="C506" t="str">
        <f>VLOOKUP(A506,'Trade Payable'!$B$3:$B$435,1,0)</f>
        <v>Sibashakti Elastomer</v>
      </c>
    </row>
    <row r="507" spans="1:3" x14ac:dyDescent="0.25">
      <c r="A507" t="s">
        <v>537</v>
      </c>
      <c r="B507" s="30">
        <v>94257.77</v>
      </c>
      <c r="C507" t="e">
        <f>VLOOKUP(A507,'Trade Payable'!$B$3:$B$435,1,0)</f>
        <v>#N/A</v>
      </c>
    </row>
    <row r="508" spans="1:3" x14ac:dyDescent="0.25">
      <c r="A508" t="s">
        <v>434</v>
      </c>
      <c r="B508" s="30">
        <v>2832040.48</v>
      </c>
      <c r="C508" t="str">
        <f>VLOOKUP(A508,'Trade Payable'!$B$3:$B$435,1,0)</f>
        <v>SIEMENS VAI METALS TECHNO</v>
      </c>
    </row>
    <row r="509" spans="1:3" x14ac:dyDescent="0.25">
      <c r="A509" t="s">
        <v>592</v>
      </c>
      <c r="B509" s="30">
        <v>157151</v>
      </c>
      <c r="C509" t="e">
        <f>VLOOKUP(A509,'Trade Payable'!$B$3:$B$435,1,0)</f>
        <v>#N/A</v>
      </c>
    </row>
    <row r="510" spans="1:3" x14ac:dyDescent="0.25">
      <c r="A510" t="s">
        <v>660</v>
      </c>
      <c r="B510" s="30">
        <v>827900</v>
      </c>
      <c r="C510" t="e">
        <f>VLOOKUP(A510,'Trade Payable'!$B$3:$B$435,1,0)</f>
        <v>#N/A</v>
      </c>
    </row>
    <row r="511" spans="1:3" x14ac:dyDescent="0.25">
      <c r="A511" t="s">
        <v>87</v>
      </c>
      <c r="B511" s="30">
        <v>3238915.25</v>
      </c>
      <c r="C511" t="str">
        <f>VLOOKUP(A511,'Trade Payable'!$B$3:$B$435,1,0)</f>
        <v>SIGMA MINERALS LIMITED</v>
      </c>
    </row>
    <row r="512" spans="1:3" x14ac:dyDescent="0.25">
      <c r="A512" t="s">
        <v>401</v>
      </c>
      <c r="B512" s="30">
        <v>68440</v>
      </c>
      <c r="C512" t="str">
        <f>VLOOKUP(A512,'Trade Payable'!$B$3:$B$435,1,0)</f>
        <v>SILVERLINE METAL ENGINEER</v>
      </c>
    </row>
    <row r="513" spans="1:3" x14ac:dyDescent="0.25">
      <c r="A513" t="s">
        <v>58</v>
      </c>
      <c r="B513" s="30">
        <v>4090728.46</v>
      </c>
      <c r="C513" t="str">
        <f>VLOOKUP(A513,'Trade Payable'!$B$3:$B$435,1,0)</f>
        <v>SINDHURA TRADERS</v>
      </c>
    </row>
    <row r="514" spans="1:3" x14ac:dyDescent="0.25">
      <c r="A514" t="s">
        <v>458</v>
      </c>
      <c r="B514" s="30">
        <v>32100</v>
      </c>
      <c r="C514" t="str">
        <f>VLOOKUP(A514,'Trade Payable'!$B$3:$B$435,1,0)</f>
        <v>SINGH ENTERPRISES</v>
      </c>
    </row>
    <row r="515" spans="1:3" x14ac:dyDescent="0.25">
      <c r="A515" t="s">
        <v>534</v>
      </c>
      <c r="B515" s="30">
        <v>188164</v>
      </c>
      <c r="C515" t="e">
        <f>VLOOKUP(A515,'Trade Payable'!$B$3:$B$435,1,0)</f>
        <v>#N/A</v>
      </c>
    </row>
    <row r="516" spans="1:3" x14ac:dyDescent="0.25">
      <c r="A516" t="s">
        <v>616</v>
      </c>
      <c r="B516" s="30">
        <v>2613906</v>
      </c>
      <c r="C516" t="e">
        <f>VLOOKUP(A516,'Trade Payable'!$B$3:$B$435,1,0)</f>
        <v>#N/A</v>
      </c>
    </row>
    <row r="517" spans="1:3" x14ac:dyDescent="0.25">
      <c r="A517" t="s">
        <v>552</v>
      </c>
      <c r="B517" s="30">
        <v>4483</v>
      </c>
      <c r="C517" t="e">
        <f>VLOOKUP(A517,'Trade Payable'!$B$3:$B$435,1,0)</f>
        <v>#N/A</v>
      </c>
    </row>
    <row r="518" spans="1:3" x14ac:dyDescent="0.25">
      <c r="A518" t="s">
        <v>514</v>
      </c>
      <c r="B518" s="30">
        <v>27349</v>
      </c>
      <c r="C518" t="str">
        <f>VLOOKUP(A518,'Trade Payable'!$B$3:$B$435,1,0)</f>
        <v>SKYKING COURIER SERVICE</v>
      </c>
    </row>
    <row r="519" spans="1:3" x14ac:dyDescent="0.25">
      <c r="A519" t="s">
        <v>171</v>
      </c>
      <c r="B519" s="30">
        <v>866831</v>
      </c>
      <c r="C519" t="str">
        <f>VLOOKUP(A519,'Trade Payable'!$B$3:$B$435,1,0)</f>
        <v>SM AND COMPANY</v>
      </c>
    </row>
    <row r="520" spans="1:3" x14ac:dyDescent="0.25">
      <c r="A520" t="s">
        <v>53</v>
      </c>
      <c r="B520" s="30">
        <v>4591528.0599999996</v>
      </c>
      <c r="C520" t="str">
        <f>VLOOKUP(A520,'Trade Payable'!$B$3:$B$435,1,0)</f>
        <v>SMS KHANIJA</v>
      </c>
    </row>
    <row r="521" spans="1:3" x14ac:dyDescent="0.25">
      <c r="A521" t="s">
        <v>271</v>
      </c>
      <c r="B521" s="30">
        <v>146361</v>
      </c>
      <c r="C521" t="str">
        <f>VLOOKUP(A521,'Trade Payable'!$B$3:$B$435,1,0)</f>
        <v>SN FIRE TECHNOLOGIES</v>
      </c>
    </row>
    <row r="522" spans="1:3" x14ac:dyDescent="0.25">
      <c r="A522" t="s">
        <v>566</v>
      </c>
      <c r="B522" s="30">
        <v>874062.62999999989</v>
      </c>
      <c r="C522" t="e">
        <f>VLOOKUP(A522,'Trade Payable'!$B$3:$B$435,1,0)</f>
        <v>#N/A</v>
      </c>
    </row>
    <row r="523" spans="1:3" x14ac:dyDescent="0.25">
      <c r="A523" t="s">
        <v>294</v>
      </c>
      <c r="B523" s="30">
        <v>4680</v>
      </c>
      <c r="C523" t="str">
        <f>VLOOKUP(A523,'Trade Payable'!$B$3:$B$435,1,0)</f>
        <v>SOMDEV &amp; COMPANY</v>
      </c>
    </row>
    <row r="524" spans="1:3" x14ac:dyDescent="0.25">
      <c r="A524" t="s">
        <v>661</v>
      </c>
      <c r="B524" s="30">
        <v>292168</v>
      </c>
      <c r="C524" t="e">
        <f>VLOOKUP(A524,'Trade Payable'!$B$3:$B$435,1,0)</f>
        <v>#N/A</v>
      </c>
    </row>
    <row r="525" spans="1:3" x14ac:dyDescent="0.25">
      <c r="A525" t="s">
        <v>337</v>
      </c>
      <c r="B525" s="30">
        <v>4698375</v>
      </c>
      <c r="C525" t="str">
        <f>VLOOKUP(A525,'Trade Payable'!$B$3:$B$435,1,0)</f>
        <v>SPEED INFRALOGISTICS LLP</v>
      </c>
    </row>
    <row r="526" spans="1:3" x14ac:dyDescent="0.25">
      <c r="A526" t="s">
        <v>229</v>
      </c>
      <c r="B526" s="30">
        <v>29777</v>
      </c>
      <c r="C526" t="str">
        <f>VLOOKUP(A526,'Trade Payable'!$B$3:$B$435,1,0)</f>
        <v>SR TRADING CO</v>
      </c>
    </row>
    <row r="527" spans="1:3" x14ac:dyDescent="0.25">
      <c r="A527" t="s">
        <v>303</v>
      </c>
      <c r="B527" s="30">
        <v>60867</v>
      </c>
      <c r="C527" t="str">
        <f>VLOOKUP(A527,'Trade Payable'!$B$3:$B$435,1,0)</f>
        <v>SRI JAGANNATH SAFETY AGENCY</v>
      </c>
    </row>
    <row r="528" spans="1:3" x14ac:dyDescent="0.25">
      <c r="A528" t="s">
        <v>153</v>
      </c>
      <c r="B528" s="30">
        <v>2360000</v>
      </c>
      <c r="C528" t="str">
        <f>VLOOKUP(A528,'Trade Payable'!$B$3:$B$435,1,0)</f>
        <v>SRI KRISHNA ASSOCIATE</v>
      </c>
    </row>
    <row r="529" spans="1:3" x14ac:dyDescent="0.25">
      <c r="A529" t="s">
        <v>269</v>
      </c>
      <c r="B529" s="30">
        <v>1162583</v>
      </c>
      <c r="C529" t="str">
        <f>VLOOKUP(A529,'Trade Payable'!$B$3:$B$435,1,0)</f>
        <v>SRI VENKATESWARA ENGINEERING WORKS</v>
      </c>
    </row>
    <row r="530" spans="1:3" x14ac:dyDescent="0.25">
      <c r="A530" t="s">
        <v>355</v>
      </c>
      <c r="B530" s="30">
        <v>1143</v>
      </c>
      <c r="C530" t="str">
        <f>VLOOKUP(A530,'Trade Payable'!$B$3:$B$435,1,0)</f>
        <v>SRINIBAS SWAIN</v>
      </c>
    </row>
    <row r="531" spans="1:3" x14ac:dyDescent="0.25">
      <c r="A531" t="s">
        <v>500</v>
      </c>
      <c r="B531" s="30">
        <v>3565.96</v>
      </c>
      <c r="C531" t="str">
        <f>VLOOKUP(A531,'Trade Payable'!$B$3:$B$435,1,0)</f>
        <v>SRJ PEETY STEELS PVT.LTD.</v>
      </c>
    </row>
    <row r="532" spans="1:3" x14ac:dyDescent="0.25">
      <c r="A532" t="s">
        <v>480</v>
      </c>
      <c r="B532" s="30">
        <v>6311.01</v>
      </c>
      <c r="C532" t="str">
        <f>VLOOKUP(A532,'Trade Payable'!$B$3:$B$435,1,0)</f>
        <v>SS EARTH MOVERS AND LOGIS</v>
      </c>
    </row>
    <row r="533" spans="1:3" x14ac:dyDescent="0.25">
      <c r="A533" t="s">
        <v>715</v>
      </c>
      <c r="B533" s="30">
        <v>363237.8</v>
      </c>
      <c r="C533" t="e">
        <f>VLOOKUP(A533,'Trade Payable'!$B$3:$B$435,1,0)</f>
        <v>#N/A</v>
      </c>
    </row>
    <row r="534" spans="1:3" x14ac:dyDescent="0.25">
      <c r="A534" t="s">
        <v>264</v>
      </c>
      <c r="B534" s="30">
        <v>23110.93</v>
      </c>
      <c r="C534" t="str">
        <f>VLOOKUP(A534,'Trade Payable'!$B$3:$B$435,1,0)</f>
        <v>STAR ENGINEERING WORKS</v>
      </c>
    </row>
    <row r="535" spans="1:3" x14ac:dyDescent="0.25">
      <c r="A535" t="s">
        <v>314</v>
      </c>
      <c r="B535" s="30">
        <v>494741</v>
      </c>
      <c r="C535" t="str">
        <f>VLOOKUP(A535,'Trade Payable'!$B$3:$B$435,1,0)</f>
        <v>STARONE SECURITY SERVICES</v>
      </c>
    </row>
    <row r="536" spans="1:3" x14ac:dyDescent="0.25">
      <c r="A536" t="s">
        <v>179</v>
      </c>
      <c r="B536" s="30">
        <v>7420</v>
      </c>
      <c r="C536" t="str">
        <f>VLOOKUP(A536,'Trade Payable'!$B$3:$B$435,1,0)</f>
        <v>STEAM EQUIPMENTS PVT LTD</v>
      </c>
    </row>
    <row r="537" spans="1:3" x14ac:dyDescent="0.25">
      <c r="A537" t="s">
        <v>67</v>
      </c>
      <c r="B537" s="30">
        <v>252023</v>
      </c>
      <c r="C537" t="str">
        <f>VLOOKUP(A537,'Trade Payable'!$B$3:$B$435,1,0)</f>
        <v>STEEL CRAFT OF INDIA</v>
      </c>
    </row>
    <row r="538" spans="1:3" x14ac:dyDescent="0.25">
      <c r="A538" t="s">
        <v>531</v>
      </c>
      <c r="B538" s="30">
        <v>321.88000000000466</v>
      </c>
      <c r="C538" t="e">
        <f>VLOOKUP(A538,'Trade Payable'!$B$3:$B$435,1,0)</f>
        <v>#N/A</v>
      </c>
    </row>
    <row r="539" spans="1:3" x14ac:dyDescent="0.25">
      <c r="A539" t="s">
        <v>80</v>
      </c>
      <c r="B539" s="30">
        <v>44800.01</v>
      </c>
      <c r="C539" t="str">
        <f>VLOOKUP(A539,'Trade Payable'!$B$3:$B$435,1,0)</f>
        <v>STUTI TECHNOLOGIES</v>
      </c>
    </row>
    <row r="540" spans="1:3" x14ac:dyDescent="0.25">
      <c r="A540" t="s">
        <v>313</v>
      </c>
      <c r="B540" s="30">
        <v>493000</v>
      </c>
      <c r="C540" t="str">
        <f>VLOOKUP(A540,'Trade Payable'!$B$3:$B$435,1,0)</f>
        <v>SUBHAM ENGINEERING</v>
      </c>
    </row>
    <row r="541" spans="1:3" x14ac:dyDescent="0.25">
      <c r="A541" t="s">
        <v>317</v>
      </c>
      <c r="B541" s="30">
        <v>58001.8</v>
      </c>
      <c r="C541" t="str">
        <f>VLOOKUP(A541,'Trade Payable'!$B$3:$B$435,1,0)</f>
        <v>SUDARSAN MOHANTY,</v>
      </c>
    </row>
    <row r="542" spans="1:3" x14ac:dyDescent="0.25">
      <c r="A542" t="s">
        <v>713</v>
      </c>
      <c r="B542" s="30">
        <v>549168.77</v>
      </c>
      <c r="C542" t="e">
        <f>VLOOKUP(A542,'Trade Payable'!$B$3:$B$435,1,0)</f>
        <v>#N/A</v>
      </c>
    </row>
    <row r="543" spans="1:3" x14ac:dyDescent="0.25">
      <c r="A543" t="s">
        <v>354</v>
      </c>
      <c r="B543" s="30">
        <v>5560</v>
      </c>
      <c r="C543" t="str">
        <f>VLOOKUP(A543,'Trade Payable'!$B$3:$B$435,1,0)</f>
        <v>SUMIT KUMAR JHA</v>
      </c>
    </row>
    <row r="544" spans="1:3" x14ac:dyDescent="0.25">
      <c r="A544" t="s">
        <v>227</v>
      </c>
      <c r="B544" s="30">
        <v>162000</v>
      </c>
      <c r="C544" t="str">
        <f>VLOOKUP(A544,'Trade Payable'!$B$3:$B$435,1,0)</f>
        <v>SUN CONSULTANCY AND SERVICES</v>
      </c>
    </row>
    <row r="545" spans="1:3" x14ac:dyDescent="0.25">
      <c r="A545" t="s">
        <v>169</v>
      </c>
      <c r="B545" s="30">
        <v>32477.22</v>
      </c>
      <c r="C545" t="str">
        <f>VLOOKUP(A545,'Trade Payable'!$B$3:$B$435,1,0)</f>
        <v>SUNANDA BEHERA</v>
      </c>
    </row>
    <row r="546" spans="1:3" x14ac:dyDescent="0.25">
      <c r="A546" t="s">
        <v>166</v>
      </c>
      <c r="B546" s="30">
        <v>83261</v>
      </c>
      <c r="C546" t="str">
        <f>VLOOKUP(A546,'Trade Payable'!$B$3:$B$435,1,0)</f>
        <v>SUNDARAM INDUSTRIES LIMITED</v>
      </c>
    </row>
    <row r="547" spans="1:3" x14ac:dyDescent="0.25">
      <c r="A547" t="s">
        <v>634</v>
      </c>
      <c r="B547" s="30">
        <v>34967</v>
      </c>
      <c r="C547" t="e">
        <f>VLOOKUP(A547,'Trade Payable'!$B$3:$B$435,1,0)</f>
        <v>#N/A</v>
      </c>
    </row>
    <row r="548" spans="1:3" x14ac:dyDescent="0.25">
      <c r="A548" t="s">
        <v>538</v>
      </c>
      <c r="B548" s="30">
        <v>566400</v>
      </c>
      <c r="C548" t="e">
        <f>VLOOKUP(A548,'Trade Payable'!$B$3:$B$435,1,0)</f>
        <v>#N/A</v>
      </c>
    </row>
    <row r="549" spans="1:3" x14ac:dyDescent="0.25">
      <c r="A549" t="s">
        <v>220</v>
      </c>
      <c r="B549" s="30">
        <v>2698825.49</v>
      </c>
      <c r="C549" t="str">
        <f>VLOOKUP(A549,'Trade Payable'!$B$3:$B$435,1,0)</f>
        <v>Suravi Construction</v>
      </c>
    </row>
    <row r="550" spans="1:3" x14ac:dyDescent="0.25">
      <c r="A550" t="s">
        <v>668</v>
      </c>
      <c r="B550" s="30">
        <v>41707.01</v>
      </c>
      <c r="C550" t="e">
        <f>VLOOKUP(A550,'Trade Payable'!$B$3:$B$435,1,0)</f>
        <v>#N/A</v>
      </c>
    </row>
    <row r="551" spans="1:3" x14ac:dyDescent="0.25">
      <c r="A551" t="s">
        <v>223</v>
      </c>
      <c r="B551" s="30">
        <v>15179</v>
      </c>
      <c r="C551" t="str">
        <f>VLOOKUP(A551,'Trade Payable'!$B$3:$B$435,1,0)</f>
        <v>SUVENDU KUMAR SAHOO</v>
      </c>
    </row>
    <row r="552" spans="1:3" x14ac:dyDescent="0.25">
      <c r="A552" t="s">
        <v>257</v>
      </c>
      <c r="B552" s="30">
        <v>108000</v>
      </c>
      <c r="C552" t="str">
        <f>VLOOKUP(A552,'Trade Payable'!$B$3:$B$435,1,0)</f>
        <v>SWAIN &amp; SONS POWER TECH PVT LTD</v>
      </c>
    </row>
    <row r="553" spans="1:3" x14ac:dyDescent="0.25">
      <c r="A553" t="s">
        <v>142</v>
      </c>
      <c r="B553" s="30">
        <v>172599</v>
      </c>
      <c r="C553" t="str">
        <f>VLOOKUP(A553,'Trade Payable'!$B$3:$B$435,1,0)</f>
        <v>SWAN ENVIRONMENTAL PVT. LTD.</v>
      </c>
    </row>
    <row r="554" spans="1:3" x14ac:dyDescent="0.25">
      <c r="A554" t="s">
        <v>291</v>
      </c>
      <c r="B554" s="30">
        <v>118320</v>
      </c>
      <c r="C554" t="str">
        <f>VLOOKUP(A554,'Trade Payable'!$B$3:$B$435,1,0)</f>
        <v>SWAN TECHNICAL SERVICES PVT LTD</v>
      </c>
    </row>
    <row r="555" spans="1:3" x14ac:dyDescent="0.25">
      <c r="A555" t="s">
        <v>198</v>
      </c>
      <c r="B555" s="30">
        <v>871775</v>
      </c>
      <c r="C555" t="str">
        <f>VLOOKUP(A555,'Trade Payable'!$B$3:$B$435,1,0)</f>
        <v>SWARNALATA ENTERPRISES</v>
      </c>
    </row>
    <row r="556" spans="1:3" x14ac:dyDescent="0.25">
      <c r="A556" t="s">
        <v>79</v>
      </c>
      <c r="B556" s="30">
        <v>168671.94</v>
      </c>
      <c r="C556" t="str">
        <f>VLOOKUP(A556,'Trade Payable'!$B$3:$B$435,1,0)</f>
        <v>SYMBOISIS</v>
      </c>
    </row>
    <row r="557" spans="1:3" x14ac:dyDescent="0.25">
      <c r="A557" t="s">
        <v>572</v>
      </c>
      <c r="B557" s="30">
        <v>39676.32</v>
      </c>
      <c r="C557" t="e">
        <f>VLOOKUP(A557,'Trade Payable'!$B$3:$B$435,1,0)</f>
        <v>#N/A</v>
      </c>
    </row>
    <row r="558" spans="1:3" x14ac:dyDescent="0.25">
      <c r="A558" t="s">
        <v>275</v>
      </c>
      <c r="B558" s="30">
        <v>18216</v>
      </c>
      <c r="C558" t="str">
        <f>VLOOKUP(A558,'Trade Payable'!$B$3:$B$435,1,0)</f>
        <v>TAJ HOOD WORKSHOP</v>
      </c>
    </row>
    <row r="559" spans="1:3" x14ac:dyDescent="0.25">
      <c r="A559" t="s">
        <v>76</v>
      </c>
      <c r="B559" s="30">
        <v>189623.85</v>
      </c>
      <c r="C559" t="str">
        <f>VLOOKUP(A559,'Trade Payable'!$B$3:$B$435,1,0)</f>
        <v>TARINI BEARING CENTRE</v>
      </c>
    </row>
    <row r="560" spans="1:3" x14ac:dyDescent="0.25">
      <c r="A560" t="s">
        <v>460</v>
      </c>
      <c r="B560" s="30">
        <v>217800</v>
      </c>
      <c r="C560" t="str">
        <f>VLOOKUP(A560,'Trade Payable'!$B$3:$B$435,1,0)</f>
        <v>TARINI ENTERPRISES</v>
      </c>
    </row>
    <row r="561" spans="1:3" x14ac:dyDescent="0.25">
      <c r="A561" t="s">
        <v>564</v>
      </c>
      <c r="B561" s="30">
        <v>40140.400000000001</v>
      </c>
      <c r="C561" t="e">
        <f>VLOOKUP(A561,'Trade Payable'!$B$3:$B$435,1,0)</f>
        <v>#N/A</v>
      </c>
    </row>
    <row r="562" spans="1:3" x14ac:dyDescent="0.25">
      <c r="A562" t="s">
        <v>484</v>
      </c>
      <c r="B562" s="30">
        <v>3607047.35</v>
      </c>
      <c r="C562" t="str">
        <f>VLOOKUP(A562,'Trade Payable'!$B$3:$B$435,1,0)</f>
        <v>Tata Steel Limited</v>
      </c>
    </row>
    <row r="563" spans="1:3" x14ac:dyDescent="0.25">
      <c r="A563" t="s">
        <v>94</v>
      </c>
      <c r="B563" s="30">
        <v>64823.6</v>
      </c>
      <c r="C563" t="str">
        <f>VLOOKUP(A563,'Trade Payable'!$B$3:$B$435,1,0)</f>
        <v>TECHNICS</v>
      </c>
    </row>
    <row r="564" spans="1:3" x14ac:dyDescent="0.25">
      <c r="A564" t="s">
        <v>315</v>
      </c>
      <c r="B564" s="30">
        <v>70443</v>
      </c>
      <c r="C564" t="str">
        <f>VLOOKUP(A564,'Trade Payable'!$B$3:$B$435,1,0)</f>
        <v>TECHNO FACILITY AND MANAGEMENT</v>
      </c>
    </row>
    <row r="565" spans="1:3" x14ac:dyDescent="0.25">
      <c r="A565" t="s">
        <v>101</v>
      </c>
      <c r="B565" s="30">
        <v>25724</v>
      </c>
      <c r="C565" t="str">
        <f>VLOOKUP(A565,'Trade Payable'!$B$3:$B$435,1,0)</f>
        <v>TEMPTECH</v>
      </c>
    </row>
    <row r="566" spans="1:3" x14ac:dyDescent="0.25">
      <c r="A566" t="s">
        <v>435</v>
      </c>
      <c r="B566" s="30">
        <v>11829347.65</v>
      </c>
      <c r="C566" t="str">
        <f>VLOOKUP(A566,'Trade Payable'!$B$3:$B$435,1,0)</f>
        <v>TENOVA  HYPERTHERM  PRIVA</v>
      </c>
    </row>
    <row r="567" spans="1:3" x14ac:dyDescent="0.25">
      <c r="A567" t="s">
        <v>304</v>
      </c>
      <c r="B567" s="30">
        <v>447451</v>
      </c>
      <c r="C567" t="str">
        <f>VLOOKUP(A567,'Trade Payable'!$B$3:$B$435,1,0)</f>
        <v>TERRIER SECURITY SERVICES INDIA PVT</v>
      </c>
    </row>
    <row r="568" spans="1:3" x14ac:dyDescent="0.25">
      <c r="A568" t="s">
        <v>635</v>
      </c>
      <c r="B568" s="30">
        <v>440709.72</v>
      </c>
      <c r="C568" t="e">
        <f>VLOOKUP(A568,'Trade Payable'!$B$3:$B$435,1,0)</f>
        <v>#N/A</v>
      </c>
    </row>
    <row r="569" spans="1:3" x14ac:dyDescent="0.25">
      <c r="A569" t="s">
        <v>374</v>
      </c>
      <c r="B569" s="30">
        <v>4350.3599999999997</v>
      </c>
      <c r="C569" t="str">
        <f>VLOOKUP(A569,'Trade Payable'!$B$3:$B$435,1,0)</f>
        <v>THE PROGRESSIVE ENTERPRIS</v>
      </c>
    </row>
    <row r="570" spans="1:3" x14ac:dyDescent="0.25">
      <c r="A570" t="s">
        <v>63</v>
      </c>
      <c r="B570" s="30">
        <v>4349084</v>
      </c>
      <c r="C570" t="str">
        <f>VLOOKUP(A570,'Trade Payable'!$B$3:$B$435,1,0)</f>
        <v>THE UNITED PROVINCES SUGAR COMPANY</v>
      </c>
    </row>
    <row r="571" spans="1:3" x14ac:dyDescent="0.25">
      <c r="A571" t="s">
        <v>213</v>
      </c>
      <c r="B571" s="30">
        <v>139722</v>
      </c>
      <c r="C571" t="str">
        <f>VLOOKUP(A571,'Trade Payable'!$B$3:$B$435,1,0)</f>
        <v>THEJO ENGINEERING LIMITED</v>
      </c>
    </row>
    <row r="572" spans="1:3" x14ac:dyDescent="0.25">
      <c r="A572" t="s">
        <v>557</v>
      </c>
      <c r="B572" s="30">
        <v>90978.4</v>
      </c>
      <c r="C572" t="e">
        <f>VLOOKUP(A572,'Trade Payable'!$B$3:$B$435,1,0)</f>
        <v>#N/A</v>
      </c>
    </row>
    <row r="573" spans="1:3" x14ac:dyDescent="0.25">
      <c r="A573" t="s">
        <v>259</v>
      </c>
      <c r="B573" s="30">
        <v>178819.18</v>
      </c>
      <c r="C573" t="str">
        <f>VLOOKUP(A573,'Trade Payable'!$B$3:$B$435,1,0)</f>
        <v>THERMO FISHER SCIENTIFIC INDIA PVT</v>
      </c>
    </row>
    <row r="574" spans="1:3" x14ac:dyDescent="0.25">
      <c r="A574" t="s">
        <v>653</v>
      </c>
      <c r="B574" s="30">
        <v>656682.18999999994</v>
      </c>
      <c r="C574" t="e">
        <f>VLOOKUP(A574,'Trade Payable'!$B$3:$B$435,1,0)</f>
        <v>#N/A</v>
      </c>
    </row>
    <row r="575" spans="1:3" x14ac:dyDescent="0.25">
      <c r="A575" t="s">
        <v>558</v>
      </c>
      <c r="B575" s="30">
        <v>19619</v>
      </c>
      <c r="C575" t="e">
        <f>VLOOKUP(A575,'Trade Payable'!$B$3:$B$435,1,0)</f>
        <v>#N/A</v>
      </c>
    </row>
    <row r="576" spans="1:3" x14ac:dyDescent="0.25">
      <c r="A576" t="s">
        <v>679</v>
      </c>
      <c r="B576" s="30">
        <v>22400</v>
      </c>
      <c r="C576" t="e">
        <f>VLOOKUP(A576,'Trade Payable'!$B$3:$B$435,1,0)</f>
        <v>#N/A</v>
      </c>
    </row>
    <row r="577" spans="1:3" x14ac:dyDescent="0.25">
      <c r="A577" t="s">
        <v>424</v>
      </c>
      <c r="B577" s="30">
        <v>52326</v>
      </c>
      <c r="C577" t="str">
        <f>VLOOKUP(A577,'Trade Payable'!$B$3:$B$435,1,0)</f>
        <v>TOOLS BEARING SYNDICATE</v>
      </c>
    </row>
    <row r="578" spans="1:3" x14ac:dyDescent="0.25">
      <c r="A578" t="s">
        <v>571</v>
      </c>
      <c r="B578" s="30">
        <v>14649</v>
      </c>
      <c r="C578" t="e">
        <f>VLOOKUP(A578,'Trade Payable'!$B$3:$B$435,1,0)</f>
        <v>#N/A</v>
      </c>
    </row>
    <row r="579" spans="1:3" x14ac:dyDescent="0.25">
      <c r="A579" t="s">
        <v>127</v>
      </c>
      <c r="B579" s="30">
        <v>22302</v>
      </c>
      <c r="C579" t="str">
        <f>VLOOKUP(A579,'Trade Payable'!$B$3:$B$435,1,0)</f>
        <v>TRACK  PARTS CORPORATION</v>
      </c>
    </row>
    <row r="580" spans="1:3" x14ac:dyDescent="0.25">
      <c r="A580" t="s">
        <v>593</v>
      </c>
      <c r="B580" s="30">
        <v>910600</v>
      </c>
      <c r="C580" t="e">
        <f>VLOOKUP(A580,'Trade Payable'!$B$3:$B$435,1,0)</f>
        <v>#N/A</v>
      </c>
    </row>
    <row r="581" spans="1:3" x14ac:dyDescent="0.25">
      <c r="A581" t="s">
        <v>429</v>
      </c>
      <c r="B581" s="30">
        <v>10142</v>
      </c>
      <c r="C581" t="str">
        <f>VLOOKUP(A581,'Trade Payable'!$B$3:$B$435,1,0)</f>
        <v>TRANSDYNAMICS ENGINEERING</v>
      </c>
    </row>
    <row r="582" spans="1:3" x14ac:dyDescent="0.25">
      <c r="A582" t="s">
        <v>329</v>
      </c>
      <c r="B582" s="30">
        <v>17049.89</v>
      </c>
      <c r="C582" t="str">
        <f>VLOOKUP(A582,'Trade Payable'!$B$3:$B$435,1,0)</f>
        <v>TRANSPORT CORP. OF INDIA LTD.</v>
      </c>
    </row>
    <row r="583" spans="1:3" x14ac:dyDescent="0.25">
      <c r="A583" t="s">
        <v>370</v>
      </c>
      <c r="B583" s="30">
        <v>44138</v>
      </c>
      <c r="C583" t="str">
        <f>VLOOKUP(A583,'Trade Payable'!$B$3:$B$435,1,0)</f>
        <v>TRANSTECHNOLOGIES THERMAL</v>
      </c>
    </row>
    <row r="584" spans="1:3" x14ac:dyDescent="0.25">
      <c r="A584" t="s">
        <v>222</v>
      </c>
      <c r="B584" s="30">
        <v>16892</v>
      </c>
      <c r="C584" t="str">
        <f>VLOOKUP(A584,'Trade Payable'!$B$3:$B$435,1,0)</f>
        <v>Travel &amp; Rentals Pvt Ltd</v>
      </c>
    </row>
    <row r="585" spans="1:3" x14ac:dyDescent="0.25">
      <c r="A585" t="s">
        <v>253</v>
      </c>
      <c r="B585" s="30">
        <v>4705654.63</v>
      </c>
      <c r="C585" t="str">
        <f>VLOOKUP(A585,'Trade Payable'!$B$3:$B$435,1,0)</f>
        <v>TRILOCHAN DHAL</v>
      </c>
    </row>
    <row r="586" spans="1:3" x14ac:dyDescent="0.25">
      <c r="A586" t="s">
        <v>579</v>
      </c>
      <c r="B586" s="30">
        <v>1906021.38</v>
      </c>
      <c r="C586" t="e">
        <f>VLOOKUP(A586,'Trade Payable'!$B$3:$B$435,1,0)</f>
        <v>#N/A</v>
      </c>
    </row>
    <row r="587" spans="1:3" x14ac:dyDescent="0.25">
      <c r="A587" t="s">
        <v>577</v>
      </c>
      <c r="B587" s="30">
        <v>31590</v>
      </c>
      <c r="C587" t="e">
        <f>VLOOKUP(A587,'Trade Payable'!$B$3:$B$435,1,0)</f>
        <v>#N/A</v>
      </c>
    </row>
    <row r="588" spans="1:3" x14ac:dyDescent="0.25">
      <c r="A588" t="s">
        <v>107</v>
      </c>
      <c r="B588" s="30">
        <v>45851.219999999972</v>
      </c>
      <c r="C588" t="str">
        <f>VLOOKUP(A588,'Trade Payable'!$B$3:$B$435,1,0)</f>
        <v>TRISHUL TREAD PRIVATE LTD.</v>
      </c>
    </row>
    <row r="589" spans="1:3" x14ac:dyDescent="0.25">
      <c r="A589" t="s">
        <v>296</v>
      </c>
      <c r="B589" s="30">
        <v>195869</v>
      </c>
      <c r="C589" t="str">
        <f>VLOOKUP(A589,'Trade Payable'!$B$3:$B$435,1,0)</f>
        <v>TRULY PEST SOLUTION PVT. LTD.</v>
      </c>
    </row>
    <row r="590" spans="1:3" x14ac:dyDescent="0.25">
      <c r="A590" t="s">
        <v>236</v>
      </c>
      <c r="B590" s="30">
        <v>27492</v>
      </c>
      <c r="C590" t="str">
        <f>VLOOKUP(A590,'Trade Payable'!$B$3:$B$435,1,0)</f>
        <v>TUFFLEAK  ENGINEERS</v>
      </c>
    </row>
    <row r="591" spans="1:3" x14ac:dyDescent="0.25">
      <c r="A591" t="s">
        <v>647</v>
      </c>
      <c r="B591" s="30">
        <v>7620</v>
      </c>
      <c r="C591" t="e">
        <f>VLOOKUP(A591,'Trade Payable'!$B$3:$B$435,1,0)</f>
        <v>#N/A</v>
      </c>
    </row>
    <row r="592" spans="1:3" x14ac:dyDescent="0.25">
      <c r="A592" t="s">
        <v>316</v>
      </c>
      <c r="B592" s="30">
        <v>15299</v>
      </c>
      <c r="C592" t="str">
        <f>VLOOKUP(A592,'Trade Payable'!$B$3:$B$435,1,0)</f>
        <v>TURBO ENGINEERING SERVICES</v>
      </c>
    </row>
    <row r="593" spans="1:3" x14ac:dyDescent="0.25">
      <c r="A593" t="s">
        <v>285</v>
      </c>
      <c r="B593" s="30">
        <v>200100</v>
      </c>
      <c r="C593" t="str">
        <f>VLOOKUP(A593,'Trade Payable'!$B$3:$B$435,1,0)</f>
        <v>UNICOM INFOTEL PRIVATE LIMITED</v>
      </c>
    </row>
    <row r="594" spans="1:3" x14ac:dyDescent="0.25">
      <c r="A594" t="s">
        <v>181</v>
      </c>
      <c r="B594" s="30">
        <v>318531</v>
      </c>
      <c r="C594" t="str">
        <f>VLOOKUP(A594,'Trade Payable'!$B$3:$B$435,1,0)</f>
        <v>UNIMAX TRADERS</v>
      </c>
    </row>
    <row r="595" spans="1:3" x14ac:dyDescent="0.25">
      <c r="A595" t="s">
        <v>378</v>
      </c>
      <c r="B595" s="30">
        <v>16962</v>
      </c>
      <c r="C595" t="str">
        <f>VLOOKUP(A595,'Trade Payable'!$B$3:$B$435,1,0)</f>
        <v>UNIMECH LIFTING EQUIPMENT</v>
      </c>
    </row>
    <row r="596" spans="1:3" x14ac:dyDescent="0.25">
      <c r="A596" t="s">
        <v>471</v>
      </c>
      <c r="B596" s="30">
        <v>54622.83</v>
      </c>
      <c r="C596" t="str">
        <f>VLOOKUP(A596,'Trade Payable'!$B$3:$B$435,1,0)</f>
        <v>UNION ROADWAYS LIMITED</v>
      </c>
    </row>
    <row r="597" spans="1:3" x14ac:dyDescent="0.25">
      <c r="A597" t="s">
        <v>113</v>
      </c>
      <c r="B597" s="30">
        <v>330310</v>
      </c>
      <c r="C597" t="str">
        <f>VLOOKUP(A597,'Trade Payable'!$B$3:$B$435,1,0)</f>
        <v>UNIQUE FABRICATORS CORPORATIONS</v>
      </c>
    </row>
    <row r="598" spans="1:3" x14ac:dyDescent="0.25">
      <c r="A598" t="s">
        <v>439</v>
      </c>
      <c r="B598" s="30">
        <v>151616.31</v>
      </c>
      <c r="C598" t="e">
        <f>VLOOKUP(A598,'Trade Payable'!$B$3:$B$435,1,0)</f>
        <v>#N/A</v>
      </c>
    </row>
    <row r="599" spans="1:3" x14ac:dyDescent="0.25">
      <c r="A599" t="s">
        <v>214</v>
      </c>
      <c r="B599" s="30">
        <v>2200763</v>
      </c>
      <c r="C599" t="str">
        <f>VLOOKUP(A599,'Trade Payable'!$B$3:$B$435,1,0)</f>
        <v>UNITED REFRACTORY SERVICES</v>
      </c>
    </row>
    <row r="600" spans="1:3" x14ac:dyDescent="0.25">
      <c r="A600" t="s">
        <v>470</v>
      </c>
      <c r="B600" s="30">
        <v>1755241.8</v>
      </c>
      <c r="C600" t="str">
        <f>VLOOKUP(A600,'Trade Payable'!$B$3:$B$435,1,0)</f>
        <v>UNIVERSAL PLACEMENT SERVI</v>
      </c>
    </row>
    <row r="601" spans="1:3" x14ac:dyDescent="0.25">
      <c r="A601" t="s">
        <v>141</v>
      </c>
      <c r="B601" s="30">
        <v>64900</v>
      </c>
      <c r="C601" t="str">
        <f>VLOOKUP(A601,'Trade Payable'!$B$3:$B$435,1,0)</f>
        <v>UNIVERSAL TRADING COMPANY</v>
      </c>
    </row>
    <row r="602" spans="1:3" x14ac:dyDescent="0.25">
      <c r="A602" t="s">
        <v>297</v>
      </c>
      <c r="B602" s="30">
        <v>440964</v>
      </c>
      <c r="C602" t="str">
        <f>VLOOKUP(A602,'Trade Payable'!$B$3:$B$435,1,0)</f>
        <v>UPDATER SERVICE PRIVATE LIMITED</v>
      </c>
    </row>
    <row r="603" spans="1:3" x14ac:dyDescent="0.25">
      <c r="A603" t="s">
        <v>146</v>
      </c>
      <c r="B603" s="30">
        <v>73739</v>
      </c>
      <c r="C603" t="str">
        <f>VLOOKUP(A603,'Trade Payable'!$B$3:$B$435,1,0)</f>
        <v>UTKAL OXY ARC SERVICES</v>
      </c>
    </row>
    <row r="604" spans="1:3" x14ac:dyDescent="0.25">
      <c r="A604" t="s">
        <v>121</v>
      </c>
      <c r="B604" s="30">
        <v>47692</v>
      </c>
      <c r="C604" t="str">
        <f>VLOOKUP(A604,'Trade Payable'!$B$3:$B$435,1,0)</f>
        <v>UTKAL TARPAULIN INDUSTRIES</v>
      </c>
    </row>
    <row r="605" spans="1:3" x14ac:dyDescent="0.25">
      <c r="A605" t="s">
        <v>346</v>
      </c>
      <c r="B605" s="30">
        <v>20449.63</v>
      </c>
      <c r="C605" t="str">
        <f>VLOOKUP(A605,'Trade Payable'!$B$3:$B$435,1,0)</f>
        <v>V. Saran</v>
      </c>
    </row>
    <row r="606" spans="1:3" x14ac:dyDescent="0.25">
      <c r="A606" t="s">
        <v>174</v>
      </c>
      <c r="B606" s="30">
        <v>184587</v>
      </c>
      <c r="C606" t="str">
        <f>VLOOKUP(A606,'Trade Payable'!$B$3:$B$435,1,0)</f>
        <v>VAAYUSHANTI SOLUTIONS PVT LTD</v>
      </c>
    </row>
    <row r="607" spans="1:3" x14ac:dyDescent="0.25">
      <c r="A607" t="s">
        <v>422</v>
      </c>
      <c r="B607" s="30">
        <v>197370</v>
      </c>
      <c r="C607" t="str">
        <f>VLOOKUP(A607,'Trade Payable'!$B$3:$B$435,1,0)</f>
        <v>VALVE TECH INDUSTRIES</v>
      </c>
    </row>
    <row r="608" spans="1:3" x14ac:dyDescent="0.25">
      <c r="A608" t="s">
        <v>721</v>
      </c>
      <c r="B608" s="30">
        <v>13382.32</v>
      </c>
      <c r="C608" t="e">
        <f>VLOOKUP(A608,'Trade Payable'!$B$3:$B$435,1,0)</f>
        <v>#N/A</v>
      </c>
    </row>
    <row r="609" spans="1:3" x14ac:dyDescent="0.25">
      <c r="A609" t="s">
        <v>720</v>
      </c>
      <c r="B609" s="30">
        <v>65488</v>
      </c>
      <c r="C609" t="e">
        <f>VLOOKUP(A609,'Trade Payable'!$B$3:$B$435,1,0)</f>
        <v>#N/A</v>
      </c>
    </row>
    <row r="610" spans="1:3" x14ac:dyDescent="0.25">
      <c r="A610" t="s">
        <v>568</v>
      </c>
      <c r="B610" s="30">
        <v>359793.24</v>
      </c>
      <c r="C610" t="e">
        <f>VLOOKUP(A610,'Trade Payable'!$B$3:$B$435,1,0)</f>
        <v>#N/A</v>
      </c>
    </row>
    <row r="611" spans="1:3" x14ac:dyDescent="0.25">
      <c r="A611" t="s">
        <v>395</v>
      </c>
      <c r="B611" s="30">
        <v>385170</v>
      </c>
      <c r="C611" t="str">
        <f>VLOOKUP(A611,'Trade Payable'!$B$3:$B$435,1,0)</f>
        <v>VELJAN HYDRAIR LIMITED</v>
      </c>
    </row>
    <row r="612" spans="1:3" x14ac:dyDescent="0.25">
      <c r="A612" t="s">
        <v>654</v>
      </c>
      <c r="B612" s="30">
        <v>93573</v>
      </c>
      <c r="C612" t="e">
        <f>VLOOKUP(A612,'Trade Payable'!$B$3:$B$435,1,0)</f>
        <v>#N/A</v>
      </c>
    </row>
    <row r="613" spans="1:3" x14ac:dyDescent="0.25">
      <c r="A613" t="s">
        <v>335</v>
      </c>
      <c r="B613" s="30">
        <v>3146745.51</v>
      </c>
      <c r="C613" t="str">
        <f>VLOOKUP(A613,'Trade Payable'!$B$3:$B$435,1,0)</f>
        <v>VINAYAK TRANSPORT COMPANY</v>
      </c>
    </row>
    <row r="614" spans="1:3" x14ac:dyDescent="0.25">
      <c r="A614" t="s">
        <v>519</v>
      </c>
      <c r="B614" s="30">
        <v>92841940.989999995</v>
      </c>
      <c r="C614" t="e">
        <f>VLOOKUP(A614,'Trade Payable'!$B$3:$B$435,1,0)</f>
        <v>#N/A</v>
      </c>
    </row>
    <row r="615" spans="1:3" x14ac:dyDescent="0.25">
      <c r="A615" t="s">
        <v>47</v>
      </c>
      <c r="B615" s="30">
        <v>93919654.140000001</v>
      </c>
      <c r="C615" t="str">
        <f>VLOOKUP(A615,'Trade Payable'!$B$3:$B$435,1,0)</f>
        <v>VISA MINMETAL LIMITED</v>
      </c>
    </row>
    <row r="616" spans="1:3" x14ac:dyDescent="0.25">
      <c r="A616" t="s">
        <v>359</v>
      </c>
      <c r="B616" s="30">
        <v>233452307.40000001</v>
      </c>
      <c r="C616" t="e">
        <f>VLOOKUP(A616,'Trade Payable'!$B$3:$B$435,1,0)</f>
        <v>#N/A</v>
      </c>
    </row>
    <row r="617" spans="1:3" x14ac:dyDescent="0.25">
      <c r="A617" t="s">
        <v>530</v>
      </c>
      <c r="B617" s="30">
        <v>185904</v>
      </c>
      <c r="C617" t="e">
        <f>VLOOKUP(A617,'Trade Payable'!$B$3:$B$435,1,0)</f>
        <v>#N/A</v>
      </c>
    </row>
    <row r="618" spans="1:3" x14ac:dyDescent="0.25">
      <c r="A618" t="s">
        <v>404</v>
      </c>
      <c r="B618" s="30">
        <v>3183</v>
      </c>
      <c r="C618" t="str">
        <f>VLOOKUP(A618,'Trade Payable'!$B$3:$B$435,1,0)</f>
        <v>VISAKHA INDUSTRIAL GASES</v>
      </c>
    </row>
    <row r="619" spans="1:3" x14ac:dyDescent="0.25">
      <c r="A619" t="s">
        <v>347</v>
      </c>
      <c r="B619" s="30">
        <v>13820.4</v>
      </c>
      <c r="C619" t="str">
        <f>VLOOKUP(A619,'Trade Payable'!$B$3:$B$435,1,0)</f>
        <v>Vishal Agarwal</v>
      </c>
    </row>
    <row r="620" spans="1:3" x14ac:dyDescent="0.25">
      <c r="A620" t="s">
        <v>664</v>
      </c>
      <c r="B620" s="30">
        <v>113850</v>
      </c>
      <c r="C620" t="e">
        <f>VLOOKUP(A620,'Trade Payable'!$B$3:$B$435,1,0)</f>
        <v>#N/A</v>
      </c>
    </row>
    <row r="621" spans="1:3" x14ac:dyDescent="0.25">
      <c r="A621" t="s">
        <v>608</v>
      </c>
      <c r="B621" s="30">
        <v>155412</v>
      </c>
      <c r="C621" t="e">
        <f>VLOOKUP(A621,'Trade Payable'!$B$3:$B$435,1,0)</f>
        <v>#N/A</v>
      </c>
    </row>
    <row r="622" spans="1:3" x14ac:dyDescent="0.25">
      <c r="A622" t="s">
        <v>375</v>
      </c>
      <c r="B622" s="30">
        <v>45000</v>
      </c>
      <c r="C622" t="e">
        <f>VLOOKUP(A622,'Trade Payable'!$B$3:$B$435,1,0)</f>
        <v>#N/A</v>
      </c>
    </row>
    <row r="623" spans="1:3" x14ac:dyDescent="0.25">
      <c r="A623" t="s">
        <v>91</v>
      </c>
      <c r="B623" s="30">
        <v>57119</v>
      </c>
      <c r="C623" t="str">
        <f>VLOOKUP(A623,'Trade Payable'!$B$3:$B$435,1,0)</f>
        <v>VMS NIRMAN PRIVATE LIMITED</v>
      </c>
    </row>
    <row r="624" spans="1:3" x14ac:dyDescent="0.25">
      <c r="A624" t="s">
        <v>570</v>
      </c>
      <c r="B624" s="30">
        <v>57604.68</v>
      </c>
      <c r="C624" t="e">
        <f>VLOOKUP(A624,'Trade Payable'!$B$3:$B$435,1,0)</f>
        <v>#N/A</v>
      </c>
    </row>
    <row r="625" spans="1:3" x14ac:dyDescent="0.25">
      <c r="A625" t="s">
        <v>578</v>
      </c>
      <c r="B625" s="30">
        <v>3916</v>
      </c>
      <c r="C625" t="e">
        <f>VLOOKUP(A625,'Trade Payable'!$B$3:$B$435,1,0)</f>
        <v>#N/A</v>
      </c>
    </row>
    <row r="626" spans="1:3" x14ac:dyDescent="0.25">
      <c r="A626" t="s">
        <v>595</v>
      </c>
      <c r="B626" s="30">
        <v>522000</v>
      </c>
      <c r="C626" t="e">
        <f>VLOOKUP(A626,'Trade Payable'!$B$3:$B$435,1,0)</f>
        <v>#N/A</v>
      </c>
    </row>
    <row r="627" spans="1:3" x14ac:dyDescent="0.25">
      <c r="A627" t="s">
        <v>619</v>
      </c>
      <c r="B627" s="30">
        <v>22500</v>
      </c>
      <c r="C627" t="e">
        <f>VLOOKUP(A627,'Trade Payable'!$B$3:$B$435,1,0)</f>
        <v>#N/A</v>
      </c>
    </row>
    <row r="628" spans="1:3" x14ac:dyDescent="0.25">
      <c r="A628" t="s">
        <v>600</v>
      </c>
      <c r="B628" s="30">
        <v>1569</v>
      </c>
      <c r="C628" t="e">
        <f>VLOOKUP(A628,'Trade Payable'!$B$3:$B$435,1,0)</f>
        <v>#N/A</v>
      </c>
    </row>
    <row r="629" spans="1:3" x14ac:dyDescent="0.25">
      <c r="A629" t="s">
        <v>585</v>
      </c>
      <c r="B629" s="30">
        <v>518</v>
      </c>
      <c r="C629" t="e">
        <f>VLOOKUP(A629,'Trade Payable'!$B$3:$B$435,1,0)</f>
        <v>#N/A</v>
      </c>
    </row>
    <row r="630" spans="1:3" x14ac:dyDescent="0.25">
      <c r="A630" t="s">
        <v>274</v>
      </c>
      <c r="B630" s="30">
        <v>70290</v>
      </c>
      <c r="C630" t="str">
        <f>VLOOKUP(A630,'Trade Payable'!$B$3:$B$435,1,0)</f>
        <v>WATENVA SOLUTION PRIVATE LIMITED</v>
      </c>
    </row>
    <row r="631" spans="1:3" x14ac:dyDescent="0.25">
      <c r="A631" t="s">
        <v>132</v>
      </c>
      <c r="B631" s="30">
        <v>103270</v>
      </c>
      <c r="C631" t="str">
        <f>VLOOKUP(A631,'Trade Payable'!$B$3:$B$435,1,0)</f>
        <v>WATER  TREAT  SUPPLY &amp;  SERVICES</v>
      </c>
    </row>
    <row r="632" spans="1:3" x14ac:dyDescent="0.25">
      <c r="A632" t="s">
        <v>261</v>
      </c>
      <c r="B632" s="30">
        <v>30380</v>
      </c>
      <c r="C632" t="str">
        <f>VLOOKUP(A632,'Trade Payable'!$B$3:$B$435,1,0)</f>
        <v>WEIGHMASS SYSTEMS INDIA PVT LTD</v>
      </c>
    </row>
    <row r="633" spans="1:3" x14ac:dyDescent="0.25">
      <c r="A633" t="s">
        <v>388</v>
      </c>
      <c r="B633" s="30">
        <v>18762</v>
      </c>
      <c r="C633" t="str">
        <f>VLOOKUP(A633,'Trade Payable'!$B$3:$B$435,1,0)</f>
        <v>WEIR BDK VALVES</v>
      </c>
    </row>
    <row r="634" spans="1:3" x14ac:dyDescent="0.25">
      <c r="A634" t="s">
        <v>391</v>
      </c>
      <c r="B634" s="30">
        <v>193140</v>
      </c>
      <c r="C634" t="str">
        <f>VLOOKUP(A634,'Trade Payable'!$B$3:$B$435,1,0)</f>
        <v>WENDT INDIA LIMITED</v>
      </c>
    </row>
    <row r="635" spans="1:3" x14ac:dyDescent="0.25">
      <c r="A635" t="s">
        <v>645</v>
      </c>
      <c r="B635" s="30">
        <v>1108312.8999999999</v>
      </c>
      <c r="C635" t="e">
        <f>VLOOKUP(A635,'Trade Payable'!$B$3:$B$435,1,0)</f>
        <v>#N/A</v>
      </c>
    </row>
    <row r="636" spans="1:3" x14ac:dyDescent="0.25">
      <c r="A636" t="s">
        <v>418</v>
      </c>
      <c r="B636" s="30">
        <v>8496</v>
      </c>
      <c r="C636" t="str">
        <f>VLOOKUP(A636,'Trade Payable'!$B$3:$B$435,1,0)</f>
        <v>WINDSTON SPRINGS PVTLTD</v>
      </c>
    </row>
    <row r="637" spans="1:3" x14ac:dyDescent="0.25">
      <c r="A637" t="s">
        <v>663</v>
      </c>
      <c r="B637" s="30">
        <v>43934</v>
      </c>
      <c r="C637" t="e">
        <f>VLOOKUP(A637,'Trade Payable'!$B$3:$B$435,1,0)</f>
        <v>#N/A</v>
      </c>
    </row>
  </sheetData>
  <autoFilter ref="A3:C637"/>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726"/>
  <sheetViews>
    <sheetView workbookViewId="0">
      <selection activeCell="B16" sqref="B16"/>
    </sheetView>
  </sheetViews>
  <sheetFormatPr defaultRowHeight="15" x14ac:dyDescent="0.25"/>
  <cols>
    <col min="1" max="1" width="40.7109375" bestFit="1" customWidth="1"/>
    <col min="2" max="2" width="15.28515625" style="30" bestFit="1" customWidth="1"/>
  </cols>
  <sheetData>
    <row r="2" spans="1:3" x14ac:dyDescent="0.25">
      <c r="B2" s="30" t="e">
        <f>SUBTOTAL(9,B3:B1048576)</f>
        <v>#REF!</v>
      </c>
    </row>
    <row r="3" spans="1:3" x14ac:dyDescent="0.25">
      <c r="A3" t="s">
        <v>681</v>
      </c>
      <c r="B3" s="30" t="s">
        <v>518</v>
      </c>
      <c r="C3" t="s">
        <v>682</v>
      </c>
    </row>
    <row r="4" spans="1:3" x14ac:dyDescent="0.25">
      <c r="A4" t="s">
        <v>519</v>
      </c>
      <c r="B4" s="30">
        <v>92841940.989999995</v>
      </c>
      <c r="C4" t="s">
        <v>643</v>
      </c>
    </row>
    <row r="5" spans="1:3" x14ac:dyDescent="0.25">
      <c r="A5" t="s">
        <v>47</v>
      </c>
      <c r="B5" s="30">
        <v>27030751.859999999</v>
      </c>
      <c r="C5" t="s">
        <v>643</v>
      </c>
    </row>
    <row r="6" spans="1:3" x14ac:dyDescent="0.25">
      <c r="A6" t="s">
        <v>49</v>
      </c>
      <c r="B6" s="30">
        <v>522091</v>
      </c>
      <c r="C6" t="s">
        <v>643</v>
      </c>
    </row>
    <row r="7" spans="1:3" x14ac:dyDescent="0.25">
      <c r="A7" t="s">
        <v>50</v>
      </c>
      <c r="B7" s="30">
        <v>26637</v>
      </c>
      <c r="C7" t="s">
        <v>643</v>
      </c>
    </row>
    <row r="8" spans="1:3" x14ac:dyDescent="0.25">
      <c r="A8" t="s">
        <v>51</v>
      </c>
      <c r="B8" s="30">
        <v>2778374.01</v>
      </c>
      <c r="C8" t="s">
        <v>643</v>
      </c>
    </row>
    <row r="9" spans="1:3" x14ac:dyDescent="0.25">
      <c r="A9" t="s">
        <v>52</v>
      </c>
      <c r="B9" s="30">
        <v>11474154.050000001</v>
      </c>
      <c r="C9" t="s">
        <v>643</v>
      </c>
    </row>
    <row r="10" spans="1:3" x14ac:dyDescent="0.25">
      <c r="A10" t="s">
        <v>53</v>
      </c>
      <c r="B10" s="30">
        <v>3061632.36</v>
      </c>
      <c r="C10" t="s">
        <v>643</v>
      </c>
    </row>
    <row r="11" spans="1:3" x14ac:dyDescent="0.25">
      <c r="A11" t="s">
        <v>54</v>
      </c>
      <c r="B11" s="30">
        <v>5942530</v>
      </c>
      <c r="C11" t="s">
        <v>643</v>
      </c>
    </row>
    <row r="12" spans="1:3" x14ac:dyDescent="0.25">
      <c r="A12" t="s">
        <v>55</v>
      </c>
      <c r="B12" s="30">
        <v>984411.13</v>
      </c>
      <c r="C12" t="s">
        <v>643</v>
      </c>
    </row>
    <row r="13" spans="1:3" x14ac:dyDescent="0.25">
      <c r="A13" t="s">
        <v>56</v>
      </c>
      <c r="B13" s="30">
        <v>1064103.75</v>
      </c>
      <c r="C13" t="s">
        <v>643</v>
      </c>
    </row>
    <row r="14" spans="1:3" x14ac:dyDescent="0.25">
      <c r="A14" t="s">
        <v>520</v>
      </c>
      <c r="B14" s="30">
        <v>3260746</v>
      </c>
      <c r="C14" t="s">
        <v>643</v>
      </c>
    </row>
    <row r="15" spans="1:3" x14ac:dyDescent="0.25">
      <c r="A15" t="s">
        <v>521</v>
      </c>
      <c r="B15" s="30">
        <v>2126153</v>
      </c>
      <c r="C15" t="s">
        <v>643</v>
      </c>
    </row>
    <row r="16" spans="1:3" x14ac:dyDescent="0.25">
      <c r="A16" t="s">
        <v>57</v>
      </c>
      <c r="B16" s="30">
        <v>243223</v>
      </c>
      <c r="C16" t="s">
        <v>643</v>
      </c>
    </row>
    <row r="17" spans="1:3" x14ac:dyDescent="0.25">
      <c r="A17" t="s">
        <v>58</v>
      </c>
      <c r="B17" s="30">
        <v>4090728.46</v>
      </c>
      <c r="C17" t="s">
        <v>643</v>
      </c>
    </row>
    <row r="18" spans="1:3" x14ac:dyDescent="0.25">
      <c r="A18" t="s">
        <v>59</v>
      </c>
      <c r="B18" s="30">
        <v>12294.02</v>
      </c>
      <c r="C18" t="s">
        <v>643</v>
      </c>
    </row>
    <row r="19" spans="1:3" x14ac:dyDescent="0.25">
      <c r="A19" t="s">
        <v>60</v>
      </c>
      <c r="B19" s="30">
        <v>936836.99000000022</v>
      </c>
      <c r="C19" t="s">
        <v>643</v>
      </c>
    </row>
    <row r="20" spans="1:3" x14ac:dyDescent="0.25">
      <c r="A20" t="s">
        <v>61</v>
      </c>
      <c r="B20" s="30">
        <v>3871.5</v>
      </c>
      <c r="C20" t="s">
        <v>643</v>
      </c>
    </row>
    <row r="21" spans="1:3" x14ac:dyDescent="0.25">
      <c r="A21" t="s">
        <v>62</v>
      </c>
      <c r="B21" s="30">
        <v>4767463.99</v>
      </c>
      <c r="C21" t="s">
        <v>643</v>
      </c>
    </row>
    <row r="22" spans="1:3" x14ac:dyDescent="0.25">
      <c r="A22" t="s">
        <v>63</v>
      </c>
      <c r="B22" s="30">
        <v>4349084</v>
      </c>
      <c r="C22" t="s">
        <v>643</v>
      </c>
    </row>
    <row r="23" spans="1:3" x14ac:dyDescent="0.25">
      <c r="A23" t="s">
        <v>64</v>
      </c>
      <c r="B23" s="30">
        <v>367500</v>
      </c>
      <c r="C23" t="s">
        <v>643</v>
      </c>
    </row>
    <row r="24" spans="1:3" x14ac:dyDescent="0.25">
      <c r="A24" t="s">
        <v>522</v>
      </c>
      <c r="B24" s="30">
        <v>588000</v>
      </c>
      <c r="C24" t="s">
        <v>643</v>
      </c>
    </row>
    <row r="25" spans="1:3" x14ac:dyDescent="0.25">
      <c r="A25" t="s">
        <v>65</v>
      </c>
      <c r="B25" s="30">
        <v>1113755.8</v>
      </c>
      <c r="C25" t="s">
        <v>643</v>
      </c>
    </row>
    <row r="26" spans="1:3" x14ac:dyDescent="0.25">
      <c r="A26" t="s">
        <v>66</v>
      </c>
      <c r="B26" s="30">
        <v>274200.42</v>
      </c>
      <c r="C26" t="s">
        <v>643</v>
      </c>
    </row>
    <row r="27" spans="1:3" x14ac:dyDescent="0.25">
      <c r="A27" t="s">
        <v>67</v>
      </c>
      <c r="B27" s="30">
        <v>252023</v>
      </c>
      <c r="C27" t="s">
        <v>643</v>
      </c>
    </row>
    <row r="28" spans="1:3" x14ac:dyDescent="0.25">
      <c r="A28" t="s">
        <v>68</v>
      </c>
      <c r="B28" s="30">
        <v>3040598.81</v>
      </c>
      <c r="C28" t="s">
        <v>643</v>
      </c>
    </row>
    <row r="29" spans="1:3" x14ac:dyDescent="0.25">
      <c r="A29" t="s">
        <v>69</v>
      </c>
      <c r="B29" s="30">
        <v>172985.26</v>
      </c>
      <c r="C29" t="s">
        <v>643</v>
      </c>
    </row>
    <row r="30" spans="1:3" x14ac:dyDescent="0.25">
      <c r="A30" t="s">
        <v>70</v>
      </c>
      <c r="B30" s="30">
        <v>83275.039999999994</v>
      </c>
      <c r="C30" t="s">
        <v>643</v>
      </c>
    </row>
    <row r="31" spans="1:3" x14ac:dyDescent="0.25">
      <c r="A31" t="s">
        <v>523</v>
      </c>
      <c r="B31" s="30">
        <v>2036200</v>
      </c>
      <c r="C31" t="s">
        <v>643</v>
      </c>
    </row>
    <row r="32" spans="1:3" x14ac:dyDescent="0.25">
      <c r="A32" t="s">
        <v>71</v>
      </c>
      <c r="B32" s="30">
        <v>705</v>
      </c>
      <c r="C32" t="s">
        <v>643</v>
      </c>
    </row>
    <row r="33" spans="1:3" x14ac:dyDescent="0.25">
      <c r="A33" t="s">
        <v>72</v>
      </c>
      <c r="B33" s="30">
        <v>47839.25</v>
      </c>
      <c r="C33" t="s">
        <v>643</v>
      </c>
    </row>
    <row r="34" spans="1:3" x14ac:dyDescent="0.25">
      <c r="A34" t="s">
        <v>524</v>
      </c>
      <c r="B34" s="30">
        <v>24072.01</v>
      </c>
      <c r="C34" t="s">
        <v>643</v>
      </c>
    </row>
    <row r="35" spans="1:3" x14ac:dyDescent="0.25">
      <c r="A35" t="s">
        <v>73</v>
      </c>
      <c r="B35" s="30">
        <v>51019</v>
      </c>
      <c r="C35" t="s">
        <v>643</v>
      </c>
    </row>
    <row r="36" spans="1:3" x14ac:dyDescent="0.25">
      <c r="A36" t="s">
        <v>74</v>
      </c>
      <c r="B36" s="30">
        <v>244268</v>
      </c>
      <c r="C36" t="s">
        <v>643</v>
      </c>
    </row>
    <row r="37" spans="1:3" x14ac:dyDescent="0.25">
      <c r="A37" t="s">
        <v>75</v>
      </c>
      <c r="B37" s="30">
        <v>2690.6</v>
      </c>
      <c r="C37" t="s">
        <v>643</v>
      </c>
    </row>
    <row r="38" spans="1:3" x14ac:dyDescent="0.25">
      <c r="A38" t="s">
        <v>76</v>
      </c>
      <c r="B38" s="30">
        <v>164866.85</v>
      </c>
      <c r="C38" t="s">
        <v>643</v>
      </c>
    </row>
    <row r="39" spans="1:3" x14ac:dyDescent="0.25">
      <c r="A39" t="s">
        <v>77</v>
      </c>
      <c r="B39" s="30">
        <v>907294</v>
      </c>
      <c r="C39" t="s">
        <v>643</v>
      </c>
    </row>
    <row r="40" spans="1:3" x14ac:dyDescent="0.25">
      <c r="A40" t="s">
        <v>78</v>
      </c>
      <c r="B40" s="30">
        <v>7775.9</v>
      </c>
      <c r="C40" t="s">
        <v>643</v>
      </c>
    </row>
    <row r="41" spans="1:3" x14ac:dyDescent="0.25">
      <c r="A41" t="s">
        <v>81</v>
      </c>
      <c r="B41" s="30">
        <v>389635.71</v>
      </c>
      <c r="C41" t="s">
        <v>643</v>
      </c>
    </row>
    <row r="42" spans="1:3" x14ac:dyDescent="0.25">
      <c r="A42" t="s">
        <v>525</v>
      </c>
      <c r="B42" s="30">
        <v>5538.04</v>
      </c>
      <c r="C42" t="s">
        <v>643</v>
      </c>
    </row>
    <row r="43" spans="1:3" x14ac:dyDescent="0.25">
      <c r="A43" t="s">
        <v>371</v>
      </c>
      <c r="B43" s="30">
        <v>4752</v>
      </c>
      <c r="C43" t="s">
        <v>643</v>
      </c>
    </row>
    <row r="44" spans="1:3" x14ac:dyDescent="0.25">
      <c r="A44" t="s">
        <v>82</v>
      </c>
      <c r="B44" s="30">
        <v>342152</v>
      </c>
      <c r="C44" t="s">
        <v>643</v>
      </c>
    </row>
    <row r="45" spans="1:3" x14ac:dyDescent="0.25">
      <c r="A45" t="s">
        <v>83</v>
      </c>
      <c r="B45" s="30">
        <v>1037787.89</v>
      </c>
      <c r="C45" t="s">
        <v>643</v>
      </c>
    </row>
    <row r="46" spans="1:3" x14ac:dyDescent="0.25">
      <c r="A46" t="s">
        <v>84</v>
      </c>
      <c r="B46" s="30">
        <v>15398.04</v>
      </c>
      <c r="C46" t="s">
        <v>643</v>
      </c>
    </row>
    <row r="47" spans="1:3" x14ac:dyDescent="0.25">
      <c r="A47" t="s">
        <v>85</v>
      </c>
      <c r="B47" s="30">
        <v>8205</v>
      </c>
      <c r="C47" t="s">
        <v>643</v>
      </c>
    </row>
    <row r="48" spans="1:3" x14ac:dyDescent="0.25">
      <c r="A48" t="s">
        <v>86</v>
      </c>
      <c r="B48" s="30">
        <v>8870</v>
      </c>
      <c r="C48" t="s">
        <v>643</v>
      </c>
    </row>
    <row r="49" spans="1:3" x14ac:dyDescent="0.25">
      <c r="A49" t="s">
        <v>78</v>
      </c>
      <c r="B49" s="30">
        <v>9931.869999999999</v>
      </c>
      <c r="C49" t="s">
        <v>643</v>
      </c>
    </row>
    <row r="50" spans="1:3" x14ac:dyDescent="0.25">
      <c r="A50" t="s">
        <v>87</v>
      </c>
      <c r="B50" s="30">
        <v>3238915.25</v>
      </c>
      <c r="C50" t="s">
        <v>643</v>
      </c>
    </row>
    <row r="51" spans="1:3" x14ac:dyDescent="0.25">
      <c r="A51" t="s">
        <v>88</v>
      </c>
      <c r="B51" s="30">
        <v>610650</v>
      </c>
      <c r="C51" t="s">
        <v>643</v>
      </c>
    </row>
    <row r="52" spans="1:3" x14ac:dyDescent="0.25">
      <c r="A52" t="s">
        <v>89</v>
      </c>
      <c r="B52" s="30">
        <v>232018</v>
      </c>
      <c r="C52" t="s">
        <v>643</v>
      </c>
    </row>
    <row r="53" spans="1:3" x14ac:dyDescent="0.25">
      <c r="A53" t="s">
        <v>526</v>
      </c>
      <c r="B53" s="30">
        <v>73113</v>
      </c>
      <c r="C53" t="s">
        <v>643</v>
      </c>
    </row>
    <row r="54" spans="1:3" x14ac:dyDescent="0.25">
      <c r="A54" t="s">
        <v>90</v>
      </c>
      <c r="B54" s="30">
        <v>67623.239999999991</v>
      </c>
      <c r="C54" t="s">
        <v>643</v>
      </c>
    </row>
    <row r="55" spans="1:3" x14ac:dyDescent="0.25">
      <c r="A55" t="s">
        <v>91</v>
      </c>
      <c r="B55" s="30">
        <v>57119</v>
      </c>
      <c r="C55" t="s">
        <v>643</v>
      </c>
    </row>
    <row r="56" spans="1:3" x14ac:dyDescent="0.25">
      <c r="A56" t="s">
        <v>92</v>
      </c>
      <c r="B56" s="30">
        <v>127557</v>
      </c>
      <c r="C56" t="s">
        <v>643</v>
      </c>
    </row>
    <row r="57" spans="1:3" x14ac:dyDescent="0.25">
      <c r="A57" t="s">
        <v>93</v>
      </c>
      <c r="B57" s="30">
        <v>7850</v>
      </c>
      <c r="C57" t="s">
        <v>643</v>
      </c>
    </row>
    <row r="58" spans="1:3" x14ac:dyDescent="0.25">
      <c r="A58" t="s">
        <v>94</v>
      </c>
      <c r="B58" s="30">
        <v>56460.6</v>
      </c>
      <c r="C58" t="s">
        <v>643</v>
      </c>
    </row>
    <row r="59" spans="1:3" x14ac:dyDescent="0.25">
      <c r="A59" t="s">
        <v>95</v>
      </c>
      <c r="B59" s="30">
        <v>1204333.8700000001</v>
      </c>
      <c r="C59" t="s">
        <v>643</v>
      </c>
    </row>
    <row r="60" spans="1:3" x14ac:dyDescent="0.25">
      <c r="A60" t="s">
        <v>96</v>
      </c>
      <c r="B60" s="30">
        <v>26165.22</v>
      </c>
      <c r="C60" t="s">
        <v>643</v>
      </c>
    </row>
    <row r="61" spans="1:3" x14ac:dyDescent="0.25">
      <c r="A61" t="s">
        <v>97</v>
      </c>
      <c r="B61" s="30">
        <v>863996.72</v>
      </c>
      <c r="C61" t="s">
        <v>643</v>
      </c>
    </row>
    <row r="62" spans="1:3" x14ac:dyDescent="0.25">
      <c r="A62" t="s">
        <v>98</v>
      </c>
      <c r="B62" s="30">
        <v>6523.0300000000279</v>
      </c>
      <c r="C62" t="s">
        <v>643</v>
      </c>
    </row>
    <row r="63" spans="1:3" x14ac:dyDescent="0.25">
      <c r="A63" t="s">
        <v>99</v>
      </c>
      <c r="B63" s="30">
        <v>9087972.8000000007</v>
      </c>
      <c r="C63" t="s">
        <v>643</v>
      </c>
    </row>
    <row r="64" spans="1:3" x14ac:dyDescent="0.25">
      <c r="A64" t="s">
        <v>100</v>
      </c>
      <c r="B64" s="30">
        <v>143399.84</v>
      </c>
      <c r="C64" t="s">
        <v>643</v>
      </c>
    </row>
    <row r="65" spans="1:3" x14ac:dyDescent="0.25">
      <c r="A65" t="s">
        <v>101</v>
      </c>
      <c r="B65" s="30">
        <v>25724</v>
      </c>
      <c r="C65" t="s">
        <v>643</v>
      </c>
    </row>
    <row r="66" spans="1:3" x14ac:dyDescent="0.25">
      <c r="A66" t="s">
        <v>527</v>
      </c>
      <c r="B66" s="30">
        <v>22726.39999999851</v>
      </c>
      <c r="C66" t="s">
        <v>643</v>
      </c>
    </row>
    <row r="67" spans="1:3" x14ac:dyDescent="0.25">
      <c r="A67" t="s">
        <v>102</v>
      </c>
      <c r="B67" s="30">
        <v>162400</v>
      </c>
      <c r="C67" t="s">
        <v>643</v>
      </c>
    </row>
    <row r="68" spans="1:3" x14ac:dyDescent="0.25">
      <c r="A68" t="s">
        <v>103</v>
      </c>
      <c r="B68" s="30">
        <v>439865.58</v>
      </c>
      <c r="C68" t="s">
        <v>643</v>
      </c>
    </row>
    <row r="69" spans="1:3" x14ac:dyDescent="0.25">
      <c r="A69" t="s">
        <v>380</v>
      </c>
      <c r="B69" s="30">
        <v>2081710.3599999994</v>
      </c>
      <c r="C69" t="s">
        <v>643</v>
      </c>
    </row>
    <row r="70" spans="1:3" x14ac:dyDescent="0.25">
      <c r="A70" t="s">
        <v>528</v>
      </c>
      <c r="B70" s="30">
        <v>293</v>
      </c>
      <c r="C70" t="s">
        <v>643</v>
      </c>
    </row>
    <row r="71" spans="1:3" x14ac:dyDescent="0.25">
      <c r="A71" t="s">
        <v>104</v>
      </c>
      <c r="B71" s="30">
        <v>8688.130000000001</v>
      </c>
      <c r="C71" t="s">
        <v>643</v>
      </c>
    </row>
    <row r="72" spans="1:3" x14ac:dyDescent="0.25">
      <c r="A72" t="s">
        <v>105</v>
      </c>
      <c r="B72" s="30">
        <v>34800</v>
      </c>
      <c r="C72" t="s">
        <v>643</v>
      </c>
    </row>
    <row r="73" spans="1:3" x14ac:dyDescent="0.25">
      <c r="A73" t="s">
        <v>106</v>
      </c>
      <c r="B73" s="30">
        <v>3928.68</v>
      </c>
      <c r="C73" t="s">
        <v>643</v>
      </c>
    </row>
    <row r="74" spans="1:3" x14ac:dyDescent="0.25">
      <c r="A74" t="s">
        <v>107</v>
      </c>
      <c r="B74" s="30">
        <v>45851.219999999972</v>
      </c>
      <c r="C74" t="s">
        <v>643</v>
      </c>
    </row>
    <row r="75" spans="1:3" x14ac:dyDescent="0.25">
      <c r="A75" t="s">
        <v>108</v>
      </c>
      <c r="B75" s="30">
        <v>3487007.6799999997</v>
      </c>
      <c r="C75" t="s">
        <v>643</v>
      </c>
    </row>
    <row r="76" spans="1:3" x14ac:dyDescent="0.25">
      <c r="A76" t="s">
        <v>109</v>
      </c>
      <c r="B76" s="30">
        <v>1992340</v>
      </c>
      <c r="C76" t="s">
        <v>643</v>
      </c>
    </row>
    <row r="77" spans="1:3" x14ac:dyDescent="0.25">
      <c r="A77" t="s">
        <v>110</v>
      </c>
      <c r="B77" s="30">
        <v>108391.94</v>
      </c>
      <c r="C77" t="s">
        <v>643</v>
      </c>
    </row>
    <row r="78" spans="1:3" x14ac:dyDescent="0.25">
      <c r="A78" t="s">
        <v>111</v>
      </c>
      <c r="B78" s="30">
        <v>31306.5</v>
      </c>
      <c r="C78" t="s">
        <v>643</v>
      </c>
    </row>
    <row r="79" spans="1:3" x14ac:dyDescent="0.25">
      <c r="A79" t="s">
        <v>112</v>
      </c>
      <c r="B79" s="30">
        <v>863181.35000000009</v>
      </c>
      <c r="C79" t="s">
        <v>643</v>
      </c>
    </row>
    <row r="80" spans="1:3" x14ac:dyDescent="0.25">
      <c r="A80" t="s">
        <v>113</v>
      </c>
      <c r="B80" s="30">
        <v>330310</v>
      </c>
      <c r="C80" t="s">
        <v>643</v>
      </c>
    </row>
    <row r="81" spans="1:3" x14ac:dyDescent="0.25">
      <c r="A81" t="s">
        <v>114</v>
      </c>
      <c r="B81" s="30">
        <v>103306.04</v>
      </c>
      <c r="C81" t="s">
        <v>643</v>
      </c>
    </row>
    <row r="82" spans="1:3" x14ac:dyDescent="0.25">
      <c r="A82" t="s">
        <v>115</v>
      </c>
      <c r="B82" s="30">
        <v>46032</v>
      </c>
      <c r="C82" t="s">
        <v>643</v>
      </c>
    </row>
    <row r="83" spans="1:3" x14ac:dyDescent="0.25">
      <c r="A83" t="s">
        <v>116</v>
      </c>
      <c r="B83" s="30">
        <v>182413</v>
      </c>
      <c r="C83" t="s">
        <v>643</v>
      </c>
    </row>
    <row r="84" spans="1:3" x14ac:dyDescent="0.25">
      <c r="A84" t="s">
        <v>117</v>
      </c>
      <c r="B84" s="30">
        <v>67850</v>
      </c>
      <c r="C84" t="s">
        <v>643</v>
      </c>
    </row>
    <row r="85" spans="1:3" x14ac:dyDescent="0.25">
      <c r="A85" t="s">
        <v>529</v>
      </c>
      <c r="B85" s="30">
        <v>30173</v>
      </c>
      <c r="C85" t="s">
        <v>643</v>
      </c>
    </row>
    <row r="86" spans="1:3" x14ac:dyDescent="0.25">
      <c r="A86" t="s">
        <v>118</v>
      </c>
      <c r="B86" s="30">
        <v>89333.82</v>
      </c>
      <c r="C86" t="s">
        <v>643</v>
      </c>
    </row>
    <row r="87" spans="1:3" x14ac:dyDescent="0.25">
      <c r="A87" t="s">
        <v>119</v>
      </c>
      <c r="B87" s="30">
        <v>69200</v>
      </c>
      <c r="C87" t="s">
        <v>643</v>
      </c>
    </row>
    <row r="88" spans="1:3" x14ac:dyDescent="0.25">
      <c r="A88" t="s">
        <v>120</v>
      </c>
      <c r="B88" s="30">
        <v>123342.17</v>
      </c>
      <c r="C88" t="s">
        <v>643</v>
      </c>
    </row>
    <row r="89" spans="1:3" x14ac:dyDescent="0.25">
      <c r="A89" t="s">
        <v>530</v>
      </c>
      <c r="B89" s="30">
        <v>185904</v>
      </c>
      <c r="C89" t="s">
        <v>643</v>
      </c>
    </row>
    <row r="90" spans="1:3" x14ac:dyDescent="0.25">
      <c r="A90" t="s">
        <v>121</v>
      </c>
      <c r="B90" s="30">
        <v>47692</v>
      </c>
      <c r="C90" t="s">
        <v>643</v>
      </c>
    </row>
    <row r="91" spans="1:3" x14ac:dyDescent="0.25">
      <c r="A91" t="s">
        <v>122</v>
      </c>
      <c r="B91" s="30">
        <v>194756</v>
      </c>
      <c r="C91" t="s">
        <v>643</v>
      </c>
    </row>
    <row r="92" spans="1:3" x14ac:dyDescent="0.25">
      <c r="A92" t="s">
        <v>123</v>
      </c>
      <c r="B92" s="30">
        <v>1180</v>
      </c>
      <c r="C92" t="s">
        <v>643</v>
      </c>
    </row>
    <row r="93" spans="1:3" x14ac:dyDescent="0.25">
      <c r="A93" t="s">
        <v>124</v>
      </c>
      <c r="B93" s="30">
        <v>959104</v>
      </c>
      <c r="C93" t="s">
        <v>643</v>
      </c>
    </row>
    <row r="94" spans="1:3" x14ac:dyDescent="0.25">
      <c r="A94" t="s">
        <v>125</v>
      </c>
      <c r="B94" s="30">
        <v>2832</v>
      </c>
      <c r="C94" t="s">
        <v>643</v>
      </c>
    </row>
    <row r="95" spans="1:3" x14ac:dyDescent="0.25">
      <c r="A95" t="s">
        <v>531</v>
      </c>
      <c r="B95" s="30">
        <v>321.88000000000466</v>
      </c>
      <c r="C95" t="s">
        <v>643</v>
      </c>
    </row>
    <row r="96" spans="1:3" x14ac:dyDescent="0.25">
      <c r="A96" t="s">
        <v>126</v>
      </c>
      <c r="B96" s="30">
        <v>52836</v>
      </c>
      <c r="C96" t="s">
        <v>643</v>
      </c>
    </row>
    <row r="97" spans="1:3" x14ac:dyDescent="0.25">
      <c r="A97" t="s">
        <v>127</v>
      </c>
      <c r="B97" s="30">
        <v>22302</v>
      </c>
      <c r="C97" t="s">
        <v>643</v>
      </c>
    </row>
    <row r="98" spans="1:3" x14ac:dyDescent="0.25">
      <c r="A98" t="s">
        <v>128</v>
      </c>
      <c r="B98" s="30">
        <v>2056344.55</v>
      </c>
      <c r="C98" t="s">
        <v>643</v>
      </c>
    </row>
    <row r="99" spans="1:3" x14ac:dyDescent="0.25">
      <c r="A99" t="s">
        <v>129</v>
      </c>
      <c r="B99" s="30">
        <v>56714</v>
      </c>
      <c r="C99" t="s">
        <v>643</v>
      </c>
    </row>
    <row r="100" spans="1:3" x14ac:dyDescent="0.25">
      <c r="A100" t="s">
        <v>532</v>
      </c>
      <c r="B100" s="30">
        <v>18846.009999999998</v>
      </c>
      <c r="C100" t="s">
        <v>643</v>
      </c>
    </row>
    <row r="101" spans="1:3" x14ac:dyDescent="0.25">
      <c r="A101" t="s">
        <v>130</v>
      </c>
      <c r="B101" s="30">
        <v>99917</v>
      </c>
      <c r="C101" t="s">
        <v>643</v>
      </c>
    </row>
    <row r="102" spans="1:3" x14ac:dyDescent="0.25">
      <c r="A102" t="s">
        <v>131</v>
      </c>
      <c r="B102" s="30">
        <v>1848</v>
      </c>
      <c r="C102" t="s">
        <v>643</v>
      </c>
    </row>
    <row r="103" spans="1:3" x14ac:dyDescent="0.25">
      <c r="A103" t="s">
        <v>132</v>
      </c>
      <c r="B103" s="30">
        <v>103270</v>
      </c>
      <c r="C103" t="s">
        <v>643</v>
      </c>
    </row>
    <row r="104" spans="1:3" x14ac:dyDescent="0.25">
      <c r="A104" t="s">
        <v>133</v>
      </c>
      <c r="B104" s="30">
        <v>15100</v>
      </c>
      <c r="C104" t="s">
        <v>643</v>
      </c>
    </row>
    <row r="105" spans="1:3" x14ac:dyDescent="0.25">
      <c r="A105" t="s">
        <v>134</v>
      </c>
      <c r="B105" s="30">
        <v>9522</v>
      </c>
      <c r="C105" t="s">
        <v>643</v>
      </c>
    </row>
    <row r="106" spans="1:3" x14ac:dyDescent="0.25">
      <c r="A106" t="s">
        <v>135</v>
      </c>
      <c r="B106" s="30">
        <v>436600</v>
      </c>
      <c r="C106" t="s">
        <v>643</v>
      </c>
    </row>
    <row r="107" spans="1:3" x14ac:dyDescent="0.25">
      <c r="A107" t="s">
        <v>136</v>
      </c>
      <c r="B107" s="30">
        <v>242597</v>
      </c>
      <c r="C107" t="s">
        <v>643</v>
      </c>
    </row>
    <row r="108" spans="1:3" x14ac:dyDescent="0.25">
      <c r="A108" t="s">
        <v>137</v>
      </c>
      <c r="B108" s="30">
        <v>47577.599999999999</v>
      </c>
      <c r="C108" t="s">
        <v>643</v>
      </c>
    </row>
    <row r="109" spans="1:3" x14ac:dyDescent="0.25">
      <c r="A109" t="s">
        <v>138</v>
      </c>
      <c r="B109" s="30">
        <v>6058</v>
      </c>
      <c r="C109" t="s">
        <v>643</v>
      </c>
    </row>
    <row r="110" spans="1:3" x14ac:dyDescent="0.25">
      <c r="A110" t="s">
        <v>139</v>
      </c>
      <c r="B110" s="30">
        <v>260335.85</v>
      </c>
      <c r="C110" t="s">
        <v>643</v>
      </c>
    </row>
    <row r="111" spans="1:3" x14ac:dyDescent="0.25">
      <c r="A111" t="s">
        <v>533</v>
      </c>
      <c r="B111" s="30">
        <v>3505.6699999999255</v>
      </c>
      <c r="C111" t="s">
        <v>643</v>
      </c>
    </row>
    <row r="112" spans="1:3" x14ac:dyDescent="0.25">
      <c r="A112" t="s">
        <v>140</v>
      </c>
      <c r="B112" s="30">
        <v>156410</v>
      </c>
      <c r="C112" t="s">
        <v>643</v>
      </c>
    </row>
    <row r="113" spans="1:3" x14ac:dyDescent="0.25">
      <c r="A113" t="s">
        <v>141</v>
      </c>
      <c r="B113" s="30">
        <v>64900</v>
      </c>
      <c r="C113" t="s">
        <v>643</v>
      </c>
    </row>
    <row r="114" spans="1:3" x14ac:dyDescent="0.25">
      <c r="A114" t="s">
        <v>142</v>
      </c>
      <c r="B114" s="30">
        <v>172599</v>
      </c>
      <c r="C114" t="s">
        <v>643</v>
      </c>
    </row>
    <row r="115" spans="1:3" x14ac:dyDescent="0.25">
      <c r="A115" t="s">
        <v>143</v>
      </c>
      <c r="B115" s="30">
        <v>298000</v>
      </c>
      <c r="C115" t="s">
        <v>643</v>
      </c>
    </row>
    <row r="116" spans="1:3" x14ac:dyDescent="0.25">
      <c r="A116" t="s">
        <v>534</v>
      </c>
      <c r="B116" s="30">
        <v>188164</v>
      </c>
      <c r="C116" t="s">
        <v>643</v>
      </c>
    </row>
    <row r="117" spans="1:3" x14ac:dyDescent="0.25">
      <c r="A117" t="s">
        <v>144</v>
      </c>
      <c r="B117" s="30">
        <v>54870</v>
      </c>
      <c r="C117" t="s">
        <v>643</v>
      </c>
    </row>
    <row r="118" spans="1:3" x14ac:dyDescent="0.25">
      <c r="A118" t="s">
        <v>145</v>
      </c>
      <c r="B118" s="30">
        <v>32480</v>
      </c>
      <c r="C118" t="s">
        <v>643</v>
      </c>
    </row>
    <row r="119" spans="1:3" x14ac:dyDescent="0.25">
      <c r="A119" t="s">
        <v>146</v>
      </c>
      <c r="B119" s="30">
        <v>23742</v>
      </c>
      <c r="C119" t="s">
        <v>643</v>
      </c>
    </row>
    <row r="120" spans="1:3" x14ac:dyDescent="0.25">
      <c r="A120" t="s">
        <v>147</v>
      </c>
      <c r="B120" s="30">
        <v>73080</v>
      </c>
      <c r="C120" t="s">
        <v>643</v>
      </c>
    </row>
    <row r="121" spans="1:3" x14ac:dyDescent="0.25">
      <c r="A121" t="s">
        <v>148</v>
      </c>
      <c r="B121" s="30">
        <v>716529</v>
      </c>
      <c r="C121" t="s">
        <v>643</v>
      </c>
    </row>
    <row r="122" spans="1:3" x14ac:dyDescent="0.25">
      <c r="A122" t="s">
        <v>535</v>
      </c>
      <c r="B122" s="30">
        <v>142651.69</v>
      </c>
      <c r="C122" t="s">
        <v>643</v>
      </c>
    </row>
    <row r="123" spans="1:3" x14ac:dyDescent="0.25">
      <c r="A123" t="s">
        <v>149</v>
      </c>
      <c r="B123" s="30">
        <v>166178</v>
      </c>
      <c r="C123" t="s">
        <v>643</v>
      </c>
    </row>
    <row r="124" spans="1:3" x14ac:dyDescent="0.25">
      <c r="A124" t="s">
        <v>536</v>
      </c>
      <c r="B124" s="30">
        <v>42480</v>
      </c>
      <c r="C124" t="s">
        <v>643</v>
      </c>
    </row>
    <row r="125" spans="1:3" x14ac:dyDescent="0.25">
      <c r="A125" t="s">
        <v>150</v>
      </c>
      <c r="B125" s="30">
        <v>61108</v>
      </c>
      <c r="C125" t="s">
        <v>643</v>
      </c>
    </row>
    <row r="126" spans="1:3" x14ac:dyDescent="0.25">
      <c r="A126" t="s">
        <v>537</v>
      </c>
      <c r="B126" s="30">
        <v>94257.77</v>
      </c>
      <c r="C126" t="s">
        <v>643</v>
      </c>
    </row>
    <row r="127" spans="1:3" x14ac:dyDescent="0.25">
      <c r="A127" t="s">
        <v>538</v>
      </c>
      <c r="B127" s="30">
        <v>566400</v>
      </c>
      <c r="C127" t="s">
        <v>643</v>
      </c>
    </row>
    <row r="128" spans="1:3" x14ac:dyDescent="0.25">
      <c r="A128" t="s">
        <v>151</v>
      </c>
      <c r="B128" s="30">
        <v>187635</v>
      </c>
      <c r="C128" t="s">
        <v>643</v>
      </c>
    </row>
    <row r="129" spans="1:3" x14ac:dyDescent="0.25">
      <c r="A129" t="s">
        <v>152</v>
      </c>
      <c r="B129" s="30">
        <v>19725</v>
      </c>
      <c r="C129" t="s">
        <v>643</v>
      </c>
    </row>
    <row r="130" spans="1:3" x14ac:dyDescent="0.25">
      <c r="A130" t="s">
        <v>153</v>
      </c>
      <c r="B130" s="30">
        <v>2360000</v>
      </c>
      <c r="C130" t="s">
        <v>643</v>
      </c>
    </row>
    <row r="131" spans="1:3" x14ac:dyDescent="0.25">
      <c r="A131" t="s">
        <v>154</v>
      </c>
      <c r="B131" s="30">
        <v>19650</v>
      </c>
      <c r="C131" t="s">
        <v>643</v>
      </c>
    </row>
    <row r="132" spans="1:3" x14ac:dyDescent="0.25">
      <c r="A132" t="s">
        <v>155</v>
      </c>
      <c r="B132" s="30">
        <v>37829</v>
      </c>
      <c r="C132" t="s">
        <v>643</v>
      </c>
    </row>
    <row r="133" spans="1:3" x14ac:dyDescent="0.25">
      <c r="A133" t="s">
        <v>156</v>
      </c>
      <c r="B133" s="30">
        <v>81707.009999999995</v>
      </c>
      <c r="C133" t="s">
        <v>643</v>
      </c>
    </row>
    <row r="134" spans="1:3" x14ac:dyDescent="0.25">
      <c r="A134" t="s">
        <v>157</v>
      </c>
      <c r="B134" s="30">
        <v>126852</v>
      </c>
      <c r="C134" t="s">
        <v>643</v>
      </c>
    </row>
    <row r="135" spans="1:3" x14ac:dyDescent="0.25">
      <c r="A135" t="s">
        <v>158</v>
      </c>
      <c r="B135" s="30">
        <v>22420</v>
      </c>
      <c r="C135" t="s">
        <v>643</v>
      </c>
    </row>
    <row r="136" spans="1:3" x14ac:dyDescent="0.25">
      <c r="A136" t="s">
        <v>159</v>
      </c>
      <c r="B136" s="30">
        <v>65983.37</v>
      </c>
      <c r="C136" t="s">
        <v>643</v>
      </c>
    </row>
    <row r="137" spans="1:3" x14ac:dyDescent="0.25">
      <c r="A137" t="s">
        <v>160</v>
      </c>
      <c r="B137" s="30">
        <v>305308</v>
      </c>
      <c r="C137" t="s">
        <v>643</v>
      </c>
    </row>
    <row r="138" spans="1:3" x14ac:dyDescent="0.25">
      <c r="A138" t="s">
        <v>161</v>
      </c>
      <c r="B138" s="30">
        <v>7646165</v>
      </c>
      <c r="C138" t="s">
        <v>643</v>
      </c>
    </row>
    <row r="139" spans="1:3" x14ac:dyDescent="0.25">
      <c r="A139" t="s">
        <v>539</v>
      </c>
      <c r="B139" s="30">
        <v>104218</v>
      </c>
      <c r="C139" t="s">
        <v>643</v>
      </c>
    </row>
    <row r="140" spans="1:3" x14ac:dyDescent="0.25">
      <c r="A140" t="s">
        <v>540</v>
      </c>
      <c r="B140" s="30">
        <v>203413.76000000001</v>
      </c>
      <c r="C140" t="s">
        <v>643</v>
      </c>
    </row>
    <row r="141" spans="1:3" x14ac:dyDescent="0.25">
      <c r="A141" t="s">
        <v>541</v>
      </c>
      <c r="B141" s="30">
        <v>151191.28</v>
      </c>
      <c r="C141" t="s">
        <v>643</v>
      </c>
    </row>
    <row r="142" spans="1:3" x14ac:dyDescent="0.25">
      <c r="A142" t="s">
        <v>542</v>
      </c>
      <c r="B142" s="30">
        <v>1770</v>
      </c>
      <c r="C142" t="s">
        <v>643</v>
      </c>
    </row>
    <row r="143" spans="1:3" x14ac:dyDescent="0.25">
      <c r="A143" t="s">
        <v>162</v>
      </c>
      <c r="B143" s="30">
        <v>55967</v>
      </c>
      <c r="C143" t="s">
        <v>643</v>
      </c>
    </row>
    <row r="144" spans="1:3" x14ac:dyDescent="0.25">
      <c r="A144" t="s">
        <v>163</v>
      </c>
      <c r="B144" s="30">
        <v>19976</v>
      </c>
      <c r="C144" t="s">
        <v>643</v>
      </c>
    </row>
    <row r="145" spans="1:3" x14ac:dyDescent="0.25">
      <c r="A145" t="s">
        <v>164</v>
      </c>
      <c r="B145" s="30">
        <v>5151</v>
      </c>
      <c r="C145" t="s">
        <v>643</v>
      </c>
    </row>
    <row r="146" spans="1:3" x14ac:dyDescent="0.25">
      <c r="A146" t="s">
        <v>165</v>
      </c>
      <c r="B146" s="30">
        <v>4928</v>
      </c>
      <c r="C146" t="s">
        <v>643</v>
      </c>
    </row>
    <row r="147" spans="1:3" x14ac:dyDescent="0.25">
      <c r="A147" t="s">
        <v>166</v>
      </c>
      <c r="B147" s="30">
        <v>83261</v>
      </c>
      <c r="C147" t="s">
        <v>643</v>
      </c>
    </row>
    <row r="148" spans="1:3" x14ac:dyDescent="0.25">
      <c r="A148" t="s">
        <v>167</v>
      </c>
      <c r="B148" s="30">
        <v>35850.61</v>
      </c>
      <c r="C148" t="s">
        <v>643</v>
      </c>
    </row>
    <row r="149" spans="1:3" x14ac:dyDescent="0.25">
      <c r="A149" t="s">
        <v>168</v>
      </c>
      <c r="B149" s="30">
        <v>48960</v>
      </c>
      <c r="C149" t="s">
        <v>643</v>
      </c>
    </row>
    <row r="150" spans="1:3" x14ac:dyDescent="0.25">
      <c r="A150" t="s">
        <v>543</v>
      </c>
      <c r="B150" s="30">
        <v>53600</v>
      </c>
      <c r="C150" t="s">
        <v>643</v>
      </c>
    </row>
    <row r="151" spans="1:3" x14ac:dyDescent="0.25">
      <c r="A151" t="s">
        <v>169</v>
      </c>
      <c r="B151" s="30">
        <v>32477.22</v>
      </c>
      <c r="C151" t="s">
        <v>643</v>
      </c>
    </row>
    <row r="152" spans="1:3" x14ac:dyDescent="0.25">
      <c r="A152" t="s">
        <v>170</v>
      </c>
      <c r="B152" s="30">
        <v>39627</v>
      </c>
      <c r="C152" t="s">
        <v>643</v>
      </c>
    </row>
    <row r="153" spans="1:3" x14ac:dyDescent="0.25">
      <c r="A153" t="s">
        <v>171</v>
      </c>
      <c r="B153" s="30">
        <v>805197</v>
      </c>
      <c r="C153" t="s">
        <v>643</v>
      </c>
    </row>
    <row r="154" spans="1:3" x14ac:dyDescent="0.25">
      <c r="A154" t="s">
        <v>544</v>
      </c>
      <c r="B154" s="30">
        <v>582330</v>
      </c>
      <c r="C154" t="s">
        <v>643</v>
      </c>
    </row>
    <row r="155" spans="1:3" x14ac:dyDescent="0.25">
      <c r="A155" t="s">
        <v>172</v>
      </c>
      <c r="B155" s="30">
        <v>203580</v>
      </c>
      <c r="C155" t="s">
        <v>643</v>
      </c>
    </row>
    <row r="156" spans="1:3" x14ac:dyDescent="0.25">
      <c r="A156" t="s">
        <v>173</v>
      </c>
      <c r="B156" s="30">
        <v>70800</v>
      </c>
      <c r="C156" t="s">
        <v>643</v>
      </c>
    </row>
    <row r="157" spans="1:3" x14ac:dyDescent="0.25">
      <c r="A157" t="s">
        <v>174</v>
      </c>
      <c r="B157" s="30">
        <v>184587</v>
      </c>
      <c r="C157" t="s">
        <v>643</v>
      </c>
    </row>
    <row r="158" spans="1:3" x14ac:dyDescent="0.25">
      <c r="A158" t="s">
        <v>175</v>
      </c>
      <c r="B158" s="30">
        <v>94950</v>
      </c>
      <c r="C158" t="s">
        <v>643</v>
      </c>
    </row>
    <row r="159" spans="1:3" x14ac:dyDescent="0.25">
      <c r="A159" t="s">
        <v>176</v>
      </c>
      <c r="B159" s="30">
        <v>52480</v>
      </c>
      <c r="C159" t="s">
        <v>643</v>
      </c>
    </row>
    <row r="160" spans="1:3" x14ac:dyDescent="0.25">
      <c r="A160" t="s">
        <v>177</v>
      </c>
      <c r="B160" s="30">
        <v>69561</v>
      </c>
      <c r="C160" t="s">
        <v>643</v>
      </c>
    </row>
    <row r="161" spans="1:3" x14ac:dyDescent="0.25">
      <c r="A161" t="s">
        <v>545</v>
      </c>
      <c r="B161" s="30">
        <v>73611</v>
      </c>
      <c r="C161" t="s">
        <v>643</v>
      </c>
    </row>
    <row r="162" spans="1:3" x14ac:dyDescent="0.25">
      <c r="A162" t="s">
        <v>178</v>
      </c>
      <c r="B162" s="30">
        <v>95514</v>
      </c>
      <c r="C162" t="s">
        <v>643</v>
      </c>
    </row>
    <row r="163" spans="1:3" x14ac:dyDescent="0.25">
      <c r="A163" t="s">
        <v>179</v>
      </c>
      <c r="B163" s="30">
        <v>7420</v>
      </c>
      <c r="C163" t="s">
        <v>643</v>
      </c>
    </row>
    <row r="164" spans="1:3" x14ac:dyDescent="0.25">
      <c r="A164" t="s">
        <v>180</v>
      </c>
      <c r="B164" s="30">
        <v>1138</v>
      </c>
      <c r="C164" t="s">
        <v>643</v>
      </c>
    </row>
    <row r="165" spans="1:3" x14ac:dyDescent="0.25">
      <c r="A165" t="s">
        <v>181</v>
      </c>
      <c r="B165" s="30">
        <v>186831</v>
      </c>
      <c r="C165" t="s">
        <v>643</v>
      </c>
    </row>
    <row r="166" spans="1:3" x14ac:dyDescent="0.25">
      <c r="A166" t="s">
        <v>182</v>
      </c>
      <c r="B166" s="30">
        <v>776313.77</v>
      </c>
      <c r="C166" t="s">
        <v>643</v>
      </c>
    </row>
    <row r="167" spans="1:3" x14ac:dyDescent="0.25">
      <c r="A167" t="s">
        <v>183</v>
      </c>
      <c r="B167" s="30">
        <v>70493</v>
      </c>
      <c r="C167" t="s">
        <v>643</v>
      </c>
    </row>
    <row r="168" spans="1:3" x14ac:dyDescent="0.25">
      <c r="A168" t="s">
        <v>184</v>
      </c>
      <c r="B168" s="30">
        <v>401913</v>
      </c>
      <c r="C168" t="s">
        <v>643</v>
      </c>
    </row>
    <row r="169" spans="1:3" x14ac:dyDescent="0.25">
      <c r="A169" t="s">
        <v>185</v>
      </c>
      <c r="B169" s="30">
        <v>419715.22</v>
      </c>
      <c r="C169" t="s">
        <v>643</v>
      </c>
    </row>
    <row r="170" spans="1:3" x14ac:dyDescent="0.25">
      <c r="A170" t="s">
        <v>546</v>
      </c>
      <c r="B170" s="30">
        <v>637</v>
      </c>
      <c r="C170" t="s">
        <v>643</v>
      </c>
    </row>
    <row r="171" spans="1:3" x14ac:dyDescent="0.25">
      <c r="A171" t="s">
        <v>186</v>
      </c>
      <c r="B171" s="30">
        <v>93108</v>
      </c>
      <c r="C171" t="s">
        <v>643</v>
      </c>
    </row>
    <row r="172" spans="1:3" x14ac:dyDescent="0.25">
      <c r="A172" t="s">
        <v>187</v>
      </c>
      <c r="B172" s="30">
        <v>252330</v>
      </c>
      <c r="C172" t="s">
        <v>643</v>
      </c>
    </row>
    <row r="173" spans="1:3" x14ac:dyDescent="0.25">
      <c r="A173" t="s">
        <v>188</v>
      </c>
      <c r="B173" s="30">
        <v>425475</v>
      </c>
      <c r="C173" t="s">
        <v>643</v>
      </c>
    </row>
    <row r="174" spans="1:3" x14ac:dyDescent="0.25">
      <c r="A174" t="s">
        <v>547</v>
      </c>
      <c r="B174" s="30">
        <v>17438.400000000001</v>
      </c>
      <c r="C174" t="s">
        <v>643</v>
      </c>
    </row>
    <row r="175" spans="1:3" x14ac:dyDescent="0.25">
      <c r="A175" t="s">
        <v>548</v>
      </c>
      <c r="B175" s="30">
        <v>1466</v>
      </c>
      <c r="C175" t="s">
        <v>643</v>
      </c>
    </row>
    <row r="176" spans="1:3" x14ac:dyDescent="0.25">
      <c r="A176" t="s">
        <v>189</v>
      </c>
      <c r="B176" s="30">
        <v>24898</v>
      </c>
      <c r="C176" t="s">
        <v>643</v>
      </c>
    </row>
    <row r="177" spans="1:3" x14ac:dyDescent="0.25">
      <c r="A177" t="s">
        <v>190</v>
      </c>
      <c r="B177" s="30">
        <v>36948</v>
      </c>
      <c r="C177" t="s">
        <v>643</v>
      </c>
    </row>
    <row r="178" spans="1:3" x14ac:dyDescent="0.25">
      <c r="A178" t="s">
        <v>191</v>
      </c>
      <c r="B178" s="30">
        <v>89362.7</v>
      </c>
      <c r="C178" t="s">
        <v>643</v>
      </c>
    </row>
    <row r="179" spans="1:3" x14ac:dyDescent="0.25">
      <c r="A179" t="s">
        <v>192</v>
      </c>
      <c r="B179" s="30">
        <v>107929.68</v>
      </c>
      <c r="C179" t="s">
        <v>643</v>
      </c>
    </row>
    <row r="180" spans="1:3" x14ac:dyDescent="0.25">
      <c r="A180" t="s">
        <v>193</v>
      </c>
      <c r="B180" s="30">
        <v>22710.34</v>
      </c>
      <c r="C180" t="s">
        <v>643</v>
      </c>
    </row>
    <row r="181" spans="1:3" x14ac:dyDescent="0.25">
      <c r="A181" t="s">
        <v>194</v>
      </c>
      <c r="B181" s="30">
        <v>679321</v>
      </c>
      <c r="C181" t="s">
        <v>643</v>
      </c>
    </row>
    <row r="182" spans="1:3" x14ac:dyDescent="0.25">
      <c r="A182" t="s">
        <v>195</v>
      </c>
      <c r="B182" s="30">
        <v>356832</v>
      </c>
      <c r="C182" t="s">
        <v>643</v>
      </c>
    </row>
    <row r="183" spans="1:3" x14ac:dyDescent="0.25">
      <c r="A183" t="s">
        <v>196</v>
      </c>
      <c r="B183" s="30">
        <v>16114.799999999988</v>
      </c>
      <c r="C183" t="s">
        <v>643</v>
      </c>
    </row>
    <row r="184" spans="1:3" x14ac:dyDescent="0.25">
      <c r="A184" t="s">
        <v>197</v>
      </c>
      <c r="B184" s="30">
        <v>805040</v>
      </c>
      <c r="C184" t="s">
        <v>643</v>
      </c>
    </row>
    <row r="185" spans="1:3" x14ac:dyDescent="0.25">
      <c r="A185" t="s">
        <v>198</v>
      </c>
      <c r="B185" s="30">
        <v>871775</v>
      </c>
      <c r="C185" t="s">
        <v>643</v>
      </c>
    </row>
    <row r="186" spans="1:3" x14ac:dyDescent="0.25">
      <c r="A186" t="s">
        <v>199</v>
      </c>
      <c r="B186" s="30">
        <v>286927</v>
      </c>
      <c r="C186" t="s">
        <v>643</v>
      </c>
    </row>
    <row r="187" spans="1:3" x14ac:dyDescent="0.25">
      <c r="A187" t="s">
        <v>200</v>
      </c>
      <c r="B187" s="30">
        <v>7875</v>
      </c>
      <c r="C187" t="s">
        <v>643</v>
      </c>
    </row>
    <row r="188" spans="1:3" x14ac:dyDescent="0.25">
      <c r="A188" t="s">
        <v>201</v>
      </c>
      <c r="B188" s="30">
        <v>2390</v>
      </c>
      <c r="C188" t="s">
        <v>643</v>
      </c>
    </row>
    <row r="189" spans="1:3" x14ac:dyDescent="0.25">
      <c r="A189" t="s">
        <v>202</v>
      </c>
      <c r="B189" s="30">
        <v>127709</v>
      </c>
      <c r="C189" t="s">
        <v>643</v>
      </c>
    </row>
    <row r="190" spans="1:3" x14ac:dyDescent="0.25">
      <c r="A190" t="s">
        <v>203</v>
      </c>
      <c r="B190" s="30">
        <v>21029</v>
      </c>
      <c r="C190" t="s">
        <v>643</v>
      </c>
    </row>
    <row r="191" spans="1:3" x14ac:dyDescent="0.25">
      <c r="A191" t="s">
        <v>549</v>
      </c>
      <c r="B191" s="30">
        <v>1592032</v>
      </c>
      <c r="C191" t="s">
        <v>643</v>
      </c>
    </row>
    <row r="192" spans="1:3" x14ac:dyDescent="0.25">
      <c r="A192" t="s">
        <v>204</v>
      </c>
      <c r="B192" s="30">
        <v>605625</v>
      </c>
      <c r="C192" t="s">
        <v>643</v>
      </c>
    </row>
    <row r="193" spans="1:3" x14ac:dyDescent="0.25">
      <c r="A193" t="s">
        <v>205</v>
      </c>
      <c r="B193" s="30">
        <v>5036</v>
      </c>
      <c r="C193" t="s">
        <v>643</v>
      </c>
    </row>
    <row r="194" spans="1:3" x14ac:dyDescent="0.25">
      <c r="A194" t="s">
        <v>206</v>
      </c>
      <c r="B194" s="30">
        <v>3321</v>
      </c>
      <c r="C194" t="s">
        <v>643</v>
      </c>
    </row>
    <row r="195" spans="1:3" x14ac:dyDescent="0.25">
      <c r="A195" t="s">
        <v>550</v>
      </c>
      <c r="B195" s="30">
        <v>3625589</v>
      </c>
      <c r="C195" t="s">
        <v>643</v>
      </c>
    </row>
    <row r="196" spans="1:3" x14ac:dyDescent="0.25">
      <c r="A196" t="s">
        <v>207</v>
      </c>
      <c r="B196" s="30">
        <v>248735.53</v>
      </c>
      <c r="C196" t="s">
        <v>643</v>
      </c>
    </row>
    <row r="197" spans="1:3" x14ac:dyDescent="0.25">
      <c r="A197" t="s">
        <v>208</v>
      </c>
      <c r="B197" s="30">
        <v>19908</v>
      </c>
      <c r="C197" t="s">
        <v>643</v>
      </c>
    </row>
    <row r="198" spans="1:3" x14ac:dyDescent="0.25">
      <c r="A198" t="s">
        <v>209</v>
      </c>
      <c r="B198" s="30">
        <v>39310</v>
      </c>
      <c r="C198" t="s">
        <v>643</v>
      </c>
    </row>
    <row r="199" spans="1:3" x14ac:dyDescent="0.25">
      <c r="A199" t="s">
        <v>210</v>
      </c>
      <c r="B199" s="30">
        <v>108000</v>
      </c>
      <c r="C199" t="s">
        <v>643</v>
      </c>
    </row>
    <row r="200" spans="1:3" x14ac:dyDescent="0.25">
      <c r="A200" t="s">
        <v>551</v>
      </c>
      <c r="B200" s="30">
        <v>30146</v>
      </c>
      <c r="C200" t="s">
        <v>643</v>
      </c>
    </row>
    <row r="201" spans="1:3" x14ac:dyDescent="0.25">
      <c r="A201" t="s">
        <v>211</v>
      </c>
      <c r="B201" s="30">
        <v>153039.32999999999</v>
      </c>
      <c r="C201" t="s">
        <v>643</v>
      </c>
    </row>
    <row r="202" spans="1:3" x14ac:dyDescent="0.25">
      <c r="A202" t="s">
        <v>552</v>
      </c>
      <c r="B202" s="30">
        <v>4483</v>
      </c>
      <c r="C202" t="s">
        <v>643</v>
      </c>
    </row>
    <row r="203" spans="1:3" x14ac:dyDescent="0.25">
      <c r="A203" t="s">
        <v>212</v>
      </c>
      <c r="B203" s="30">
        <v>1712182.67</v>
      </c>
      <c r="C203" t="s">
        <v>643</v>
      </c>
    </row>
    <row r="204" spans="1:3" x14ac:dyDescent="0.25">
      <c r="A204" t="s">
        <v>213</v>
      </c>
      <c r="B204" s="30">
        <v>79344</v>
      </c>
      <c r="C204" t="s">
        <v>643</v>
      </c>
    </row>
    <row r="205" spans="1:3" x14ac:dyDescent="0.25">
      <c r="A205" t="s">
        <v>214</v>
      </c>
      <c r="B205" s="30">
        <v>2200763</v>
      </c>
      <c r="C205" t="s">
        <v>643</v>
      </c>
    </row>
    <row r="206" spans="1:3" x14ac:dyDescent="0.25">
      <c r="A206" t="s">
        <v>215</v>
      </c>
      <c r="B206" s="30">
        <v>2285536.31</v>
      </c>
      <c r="C206" t="s">
        <v>643</v>
      </c>
    </row>
    <row r="207" spans="1:3" x14ac:dyDescent="0.25">
      <c r="A207" t="s">
        <v>216</v>
      </c>
      <c r="B207" s="30">
        <v>440000</v>
      </c>
      <c r="C207" t="s">
        <v>643</v>
      </c>
    </row>
    <row r="208" spans="1:3" x14ac:dyDescent="0.25">
      <c r="A208" t="s">
        <v>553</v>
      </c>
      <c r="B208" s="30">
        <v>6663506.0999999996</v>
      </c>
      <c r="C208" t="s">
        <v>643</v>
      </c>
    </row>
    <row r="209" spans="1:3" x14ac:dyDescent="0.25">
      <c r="A209" t="s">
        <v>217</v>
      </c>
      <c r="B209" s="30">
        <v>2474488.81</v>
      </c>
      <c r="C209" t="s">
        <v>643</v>
      </c>
    </row>
    <row r="210" spans="1:3" x14ac:dyDescent="0.25">
      <c r="A210" t="s">
        <v>218</v>
      </c>
      <c r="B210" s="30">
        <v>38938.710000000006</v>
      </c>
      <c r="C210" t="s">
        <v>643</v>
      </c>
    </row>
    <row r="211" spans="1:3" x14ac:dyDescent="0.25">
      <c r="A211" t="s">
        <v>219</v>
      </c>
      <c r="B211" s="30">
        <v>156681.59</v>
      </c>
      <c r="C211" t="s">
        <v>643</v>
      </c>
    </row>
    <row r="212" spans="1:3" x14ac:dyDescent="0.25">
      <c r="A212" t="s">
        <v>220</v>
      </c>
      <c r="B212" s="30">
        <v>2698825.49</v>
      </c>
      <c r="C212" t="s">
        <v>643</v>
      </c>
    </row>
    <row r="213" spans="1:3" x14ac:dyDescent="0.25">
      <c r="A213" t="s">
        <v>554</v>
      </c>
      <c r="B213" s="30">
        <v>2376435</v>
      </c>
      <c r="C213" t="s">
        <v>643</v>
      </c>
    </row>
    <row r="214" spans="1:3" x14ac:dyDescent="0.25">
      <c r="A214" t="s">
        <v>555</v>
      </c>
      <c r="B214" s="30">
        <v>165806</v>
      </c>
      <c r="C214" t="s">
        <v>643</v>
      </c>
    </row>
    <row r="215" spans="1:3" x14ac:dyDescent="0.25">
      <c r="A215" t="s">
        <v>556</v>
      </c>
      <c r="B215" s="30">
        <v>8551</v>
      </c>
      <c r="C215" t="s">
        <v>643</v>
      </c>
    </row>
    <row r="216" spans="1:3" x14ac:dyDescent="0.25">
      <c r="A216" t="s">
        <v>221</v>
      </c>
      <c r="B216" s="30">
        <v>4279609.25</v>
      </c>
      <c r="C216" t="s">
        <v>643</v>
      </c>
    </row>
    <row r="217" spans="1:3" x14ac:dyDescent="0.25">
      <c r="A217" t="s">
        <v>222</v>
      </c>
      <c r="B217" s="30">
        <v>16892</v>
      </c>
      <c r="C217" t="s">
        <v>643</v>
      </c>
    </row>
    <row r="218" spans="1:3" x14ac:dyDescent="0.25">
      <c r="A218" t="s">
        <v>557</v>
      </c>
      <c r="B218" s="30">
        <v>90978.4</v>
      </c>
      <c r="C218" t="s">
        <v>643</v>
      </c>
    </row>
    <row r="219" spans="1:3" x14ac:dyDescent="0.25">
      <c r="A219" t="s">
        <v>223</v>
      </c>
      <c r="B219" s="30">
        <v>15179</v>
      </c>
      <c r="C219" t="s">
        <v>643</v>
      </c>
    </row>
    <row r="220" spans="1:3" x14ac:dyDescent="0.25">
      <c r="A220" t="s">
        <v>224</v>
      </c>
      <c r="B220" s="30">
        <v>1329778.6300000008</v>
      </c>
      <c r="C220" t="s">
        <v>643</v>
      </c>
    </row>
    <row r="221" spans="1:3" x14ac:dyDescent="0.25">
      <c r="A221" t="s">
        <v>558</v>
      </c>
      <c r="B221" s="30">
        <v>19619</v>
      </c>
      <c r="C221" t="s">
        <v>643</v>
      </c>
    </row>
    <row r="222" spans="1:3" x14ac:dyDescent="0.25">
      <c r="A222" t="s">
        <v>559</v>
      </c>
      <c r="B222" s="30">
        <v>3162209</v>
      </c>
      <c r="C222" t="s">
        <v>643</v>
      </c>
    </row>
    <row r="223" spans="1:3" x14ac:dyDescent="0.25">
      <c r="A223" t="s">
        <v>560</v>
      </c>
      <c r="B223" s="30">
        <v>6973154.2400000002</v>
      </c>
      <c r="C223" t="s">
        <v>643</v>
      </c>
    </row>
    <row r="224" spans="1:3" x14ac:dyDescent="0.25">
      <c r="A224" t="s">
        <v>225</v>
      </c>
      <c r="B224" s="30">
        <v>184289</v>
      </c>
      <c r="C224" t="s">
        <v>643</v>
      </c>
    </row>
    <row r="225" spans="1:3" x14ac:dyDescent="0.25">
      <c r="A225" t="s">
        <v>561</v>
      </c>
      <c r="B225" s="30">
        <v>132328</v>
      </c>
      <c r="C225" t="s">
        <v>643</v>
      </c>
    </row>
    <row r="226" spans="1:3" x14ac:dyDescent="0.25">
      <c r="A226" t="s">
        <v>226</v>
      </c>
      <c r="B226" s="30">
        <v>905900.36</v>
      </c>
      <c r="C226" t="s">
        <v>643</v>
      </c>
    </row>
    <row r="227" spans="1:3" x14ac:dyDescent="0.25">
      <c r="A227" t="s">
        <v>227</v>
      </c>
      <c r="B227" s="30">
        <v>162000</v>
      </c>
      <c r="C227" t="s">
        <v>643</v>
      </c>
    </row>
    <row r="228" spans="1:3" x14ac:dyDescent="0.25">
      <c r="A228" t="s">
        <v>228</v>
      </c>
      <c r="B228" s="30">
        <v>70504</v>
      </c>
      <c r="C228" t="s">
        <v>643</v>
      </c>
    </row>
    <row r="229" spans="1:3" x14ac:dyDescent="0.25">
      <c r="A229" t="s">
        <v>229</v>
      </c>
      <c r="B229" s="30">
        <v>29777</v>
      </c>
      <c r="C229" t="s">
        <v>643</v>
      </c>
    </row>
    <row r="230" spans="1:3" x14ac:dyDescent="0.25">
      <c r="A230" t="s">
        <v>230</v>
      </c>
      <c r="B230" s="30">
        <v>524875.46</v>
      </c>
      <c r="C230" t="s">
        <v>643</v>
      </c>
    </row>
    <row r="231" spans="1:3" x14ac:dyDescent="0.25">
      <c r="A231" t="s">
        <v>231</v>
      </c>
      <c r="B231" s="30">
        <v>578414.67000000004</v>
      </c>
      <c r="C231" t="s">
        <v>643</v>
      </c>
    </row>
    <row r="232" spans="1:3" x14ac:dyDescent="0.25">
      <c r="A232" t="s">
        <v>232</v>
      </c>
      <c r="B232" s="30">
        <v>3306</v>
      </c>
      <c r="C232" t="s">
        <v>643</v>
      </c>
    </row>
    <row r="233" spans="1:3" x14ac:dyDescent="0.25">
      <c r="A233" t="s">
        <v>233</v>
      </c>
      <c r="B233" s="30">
        <v>2943366.92</v>
      </c>
      <c r="C233" t="s">
        <v>643</v>
      </c>
    </row>
    <row r="234" spans="1:3" x14ac:dyDescent="0.25">
      <c r="A234" t="s">
        <v>562</v>
      </c>
      <c r="B234" s="30">
        <v>14490</v>
      </c>
      <c r="C234" t="s">
        <v>643</v>
      </c>
    </row>
    <row r="235" spans="1:3" x14ac:dyDescent="0.25">
      <c r="A235" t="s">
        <v>563</v>
      </c>
      <c r="B235" s="30">
        <v>5718180.9500000002</v>
      </c>
      <c r="C235" t="s">
        <v>643</v>
      </c>
    </row>
    <row r="236" spans="1:3" x14ac:dyDescent="0.25">
      <c r="A236" t="s">
        <v>234</v>
      </c>
      <c r="B236" s="30">
        <v>156972</v>
      </c>
      <c r="C236" t="s">
        <v>643</v>
      </c>
    </row>
    <row r="237" spans="1:3" x14ac:dyDescent="0.25">
      <c r="A237" t="s">
        <v>564</v>
      </c>
      <c r="B237" s="30">
        <v>40140.400000000001</v>
      </c>
      <c r="C237" t="s">
        <v>643</v>
      </c>
    </row>
    <row r="238" spans="1:3" x14ac:dyDescent="0.25">
      <c r="A238" t="s">
        <v>565</v>
      </c>
      <c r="B238" s="30">
        <v>5823819.1699999999</v>
      </c>
      <c r="C238" t="s">
        <v>643</v>
      </c>
    </row>
    <row r="239" spans="1:3" x14ac:dyDescent="0.25">
      <c r="A239" t="s">
        <v>235</v>
      </c>
      <c r="B239" s="30">
        <v>1120532.3999999999</v>
      </c>
      <c r="C239" t="s">
        <v>643</v>
      </c>
    </row>
    <row r="240" spans="1:3" x14ac:dyDescent="0.25">
      <c r="A240" t="s">
        <v>566</v>
      </c>
      <c r="B240" s="30">
        <v>874062.62999999989</v>
      </c>
      <c r="C240" t="s">
        <v>643</v>
      </c>
    </row>
    <row r="241" spans="1:3" x14ac:dyDescent="0.25">
      <c r="A241" t="s">
        <v>236</v>
      </c>
      <c r="B241" s="30">
        <v>27492</v>
      </c>
      <c r="C241" t="s">
        <v>643</v>
      </c>
    </row>
    <row r="242" spans="1:3" x14ac:dyDescent="0.25">
      <c r="A242" t="s">
        <v>237</v>
      </c>
      <c r="B242" s="30">
        <v>818815.44</v>
      </c>
      <c r="C242" t="s">
        <v>643</v>
      </c>
    </row>
    <row r="243" spans="1:3" x14ac:dyDescent="0.25">
      <c r="A243" t="s">
        <v>238</v>
      </c>
      <c r="B243" s="30">
        <v>57313113</v>
      </c>
      <c r="C243" t="s">
        <v>643</v>
      </c>
    </row>
    <row r="244" spans="1:3" x14ac:dyDescent="0.25">
      <c r="A244" t="s">
        <v>567</v>
      </c>
      <c r="B244" s="30">
        <v>1702733.25</v>
      </c>
      <c r="C244" t="s">
        <v>643</v>
      </c>
    </row>
    <row r="245" spans="1:3" x14ac:dyDescent="0.25">
      <c r="A245" t="s">
        <v>239</v>
      </c>
      <c r="B245" s="30">
        <v>463731.08999999997</v>
      </c>
      <c r="C245" t="s">
        <v>643</v>
      </c>
    </row>
    <row r="246" spans="1:3" x14ac:dyDescent="0.25">
      <c r="A246" t="s">
        <v>240</v>
      </c>
      <c r="B246" s="30">
        <v>3986755.78</v>
      </c>
      <c r="C246" t="s">
        <v>643</v>
      </c>
    </row>
    <row r="247" spans="1:3" x14ac:dyDescent="0.25">
      <c r="A247" t="s">
        <v>241</v>
      </c>
      <c r="B247" s="30">
        <v>9017</v>
      </c>
      <c r="C247" t="s">
        <v>643</v>
      </c>
    </row>
    <row r="248" spans="1:3" x14ac:dyDescent="0.25">
      <c r="A248" t="s">
        <v>242</v>
      </c>
      <c r="B248" s="30">
        <v>17438</v>
      </c>
      <c r="C248" t="s">
        <v>643</v>
      </c>
    </row>
    <row r="249" spans="1:3" x14ac:dyDescent="0.25">
      <c r="A249" t="s">
        <v>243</v>
      </c>
      <c r="B249" s="30">
        <v>14798</v>
      </c>
      <c r="C249" t="s">
        <v>643</v>
      </c>
    </row>
    <row r="250" spans="1:3" x14ac:dyDescent="0.25">
      <c r="A250" t="s">
        <v>568</v>
      </c>
      <c r="B250" s="30">
        <v>359793.24</v>
      </c>
      <c r="C250" t="s">
        <v>643</v>
      </c>
    </row>
    <row r="251" spans="1:3" x14ac:dyDescent="0.25">
      <c r="A251" t="s">
        <v>244</v>
      </c>
      <c r="B251" s="30">
        <v>586081.43000000005</v>
      </c>
      <c r="C251" t="s">
        <v>643</v>
      </c>
    </row>
    <row r="252" spans="1:3" x14ac:dyDescent="0.25">
      <c r="A252" t="s">
        <v>245</v>
      </c>
      <c r="B252" s="30">
        <v>4266453</v>
      </c>
      <c r="C252" t="s">
        <v>643</v>
      </c>
    </row>
    <row r="253" spans="1:3" x14ac:dyDescent="0.25">
      <c r="A253" t="s">
        <v>246</v>
      </c>
      <c r="B253" s="30">
        <v>384444.78</v>
      </c>
      <c r="C253" t="s">
        <v>643</v>
      </c>
    </row>
    <row r="254" spans="1:3" x14ac:dyDescent="0.25">
      <c r="A254" t="s">
        <v>247</v>
      </c>
      <c r="B254" s="30">
        <v>652758.96</v>
      </c>
      <c r="C254" t="s">
        <v>643</v>
      </c>
    </row>
    <row r="255" spans="1:3" x14ac:dyDescent="0.25">
      <c r="A255" t="s">
        <v>248</v>
      </c>
      <c r="B255" s="30">
        <v>798772.5</v>
      </c>
      <c r="C255" t="s">
        <v>643</v>
      </c>
    </row>
    <row r="256" spans="1:3" x14ac:dyDescent="0.25">
      <c r="A256" t="s">
        <v>569</v>
      </c>
      <c r="B256" s="30">
        <v>778383</v>
      </c>
      <c r="C256" t="s">
        <v>643</v>
      </c>
    </row>
    <row r="257" spans="1:3" x14ac:dyDescent="0.25">
      <c r="A257" t="s">
        <v>249</v>
      </c>
      <c r="B257" s="30">
        <v>2536</v>
      </c>
      <c r="C257" t="s">
        <v>643</v>
      </c>
    </row>
    <row r="258" spans="1:3" x14ac:dyDescent="0.25">
      <c r="A258" t="s">
        <v>250</v>
      </c>
      <c r="B258" s="30">
        <v>113369</v>
      </c>
      <c r="C258" t="s">
        <v>643</v>
      </c>
    </row>
    <row r="259" spans="1:3" x14ac:dyDescent="0.25">
      <c r="A259" t="s">
        <v>251</v>
      </c>
      <c r="B259" s="30">
        <v>12878079.399999999</v>
      </c>
      <c r="C259" t="s">
        <v>643</v>
      </c>
    </row>
    <row r="260" spans="1:3" x14ac:dyDescent="0.25">
      <c r="A260" t="s">
        <v>449</v>
      </c>
      <c r="B260" s="30">
        <v>663175</v>
      </c>
      <c r="C260" t="s">
        <v>643</v>
      </c>
    </row>
    <row r="261" spans="1:3" x14ac:dyDescent="0.25">
      <c r="A261" t="s">
        <v>252</v>
      </c>
      <c r="B261" s="30">
        <v>332357</v>
      </c>
      <c r="C261" t="s">
        <v>643</v>
      </c>
    </row>
    <row r="262" spans="1:3" x14ac:dyDescent="0.25">
      <c r="A262" t="s">
        <v>253</v>
      </c>
      <c r="B262" s="30">
        <v>3197091</v>
      </c>
      <c r="C262" t="s">
        <v>643</v>
      </c>
    </row>
    <row r="263" spans="1:3" x14ac:dyDescent="0.25">
      <c r="A263" t="s">
        <v>570</v>
      </c>
      <c r="B263" s="30">
        <v>57604.68</v>
      </c>
      <c r="C263" t="s">
        <v>643</v>
      </c>
    </row>
    <row r="264" spans="1:3" x14ac:dyDescent="0.25">
      <c r="A264" t="s">
        <v>571</v>
      </c>
      <c r="B264" s="30">
        <v>14649</v>
      </c>
      <c r="C264" t="s">
        <v>643</v>
      </c>
    </row>
    <row r="265" spans="1:3" x14ac:dyDescent="0.25">
      <c r="A265" t="s">
        <v>254</v>
      </c>
      <c r="B265" s="30">
        <v>237202.5</v>
      </c>
      <c r="C265" t="s">
        <v>643</v>
      </c>
    </row>
    <row r="266" spans="1:3" x14ac:dyDescent="0.25">
      <c r="A266" t="s">
        <v>255</v>
      </c>
      <c r="B266" s="30">
        <v>104262</v>
      </c>
      <c r="C266" t="s">
        <v>643</v>
      </c>
    </row>
    <row r="267" spans="1:3" x14ac:dyDescent="0.25">
      <c r="A267" t="s">
        <v>256</v>
      </c>
      <c r="B267" s="30">
        <v>3379956</v>
      </c>
      <c r="C267" t="s">
        <v>643</v>
      </c>
    </row>
    <row r="268" spans="1:3" x14ac:dyDescent="0.25">
      <c r="A268" t="s">
        <v>572</v>
      </c>
      <c r="B268" s="30">
        <v>39676.32</v>
      </c>
      <c r="C268" t="s">
        <v>643</v>
      </c>
    </row>
    <row r="269" spans="1:3" x14ac:dyDescent="0.25">
      <c r="A269" t="s">
        <v>296</v>
      </c>
      <c r="B269" s="30">
        <v>48201</v>
      </c>
      <c r="C269" t="s">
        <v>643</v>
      </c>
    </row>
    <row r="270" spans="1:3" x14ac:dyDescent="0.25">
      <c r="A270" t="s">
        <v>257</v>
      </c>
      <c r="B270" s="30">
        <v>108000</v>
      </c>
      <c r="C270" t="s">
        <v>643</v>
      </c>
    </row>
    <row r="271" spans="1:3" x14ac:dyDescent="0.25">
      <c r="A271" t="s">
        <v>258</v>
      </c>
      <c r="B271" s="30">
        <v>6925.24</v>
      </c>
      <c r="C271" t="s">
        <v>643</v>
      </c>
    </row>
    <row r="272" spans="1:3" x14ac:dyDescent="0.25">
      <c r="A272" t="s">
        <v>259</v>
      </c>
      <c r="B272" s="30">
        <v>178819.18</v>
      </c>
      <c r="C272" t="s">
        <v>643</v>
      </c>
    </row>
    <row r="273" spans="1:3" x14ac:dyDescent="0.25">
      <c r="A273" t="s">
        <v>260</v>
      </c>
      <c r="B273" s="30">
        <v>1122693</v>
      </c>
      <c r="C273" t="s">
        <v>643</v>
      </c>
    </row>
    <row r="274" spans="1:3" x14ac:dyDescent="0.25">
      <c r="A274" t="s">
        <v>261</v>
      </c>
      <c r="B274" s="30">
        <v>30380</v>
      </c>
      <c r="C274" t="s">
        <v>643</v>
      </c>
    </row>
    <row r="275" spans="1:3" x14ac:dyDescent="0.25">
      <c r="A275" t="s">
        <v>262</v>
      </c>
      <c r="B275" s="30">
        <v>69405</v>
      </c>
      <c r="C275" t="s">
        <v>643</v>
      </c>
    </row>
    <row r="276" spans="1:3" x14ac:dyDescent="0.25">
      <c r="A276" t="s">
        <v>263</v>
      </c>
      <c r="B276" s="30">
        <v>1603608</v>
      </c>
      <c r="C276" t="s">
        <v>643</v>
      </c>
    </row>
    <row r="277" spans="1:3" x14ac:dyDescent="0.25">
      <c r="A277" t="s">
        <v>264</v>
      </c>
      <c r="B277" s="30">
        <v>23110.93</v>
      </c>
      <c r="C277" t="s">
        <v>643</v>
      </c>
    </row>
    <row r="278" spans="1:3" x14ac:dyDescent="0.25">
      <c r="A278" t="s">
        <v>265</v>
      </c>
      <c r="B278" s="30">
        <v>31262</v>
      </c>
      <c r="C278" t="s">
        <v>643</v>
      </c>
    </row>
    <row r="279" spans="1:3" x14ac:dyDescent="0.25">
      <c r="A279" t="s">
        <v>573</v>
      </c>
      <c r="B279" s="30">
        <v>15763</v>
      </c>
      <c r="C279" t="s">
        <v>643</v>
      </c>
    </row>
    <row r="280" spans="1:3" x14ac:dyDescent="0.25">
      <c r="A280" t="s">
        <v>266</v>
      </c>
      <c r="B280" s="30">
        <v>24128</v>
      </c>
      <c r="C280" t="s">
        <v>643</v>
      </c>
    </row>
    <row r="281" spans="1:3" x14ac:dyDescent="0.25">
      <c r="A281" t="s">
        <v>267</v>
      </c>
      <c r="B281" s="30">
        <v>52200</v>
      </c>
      <c r="C281" t="s">
        <v>643</v>
      </c>
    </row>
    <row r="282" spans="1:3" x14ac:dyDescent="0.25">
      <c r="A282" t="s">
        <v>268</v>
      </c>
      <c r="B282" s="30">
        <v>409489</v>
      </c>
      <c r="C282" t="s">
        <v>643</v>
      </c>
    </row>
    <row r="283" spans="1:3" x14ac:dyDescent="0.25">
      <c r="A283" t="s">
        <v>269</v>
      </c>
      <c r="B283" s="30">
        <v>365605</v>
      </c>
      <c r="C283" t="s">
        <v>643</v>
      </c>
    </row>
    <row r="284" spans="1:3" x14ac:dyDescent="0.25">
      <c r="A284" t="s">
        <v>270</v>
      </c>
      <c r="B284" s="30">
        <v>103868</v>
      </c>
      <c r="C284" t="s">
        <v>643</v>
      </c>
    </row>
    <row r="285" spans="1:3" x14ac:dyDescent="0.25">
      <c r="A285" t="s">
        <v>271</v>
      </c>
      <c r="B285" s="30">
        <v>146361</v>
      </c>
      <c r="C285" t="s">
        <v>643</v>
      </c>
    </row>
    <row r="286" spans="1:3" x14ac:dyDescent="0.25">
      <c r="A286" t="s">
        <v>272</v>
      </c>
      <c r="B286" s="30">
        <v>1668311</v>
      </c>
      <c r="C286" t="s">
        <v>643</v>
      </c>
    </row>
    <row r="287" spans="1:3" x14ac:dyDescent="0.25">
      <c r="A287" t="s">
        <v>273</v>
      </c>
      <c r="B287" s="30">
        <v>1477829</v>
      </c>
      <c r="C287" t="s">
        <v>643</v>
      </c>
    </row>
    <row r="288" spans="1:3" x14ac:dyDescent="0.25">
      <c r="A288" t="s">
        <v>274</v>
      </c>
      <c r="B288" s="30">
        <v>70290</v>
      </c>
      <c r="C288" t="s">
        <v>643</v>
      </c>
    </row>
    <row r="289" spans="1:3" x14ac:dyDescent="0.25">
      <c r="A289" t="s">
        <v>275</v>
      </c>
      <c r="B289" s="30">
        <v>18216</v>
      </c>
      <c r="C289" t="s">
        <v>643</v>
      </c>
    </row>
    <row r="290" spans="1:3" x14ac:dyDescent="0.25">
      <c r="A290" t="s">
        <v>574</v>
      </c>
      <c r="B290" s="30">
        <v>1199798</v>
      </c>
      <c r="C290" t="s">
        <v>643</v>
      </c>
    </row>
    <row r="291" spans="1:3" x14ac:dyDescent="0.25">
      <c r="A291" t="s">
        <v>276</v>
      </c>
      <c r="B291" s="30">
        <v>10227604.15</v>
      </c>
      <c r="C291" t="s">
        <v>643</v>
      </c>
    </row>
    <row r="292" spans="1:3" x14ac:dyDescent="0.25">
      <c r="A292" t="s">
        <v>575</v>
      </c>
      <c r="B292" s="30">
        <v>460884.66</v>
      </c>
      <c r="C292" t="s">
        <v>643</v>
      </c>
    </row>
    <row r="293" spans="1:3" x14ac:dyDescent="0.25">
      <c r="A293" t="s">
        <v>277</v>
      </c>
      <c r="B293" s="30">
        <v>281412</v>
      </c>
      <c r="C293" t="s">
        <v>643</v>
      </c>
    </row>
    <row r="294" spans="1:3" x14ac:dyDescent="0.25">
      <c r="A294" t="s">
        <v>278</v>
      </c>
      <c r="B294" s="30">
        <v>828375</v>
      </c>
      <c r="C294" t="s">
        <v>643</v>
      </c>
    </row>
    <row r="295" spans="1:3" x14ac:dyDescent="0.25">
      <c r="A295" t="s">
        <v>279</v>
      </c>
      <c r="B295" s="30">
        <v>112607</v>
      </c>
      <c r="C295" t="s">
        <v>643</v>
      </c>
    </row>
    <row r="296" spans="1:3" x14ac:dyDescent="0.25">
      <c r="A296" t="s">
        <v>576</v>
      </c>
      <c r="B296" s="30">
        <v>179249</v>
      </c>
      <c r="C296" t="s">
        <v>643</v>
      </c>
    </row>
    <row r="297" spans="1:3" x14ac:dyDescent="0.25">
      <c r="A297" t="s">
        <v>577</v>
      </c>
      <c r="B297" s="30">
        <v>31590</v>
      </c>
      <c r="C297" t="s">
        <v>643</v>
      </c>
    </row>
    <row r="298" spans="1:3" x14ac:dyDescent="0.25">
      <c r="A298" t="s">
        <v>578</v>
      </c>
      <c r="B298" s="30">
        <v>3916</v>
      </c>
      <c r="C298" t="s">
        <v>643</v>
      </c>
    </row>
    <row r="299" spans="1:3" x14ac:dyDescent="0.25">
      <c r="A299" t="s">
        <v>280</v>
      </c>
      <c r="B299" s="30">
        <v>117883</v>
      </c>
      <c r="C299" t="s">
        <v>643</v>
      </c>
    </row>
    <row r="300" spans="1:3" x14ac:dyDescent="0.25">
      <c r="A300" t="s">
        <v>281</v>
      </c>
      <c r="B300" s="30">
        <v>1057573</v>
      </c>
      <c r="C300" t="s">
        <v>643</v>
      </c>
    </row>
    <row r="301" spans="1:3" x14ac:dyDescent="0.25">
      <c r="A301" t="s">
        <v>282</v>
      </c>
      <c r="B301" s="30">
        <v>354311</v>
      </c>
      <c r="C301" t="s">
        <v>643</v>
      </c>
    </row>
    <row r="302" spans="1:3" x14ac:dyDescent="0.25">
      <c r="A302" t="s">
        <v>283</v>
      </c>
      <c r="B302" s="30">
        <v>99334.8</v>
      </c>
      <c r="C302" t="s">
        <v>643</v>
      </c>
    </row>
    <row r="303" spans="1:3" x14ac:dyDescent="0.25">
      <c r="A303" t="s">
        <v>579</v>
      </c>
      <c r="B303" s="30">
        <v>1692488.38</v>
      </c>
      <c r="C303" t="s">
        <v>643</v>
      </c>
    </row>
    <row r="304" spans="1:3" x14ac:dyDescent="0.25">
      <c r="A304" t="s">
        <v>284</v>
      </c>
      <c r="B304" s="30">
        <v>1320701</v>
      </c>
      <c r="C304" t="s">
        <v>643</v>
      </c>
    </row>
    <row r="305" spans="1:3" x14ac:dyDescent="0.25">
      <c r="A305" t="s">
        <v>580</v>
      </c>
      <c r="B305" s="30">
        <v>6828</v>
      </c>
      <c r="C305" t="s">
        <v>643</v>
      </c>
    </row>
    <row r="306" spans="1:3" x14ac:dyDescent="0.25">
      <c r="A306" t="s">
        <v>285</v>
      </c>
      <c r="B306" s="30">
        <v>200100</v>
      </c>
      <c r="C306" t="s">
        <v>643</v>
      </c>
    </row>
    <row r="307" spans="1:3" x14ac:dyDescent="0.25">
      <c r="A307" t="s">
        <v>581</v>
      </c>
      <c r="B307" s="30">
        <v>12296</v>
      </c>
      <c r="C307" t="s">
        <v>643</v>
      </c>
    </row>
    <row r="308" spans="1:3" x14ac:dyDescent="0.25">
      <c r="A308" t="s">
        <v>582</v>
      </c>
      <c r="B308" s="30">
        <v>12177</v>
      </c>
      <c r="C308" t="s">
        <v>643</v>
      </c>
    </row>
    <row r="309" spans="1:3" x14ac:dyDescent="0.25">
      <c r="A309" t="s">
        <v>583</v>
      </c>
      <c r="B309" s="30">
        <v>40024</v>
      </c>
      <c r="C309" t="s">
        <v>643</v>
      </c>
    </row>
    <row r="310" spans="1:3" x14ac:dyDescent="0.25">
      <c r="A310" t="s">
        <v>44</v>
      </c>
      <c r="B310" s="30">
        <v>31135.02</v>
      </c>
      <c r="C310" t="s">
        <v>643</v>
      </c>
    </row>
    <row r="311" spans="1:3" x14ac:dyDescent="0.25">
      <c r="A311" t="s">
        <v>286</v>
      </c>
      <c r="B311" s="30">
        <v>67744</v>
      </c>
      <c r="C311" t="s">
        <v>643</v>
      </c>
    </row>
    <row r="312" spans="1:3" x14ac:dyDescent="0.25">
      <c r="A312" t="s">
        <v>287</v>
      </c>
      <c r="B312" s="30">
        <v>186000</v>
      </c>
      <c r="C312" t="s">
        <v>643</v>
      </c>
    </row>
    <row r="313" spans="1:3" x14ac:dyDescent="0.25">
      <c r="A313" t="s">
        <v>288</v>
      </c>
      <c r="B313" s="30">
        <v>9860</v>
      </c>
      <c r="C313" t="s">
        <v>643</v>
      </c>
    </row>
    <row r="314" spans="1:3" x14ac:dyDescent="0.25">
      <c r="A314" t="s">
        <v>289</v>
      </c>
      <c r="B314" s="30">
        <v>27349</v>
      </c>
      <c r="C314" t="s">
        <v>643</v>
      </c>
    </row>
    <row r="315" spans="1:3" x14ac:dyDescent="0.25">
      <c r="A315" t="s">
        <v>290</v>
      </c>
      <c r="B315" s="30">
        <v>30054</v>
      </c>
      <c r="C315" t="s">
        <v>643</v>
      </c>
    </row>
    <row r="316" spans="1:3" x14ac:dyDescent="0.25">
      <c r="A316" t="s">
        <v>584</v>
      </c>
      <c r="B316" s="30">
        <v>42920</v>
      </c>
      <c r="C316" t="s">
        <v>643</v>
      </c>
    </row>
    <row r="317" spans="1:3" x14ac:dyDescent="0.25">
      <c r="A317" t="s">
        <v>291</v>
      </c>
      <c r="B317" s="30">
        <v>118320</v>
      </c>
      <c r="C317" t="s">
        <v>643</v>
      </c>
    </row>
    <row r="318" spans="1:3" x14ac:dyDescent="0.25">
      <c r="A318" t="s">
        <v>585</v>
      </c>
      <c r="B318" s="30">
        <v>518</v>
      </c>
      <c r="C318" t="s">
        <v>643</v>
      </c>
    </row>
    <row r="319" spans="1:3" x14ac:dyDescent="0.25">
      <c r="A319" t="s">
        <v>292</v>
      </c>
      <c r="B319" s="30">
        <v>945941</v>
      </c>
      <c r="C319" t="s">
        <v>643</v>
      </c>
    </row>
    <row r="320" spans="1:3" x14ac:dyDescent="0.25">
      <c r="A320" t="s">
        <v>586</v>
      </c>
      <c r="B320" s="30">
        <v>589426</v>
      </c>
      <c r="C320" t="s">
        <v>643</v>
      </c>
    </row>
    <row r="321" spans="1:3" x14ac:dyDescent="0.25">
      <c r="A321" t="s">
        <v>587</v>
      </c>
      <c r="B321" s="30">
        <v>522</v>
      </c>
      <c r="C321" t="s">
        <v>643</v>
      </c>
    </row>
    <row r="322" spans="1:3" x14ac:dyDescent="0.25">
      <c r="A322" t="s">
        <v>293</v>
      </c>
      <c r="B322" s="30">
        <v>615060</v>
      </c>
      <c r="C322" t="s">
        <v>643</v>
      </c>
    </row>
    <row r="323" spans="1:3" x14ac:dyDescent="0.25">
      <c r="A323" t="s">
        <v>294</v>
      </c>
      <c r="B323" s="30">
        <v>4680</v>
      </c>
      <c r="C323" t="s">
        <v>643</v>
      </c>
    </row>
    <row r="324" spans="1:3" x14ac:dyDescent="0.25">
      <c r="A324" t="s">
        <v>295</v>
      </c>
      <c r="B324" s="30">
        <v>160875</v>
      </c>
      <c r="C324" t="s">
        <v>643</v>
      </c>
    </row>
    <row r="325" spans="1:3" x14ac:dyDescent="0.25">
      <c r="A325" t="s">
        <v>296</v>
      </c>
      <c r="B325" s="30">
        <v>147668</v>
      </c>
      <c r="C325" t="s">
        <v>643</v>
      </c>
    </row>
    <row r="326" spans="1:3" x14ac:dyDescent="0.25">
      <c r="A326" t="s">
        <v>297</v>
      </c>
      <c r="B326" s="30">
        <v>440964</v>
      </c>
      <c r="C326" t="s">
        <v>643</v>
      </c>
    </row>
    <row r="327" spans="1:3" x14ac:dyDescent="0.25">
      <c r="A327" t="s">
        <v>588</v>
      </c>
      <c r="B327" s="30">
        <v>188794</v>
      </c>
      <c r="C327" t="s">
        <v>643</v>
      </c>
    </row>
    <row r="328" spans="1:3" x14ac:dyDescent="0.25">
      <c r="A328" t="s">
        <v>589</v>
      </c>
      <c r="B328" s="30">
        <v>2116927</v>
      </c>
      <c r="C328" t="s">
        <v>643</v>
      </c>
    </row>
    <row r="329" spans="1:3" x14ac:dyDescent="0.25">
      <c r="A329" t="s">
        <v>298</v>
      </c>
      <c r="B329" s="30">
        <v>1176483</v>
      </c>
      <c r="C329" t="s">
        <v>643</v>
      </c>
    </row>
    <row r="330" spans="1:3" x14ac:dyDescent="0.25">
      <c r="A330" t="s">
        <v>299</v>
      </c>
      <c r="B330" s="30">
        <v>1997479</v>
      </c>
      <c r="C330" t="s">
        <v>643</v>
      </c>
    </row>
    <row r="331" spans="1:3" x14ac:dyDescent="0.25">
      <c r="A331" t="s">
        <v>590</v>
      </c>
      <c r="B331" s="30">
        <v>879819</v>
      </c>
      <c r="C331" t="s">
        <v>643</v>
      </c>
    </row>
    <row r="332" spans="1:3" x14ac:dyDescent="0.25">
      <c r="A332" t="s">
        <v>300</v>
      </c>
      <c r="B332" s="30">
        <v>2470047</v>
      </c>
      <c r="C332" t="s">
        <v>643</v>
      </c>
    </row>
    <row r="333" spans="1:3" x14ac:dyDescent="0.25">
      <c r="A333" t="s">
        <v>301</v>
      </c>
      <c r="B333" s="30">
        <v>19800</v>
      </c>
      <c r="C333" t="s">
        <v>643</v>
      </c>
    </row>
    <row r="334" spans="1:3" x14ac:dyDescent="0.25">
      <c r="A334" t="s">
        <v>302</v>
      </c>
      <c r="B334" s="30">
        <v>14840</v>
      </c>
      <c r="C334" t="s">
        <v>643</v>
      </c>
    </row>
    <row r="335" spans="1:3" x14ac:dyDescent="0.25">
      <c r="A335" t="s">
        <v>591</v>
      </c>
      <c r="B335" s="30">
        <v>79639</v>
      </c>
      <c r="C335" t="s">
        <v>643</v>
      </c>
    </row>
    <row r="336" spans="1:3" x14ac:dyDescent="0.25">
      <c r="A336" t="s">
        <v>592</v>
      </c>
      <c r="B336" s="30">
        <v>94153</v>
      </c>
      <c r="C336" t="s">
        <v>643</v>
      </c>
    </row>
    <row r="337" spans="1:3" x14ac:dyDescent="0.25">
      <c r="A337" t="s">
        <v>592</v>
      </c>
      <c r="B337" s="30">
        <v>62998</v>
      </c>
      <c r="C337" t="s">
        <v>643</v>
      </c>
    </row>
    <row r="338" spans="1:3" x14ac:dyDescent="0.25">
      <c r="A338" t="s">
        <v>303</v>
      </c>
      <c r="B338" s="30">
        <v>60867</v>
      </c>
      <c r="C338" t="s">
        <v>643</v>
      </c>
    </row>
    <row r="339" spans="1:3" x14ac:dyDescent="0.25">
      <c r="A339" t="s">
        <v>304</v>
      </c>
      <c r="B339" s="30">
        <v>447451</v>
      </c>
      <c r="C339" t="s">
        <v>643</v>
      </c>
    </row>
    <row r="340" spans="1:3" x14ac:dyDescent="0.25">
      <c r="A340" t="s">
        <v>305</v>
      </c>
      <c r="B340" s="30">
        <v>194400</v>
      </c>
      <c r="C340" t="s">
        <v>643</v>
      </c>
    </row>
    <row r="341" spans="1:3" x14ac:dyDescent="0.25">
      <c r="A341" t="s">
        <v>593</v>
      </c>
      <c r="B341" s="30">
        <v>910600</v>
      </c>
      <c r="C341" t="s">
        <v>643</v>
      </c>
    </row>
    <row r="342" spans="1:3" x14ac:dyDescent="0.25">
      <c r="A342" t="s">
        <v>306</v>
      </c>
      <c r="B342" s="30">
        <v>6753886</v>
      </c>
      <c r="C342" t="s">
        <v>643</v>
      </c>
    </row>
    <row r="343" spans="1:3" x14ac:dyDescent="0.25">
      <c r="A343" t="s">
        <v>307</v>
      </c>
      <c r="B343" s="30">
        <v>134568</v>
      </c>
      <c r="C343" t="s">
        <v>643</v>
      </c>
    </row>
    <row r="344" spans="1:3" x14ac:dyDescent="0.25">
      <c r="A344" t="s">
        <v>594</v>
      </c>
      <c r="B344" s="30">
        <v>123428</v>
      </c>
      <c r="C344" t="s">
        <v>643</v>
      </c>
    </row>
    <row r="345" spans="1:3" x14ac:dyDescent="0.25">
      <c r="A345" t="s">
        <v>308</v>
      </c>
      <c r="B345" s="30">
        <v>260376</v>
      </c>
      <c r="C345" t="s">
        <v>643</v>
      </c>
    </row>
    <row r="346" spans="1:3" x14ac:dyDescent="0.25">
      <c r="A346" t="s">
        <v>309</v>
      </c>
      <c r="B346" s="30">
        <v>39960</v>
      </c>
      <c r="C346" t="s">
        <v>643</v>
      </c>
    </row>
    <row r="347" spans="1:3" x14ac:dyDescent="0.25">
      <c r="A347" t="s">
        <v>310</v>
      </c>
      <c r="B347" s="30">
        <v>204057</v>
      </c>
      <c r="C347" t="s">
        <v>643</v>
      </c>
    </row>
    <row r="348" spans="1:3" x14ac:dyDescent="0.25">
      <c r="A348" t="s">
        <v>311</v>
      </c>
      <c r="B348" s="30">
        <v>671089</v>
      </c>
      <c r="C348" t="s">
        <v>643</v>
      </c>
    </row>
    <row r="349" spans="1:3" x14ac:dyDescent="0.25">
      <c r="A349" t="s">
        <v>312</v>
      </c>
      <c r="B349" s="30">
        <v>67773</v>
      </c>
      <c r="C349" t="s">
        <v>643</v>
      </c>
    </row>
    <row r="350" spans="1:3" x14ac:dyDescent="0.25">
      <c r="A350" t="s">
        <v>313</v>
      </c>
      <c r="B350" s="30">
        <v>493000</v>
      </c>
      <c r="C350" t="s">
        <v>643</v>
      </c>
    </row>
    <row r="351" spans="1:3" x14ac:dyDescent="0.25">
      <c r="A351" t="s">
        <v>595</v>
      </c>
      <c r="B351" s="30">
        <v>522000</v>
      </c>
      <c r="C351" t="s">
        <v>643</v>
      </c>
    </row>
    <row r="352" spans="1:3" x14ac:dyDescent="0.25">
      <c r="A352" t="s">
        <v>314</v>
      </c>
      <c r="B352" s="30">
        <v>109567.98</v>
      </c>
      <c r="C352" t="s">
        <v>643</v>
      </c>
    </row>
    <row r="353" spans="1:3" x14ac:dyDescent="0.25">
      <c r="A353" t="s">
        <v>596</v>
      </c>
      <c r="B353" s="30">
        <v>68681</v>
      </c>
      <c r="C353" t="s">
        <v>643</v>
      </c>
    </row>
    <row r="354" spans="1:3" x14ac:dyDescent="0.25">
      <c r="A354" t="s">
        <v>597</v>
      </c>
      <c r="B354" s="30">
        <v>118260</v>
      </c>
      <c r="C354" t="s">
        <v>643</v>
      </c>
    </row>
    <row r="355" spans="1:3" x14ac:dyDescent="0.25">
      <c r="A355" t="s">
        <v>598</v>
      </c>
      <c r="B355" s="30">
        <v>644400</v>
      </c>
      <c r="C355" t="s">
        <v>643</v>
      </c>
    </row>
    <row r="356" spans="1:3" x14ac:dyDescent="0.25">
      <c r="A356" t="s">
        <v>599</v>
      </c>
      <c r="B356" s="30">
        <v>571560</v>
      </c>
      <c r="C356" t="s">
        <v>643</v>
      </c>
    </row>
    <row r="357" spans="1:3" x14ac:dyDescent="0.25">
      <c r="A357" t="s">
        <v>600</v>
      </c>
      <c r="B357" s="30">
        <v>1569</v>
      </c>
      <c r="C357" t="s">
        <v>643</v>
      </c>
    </row>
    <row r="358" spans="1:3" x14ac:dyDescent="0.25">
      <c r="A358" t="s">
        <v>315</v>
      </c>
      <c r="B358" s="30">
        <v>70443</v>
      </c>
      <c r="C358" t="s">
        <v>643</v>
      </c>
    </row>
    <row r="359" spans="1:3" x14ac:dyDescent="0.25">
      <c r="A359" t="s">
        <v>601</v>
      </c>
      <c r="B359" s="30">
        <v>351742</v>
      </c>
      <c r="C359" t="s">
        <v>643</v>
      </c>
    </row>
    <row r="360" spans="1:3" x14ac:dyDescent="0.25">
      <c r="A360" t="s">
        <v>316</v>
      </c>
      <c r="B360" s="30">
        <v>15299</v>
      </c>
      <c r="C360" t="s">
        <v>643</v>
      </c>
    </row>
    <row r="361" spans="1:3" x14ac:dyDescent="0.25">
      <c r="A361" t="s">
        <v>317</v>
      </c>
      <c r="B361" s="30">
        <v>58001.8</v>
      </c>
      <c r="C361" t="s">
        <v>643</v>
      </c>
    </row>
    <row r="362" spans="1:3" x14ac:dyDescent="0.25">
      <c r="A362" t="s">
        <v>318</v>
      </c>
      <c r="B362" s="30">
        <v>77941</v>
      </c>
      <c r="C362" t="s">
        <v>643</v>
      </c>
    </row>
    <row r="363" spans="1:3" x14ac:dyDescent="0.25">
      <c r="A363" t="s">
        <v>602</v>
      </c>
      <c r="B363" s="30">
        <v>2069955</v>
      </c>
      <c r="C363" t="s">
        <v>643</v>
      </c>
    </row>
    <row r="364" spans="1:3" x14ac:dyDescent="0.25">
      <c r="A364" t="s">
        <v>319</v>
      </c>
      <c r="B364" s="30">
        <v>181908.5</v>
      </c>
      <c r="C364" t="s">
        <v>643</v>
      </c>
    </row>
    <row r="365" spans="1:3" x14ac:dyDescent="0.25">
      <c r="A365" t="s">
        <v>320</v>
      </c>
      <c r="B365" s="30">
        <v>29642.1</v>
      </c>
      <c r="C365" t="s">
        <v>643</v>
      </c>
    </row>
    <row r="366" spans="1:3" x14ac:dyDescent="0.25">
      <c r="A366" t="s">
        <v>603</v>
      </c>
      <c r="B366" s="30">
        <v>75600</v>
      </c>
      <c r="C366" t="s">
        <v>643</v>
      </c>
    </row>
    <row r="367" spans="1:3" x14ac:dyDescent="0.25">
      <c r="A367" t="s">
        <v>604</v>
      </c>
      <c r="B367" s="30">
        <v>148751</v>
      </c>
      <c r="C367" t="s">
        <v>643</v>
      </c>
    </row>
    <row r="368" spans="1:3" x14ac:dyDescent="0.25">
      <c r="A368" t="s">
        <v>605</v>
      </c>
      <c r="B368" s="30">
        <v>9600</v>
      </c>
      <c r="C368" t="s">
        <v>643</v>
      </c>
    </row>
    <row r="369" spans="1:3" x14ac:dyDescent="0.25">
      <c r="A369" t="s">
        <v>606</v>
      </c>
      <c r="B369" s="30">
        <v>162100.89000000001</v>
      </c>
      <c r="C369" t="s">
        <v>643</v>
      </c>
    </row>
    <row r="370" spans="1:3" x14ac:dyDescent="0.25">
      <c r="A370" t="s">
        <v>607</v>
      </c>
      <c r="B370" s="30">
        <v>237600</v>
      </c>
      <c r="C370" t="s">
        <v>643</v>
      </c>
    </row>
    <row r="371" spans="1:3" x14ac:dyDescent="0.25">
      <c r="A371" t="s">
        <v>608</v>
      </c>
      <c r="B371" s="30">
        <v>155412</v>
      </c>
      <c r="C371" t="s">
        <v>643</v>
      </c>
    </row>
    <row r="372" spans="1:3" x14ac:dyDescent="0.25">
      <c r="A372" t="s">
        <v>609</v>
      </c>
      <c r="B372" s="30">
        <v>428939</v>
      </c>
      <c r="C372" t="s">
        <v>643</v>
      </c>
    </row>
    <row r="373" spans="1:3" x14ac:dyDescent="0.25">
      <c r="A373" t="s">
        <v>321</v>
      </c>
      <c r="B373" s="30">
        <v>127575</v>
      </c>
      <c r="C373" t="s">
        <v>643</v>
      </c>
    </row>
    <row r="374" spans="1:3" x14ac:dyDescent="0.25">
      <c r="A374" t="s">
        <v>610</v>
      </c>
      <c r="B374" s="30">
        <v>122687</v>
      </c>
      <c r="C374" t="s">
        <v>643</v>
      </c>
    </row>
    <row r="375" spans="1:3" x14ac:dyDescent="0.25">
      <c r="A375" t="s">
        <v>322</v>
      </c>
      <c r="B375" s="30">
        <v>515200</v>
      </c>
      <c r="C375" t="s">
        <v>643</v>
      </c>
    </row>
    <row r="376" spans="1:3" x14ac:dyDescent="0.25">
      <c r="A376" t="s">
        <v>323</v>
      </c>
      <c r="B376" s="30">
        <v>500</v>
      </c>
      <c r="C376" t="s">
        <v>643</v>
      </c>
    </row>
    <row r="377" spans="1:3" x14ac:dyDescent="0.25">
      <c r="A377" t="s">
        <v>324</v>
      </c>
      <c r="B377" s="30">
        <v>27000</v>
      </c>
      <c r="C377" t="s">
        <v>643</v>
      </c>
    </row>
    <row r="378" spans="1:3" x14ac:dyDescent="0.25">
      <c r="A378" t="s">
        <v>611</v>
      </c>
      <c r="B378" s="30">
        <v>162000</v>
      </c>
      <c r="C378" t="s">
        <v>643</v>
      </c>
    </row>
    <row r="379" spans="1:3" x14ac:dyDescent="0.25">
      <c r="A379" t="s">
        <v>612</v>
      </c>
      <c r="B379" s="30">
        <v>50868</v>
      </c>
      <c r="C379" t="s">
        <v>643</v>
      </c>
    </row>
    <row r="380" spans="1:3" x14ac:dyDescent="0.25">
      <c r="A380" t="s">
        <v>613</v>
      </c>
      <c r="B380" s="30">
        <v>95850</v>
      </c>
      <c r="C380" t="s">
        <v>643</v>
      </c>
    </row>
    <row r="381" spans="1:3" x14ac:dyDescent="0.25">
      <c r="A381" t="s">
        <v>614</v>
      </c>
      <c r="B381" s="30">
        <v>270000</v>
      </c>
      <c r="C381" t="s">
        <v>643</v>
      </c>
    </row>
    <row r="382" spans="1:3" x14ac:dyDescent="0.25">
      <c r="A382" t="s">
        <v>325</v>
      </c>
      <c r="B382" s="30">
        <v>202271</v>
      </c>
      <c r="C382" t="s">
        <v>643</v>
      </c>
    </row>
    <row r="383" spans="1:3" x14ac:dyDescent="0.25">
      <c r="A383" t="s">
        <v>326</v>
      </c>
      <c r="B383" s="30">
        <v>1392391</v>
      </c>
      <c r="C383" t="s">
        <v>643</v>
      </c>
    </row>
    <row r="384" spans="1:3" x14ac:dyDescent="0.25">
      <c r="A384" t="s">
        <v>327</v>
      </c>
      <c r="B384" s="30">
        <v>12600</v>
      </c>
      <c r="C384" t="s">
        <v>643</v>
      </c>
    </row>
    <row r="385" spans="1:3" x14ac:dyDescent="0.25">
      <c r="A385" t="s">
        <v>615</v>
      </c>
      <c r="B385" s="30">
        <v>62609</v>
      </c>
      <c r="C385" t="s">
        <v>643</v>
      </c>
    </row>
    <row r="386" spans="1:3" x14ac:dyDescent="0.25">
      <c r="A386" t="s">
        <v>616</v>
      </c>
      <c r="B386" s="30">
        <v>345906</v>
      </c>
      <c r="C386" t="s">
        <v>643</v>
      </c>
    </row>
    <row r="387" spans="1:3" x14ac:dyDescent="0.25">
      <c r="A387" t="s">
        <v>605</v>
      </c>
      <c r="B387" s="30">
        <v>274005</v>
      </c>
      <c r="C387" t="s">
        <v>643</v>
      </c>
    </row>
    <row r="388" spans="1:3" x14ac:dyDescent="0.25">
      <c r="A388" t="s">
        <v>328</v>
      </c>
      <c r="B388" s="30">
        <v>47040</v>
      </c>
      <c r="C388" t="s">
        <v>643</v>
      </c>
    </row>
    <row r="389" spans="1:3" x14ac:dyDescent="0.25">
      <c r="A389" t="s">
        <v>617</v>
      </c>
      <c r="B389" s="30">
        <v>1350</v>
      </c>
      <c r="C389" t="s">
        <v>643</v>
      </c>
    </row>
    <row r="390" spans="1:3" x14ac:dyDescent="0.25">
      <c r="A390" t="s">
        <v>618</v>
      </c>
      <c r="B390" s="30">
        <v>76500</v>
      </c>
      <c r="C390" t="s">
        <v>643</v>
      </c>
    </row>
    <row r="391" spans="1:3" x14ac:dyDescent="0.25">
      <c r="A391" t="s">
        <v>619</v>
      </c>
      <c r="B391" s="30">
        <v>22500</v>
      </c>
      <c r="C391" t="s">
        <v>643</v>
      </c>
    </row>
    <row r="392" spans="1:3" x14ac:dyDescent="0.25">
      <c r="A392" t="s">
        <v>620</v>
      </c>
      <c r="B392" s="30">
        <v>94500</v>
      </c>
      <c r="C392" t="s">
        <v>643</v>
      </c>
    </row>
    <row r="393" spans="1:3" x14ac:dyDescent="0.25">
      <c r="A393" t="s">
        <v>621</v>
      </c>
      <c r="B393" s="30">
        <v>1496</v>
      </c>
      <c r="C393" t="s">
        <v>643</v>
      </c>
    </row>
    <row r="394" spans="1:3" x14ac:dyDescent="0.25">
      <c r="A394" t="s">
        <v>622</v>
      </c>
      <c r="B394" s="30">
        <v>255371</v>
      </c>
      <c r="C394" t="s">
        <v>643</v>
      </c>
    </row>
    <row r="395" spans="1:3" x14ac:dyDescent="0.25">
      <c r="A395" t="s">
        <v>623</v>
      </c>
      <c r="B395" s="30">
        <v>8794.3299999999872</v>
      </c>
      <c r="C395" t="s">
        <v>643</v>
      </c>
    </row>
    <row r="396" spans="1:3" x14ac:dyDescent="0.25">
      <c r="A396" t="s">
        <v>624</v>
      </c>
      <c r="B396" s="30">
        <v>7667424.9400000004</v>
      </c>
      <c r="C396" t="s">
        <v>643</v>
      </c>
    </row>
    <row r="397" spans="1:3" x14ac:dyDescent="0.25">
      <c r="A397" t="s">
        <v>329</v>
      </c>
      <c r="B397" s="30">
        <v>17049.89</v>
      </c>
      <c r="C397" t="s">
        <v>643</v>
      </c>
    </row>
    <row r="398" spans="1:3" x14ac:dyDescent="0.25">
      <c r="A398" t="s">
        <v>330</v>
      </c>
      <c r="B398" s="30">
        <v>2300944.9900000002</v>
      </c>
      <c r="C398" t="s">
        <v>643</v>
      </c>
    </row>
    <row r="399" spans="1:3" x14ac:dyDescent="0.25">
      <c r="A399" t="s">
        <v>331</v>
      </c>
      <c r="B399" s="30">
        <v>15137</v>
      </c>
      <c r="C399" t="s">
        <v>643</v>
      </c>
    </row>
    <row r="400" spans="1:3" x14ac:dyDescent="0.25">
      <c r="A400" t="s">
        <v>333</v>
      </c>
      <c r="B400" s="30">
        <v>50421</v>
      </c>
      <c r="C400" t="s">
        <v>643</v>
      </c>
    </row>
    <row r="401" spans="1:3" x14ac:dyDescent="0.25">
      <c r="A401" t="s">
        <v>334</v>
      </c>
      <c r="B401" s="30">
        <v>11969586.109999999</v>
      </c>
      <c r="C401" t="s">
        <v>643</v>
      </c>
    </row>
    <row r="402" spans="1:3" x14ac:dyDescent="0.25">
      <c r="A402" t="s">
        <v>335</v>
      </c>
      <c r="B402" s="30">
        <v>3146745.51</v>
      </c>
      <c r="C402" t="s">
        <v>643</v>
      </c>
    </row>
    <row r="403" spans="1:3" x14ac:dyDescent="0.25">
      <c r="A403" t="s">
        <v>336</v>
      </c>
      <c r="B403" s="30">
        <v>5199108</v>
      </c>
      <c r="C403" t="s">
        <v>643</v>
      </c>
    </row>
    <row r="404" spans="1:3" x14ac:dyDescent="0.25">
      <c r="A404" t="s">
        <v>625</v>
      </c>
      <c r="B404" s="30">
        <v>521696.4</v>
      </c>
      <c r="C404" t="s">
        <v>643</v>
      </c>
    </row>
    <row r="405" spans="1:3" x14ac:dyDescent="0.25">
      <c r="A405" t="s">
        <v>626</v>
      </c>
      <c r="B405" s="30">
        <v>4070857</v>
      </c>
      <c r="C405" t="s">
        <v>643</v>
      </c>
    </row>
    <row r="406" spans="1:3" x14ac:dyDescent="0.25">
      <c r="A406" t="s">
        <v>337</v>
      </c>
      <c r="B406" s="30">
        <v>4167036</v>
      </c>
      <c r="C406" t="s">
        <v>643</v>
      </c>
    </row>
    <row r="407" spans="1:3" x14ac:dyDescent="0.25">
      <c r="A407" t="s">
        <v>338</v>
      </c>
      <c r="B407" s="30">
        <v>119161.87</v>
      </c>
      <c r="C407" t="s">
        <v>643</v>
      </c>
    </row>
    <row r="408" spans="1:3" x14ac:dyDescent="0.25">
      <c r="A408" t="s">
        <v>339</v>
      </c>
      <c r="B408" s="30">
        <v>122850</v>
      </c>
      <c r="C408" t="s">
        <v>643</v>
      </c>
    </row>
    <row r="409" spans="1:3" x14ac:dyDescent="0.25">
      <c r="A409" t="s">
        <v>340</v>
      </c>
      <c r="B409" s="30">
        <v>20351241.489999998</v>
      </c>
      <c r="C409" t="s">
        <v>643</v>
      </c>
    </row>
    <row r="410" spans="1:3" x14ac:dyDescent="0.25">
      <c r="A410" t="s">
        <v>341</v>
      </c>
      <c r="B410" s="30">
        <v>205146.01</v>
      </c>
      <c r="C410" t="s">
        <v>643</v>
      </c>
    </row>
    <row r="411" spans="1:3" x14ac:dyDescent="0.25">
      <c r="A411" t="s">
        <v>342</v>
      </c>
      <c r="B411" s="30">
        <v>11016426.439999999</v>
      </c>
      <c r="C411" t="s">
        <v>643</v>
      </c>
    </row>
    <row r="412" spans="1:3" x14ac:dyDescent="0.25">
      <c r="A412" t="s">
        <v>343</v>
      </c>
      <c r="B412" s="30">
        <v>1099548.5</v>
      </c>
      <c r="C412" t="s">
        <v>643</v>
      </c>
    </row>
    <row r="413" spans="1:3" x14ac:dyDescent="0.25">
      <c r="A413" t="s">
        <v>344</v>
      </c>
      <c r="B413" s="30">
        <v>211371.11</v>
      </c>
      <c r="C413" t="s">
        <v>643</v>
      </c>
    </row>
    <row r="414" spans="1:3" x14ac:dyDescent="0.25">
      <c r="A414" t="s">
        <v>345</v>
      </c>
      <c r="B414" s="30">
        <v>6305202.5499999998</v>
      </c>
      <c r="C414" t="s">
        <v>643</v>
      </c>
    </row>
    <row r="415" spans="1:3" x14ac:dyDescent="0.25">
      <c r="A415" t="s">
        <v>627</v>
      </c>
      <c r="B415" s="30">
        <v>170559.49</v>
      </c>
      <c r="C415" t="s">
        <v>643</v>
      </c>
    </row>
    <row r="416" spans="1:3" x14ac:dyDescent="0.25">
      <c r="A416" t="s">
        <v>346</v>
      </c>
      <c r="B416" s="30">
        <v>20449.63</v>
      </c>
      <c r="C416" t="s">
        <v>643</v>
      </c>
    </row>
    <row r="417" spans="1:3" x14ac:dyDescent="0.25">
      <c r="A417" t="s">
        <v>347</v>
      </c>
      <c r="B417" s="30">
        <v>13820.4</v>
      </c>
      <c r="C417" t="s">
        <v>643</v>
      </c>
    </row>
    <row r="418" spans="1:3" x14ac:dyDescent="0.25">
      <c r="A418" t="s">
        <v>628</v>
      </c>
      <c r="B418" s="30">
        <v>7281</v>
      </c>
      <c r="C418" t="s">
        <v>643</v>
      </c>
    </row>
    <row r="419" spans="1:3" x14ac:dyDescent="0.25">
      <c r="A419" t="s">
        <v>629</v>
      </c>
      <c r="B419" s="30">
        <v>19394.43</v>
      </c>
      <c r="C419" t="s">
        <v>643</v>
      </c>
    </row>
    <row r="420" spans="1:3" x14ac:dyDescent="0.25">
      <c r="A420" t="s">
        <v>348</v>
      </c>
      <c r="B420" s="30">
        <v>4224600</v>
      </c>
      <c r="C420" t="s">
        <v>643</v>
      </c>
    </row>
    <row r="421" spans="1:3" x14ac:dyDescent="0.25">
      <c r="A421" t="s">
        <v>630</v>
      </c>
      <c r="B421" s="30">
        <v>9000</v>
      </c>
      <c r="C421" t="s">
        <v>643</v>
      </c>
    </row>
    <row r="422" spans="1:3" x14ac:dyDescent="0.25">
      <c r="A422" t="s">
        <v>349</v>
      </c>
      <c r="B422" s="30">
        <v>924479.6</v>
      </c>
      <c r="C422" t="s">
        <v>643</v>
      </c>
    </row>
    <row r="423" spans="1:3" x14ac:dyDescent="0.25">
      <c r="A423" t="s">
        <v>631</v>
      </c>
      <c r="B423" s="30">
        <v>7357</v>
      </c>
      <c r="C423" t="s">
        <v>643</v>
      </c>
    </row>
    <row r="424" spans="1:3" x14ac:dyDescent="0.25">
      <c r="A424" t="s">
        <v>632</v>
      </c>
      <c r="B424" s="30">
        <v>37500</v>
      </c>
      <c r="C424" t="s">
        <v>643</v>
      </c>
    </row>
    <row r="425" spans="1:3" x14ac:dyDescent="0.25">
      <c r="A425" t="s">
        <v>350</v>
      </c>
      <c r="B425" s="30">
        <v>47070622.600000001</v>
      </c>
      <c r="C425" t="s">
        <v>643</v>
      </c>
    </row>
    <row r="426" spans="1:3" x14ac:dyDescent="0.25">
      <c r="A426" t="s">
        <v>351</v>
      </c>
      <c r="B426" s="30">
        <v>28762618.399999999</v>
      </c>
      <c r="C426" t="s">
        <v>643</v>
      </c>
    </row>
    <row r="427" spans="1:3" x14ac:dyDescent="0.25">
      <c r="A427" t="s">
        <v>352</v>
      </c>
      <c r="B427" s="30">
        <v>81832</v>
      </c>
      <c r="C427" t="s">
        <v>643</v>
      </c>
    </row>
    <row r="428" spans="1:3" x14ac:dyDescent="0.25">
      <c r="A428" t="s">
        <v>633</v>
      </c>
      <c r="B428" s="30">
        <v>46040</v>
      </c>
      <c r="C428" t="s">
        <v>643</v>
      </c>
    </row>
    <row r="429" spans="1:3" x14ac:dyDescent="0.25">
      <c r="A429" t="s">
        <v>353</v>
      </c>
      <c r="B429" s="30">
        <v>5435</v>
      </c>
      <c r="C429" t="s">
        <v>643</v>
      </c>
    </row>
    <row r="430" spans="1:3" x14ac:dyDescent="0.25">
      <c r="A430" t="s">
        <v>634</v>
      </c>
      <c r="B430" s="30">
        <v>17808</v>
      </c>
      <c r="C430" t="s">
        <v>643</v>
      </c>
    </row>
    <row r="431" spans="1:3" x14ac:dyDescent="0.25">
      <c r="A431" t="s">
        <v>635</v>
      </c>
      <c r="B431" s="30">
        <v>440709.72</v>
      </c>
      <c r="C431" t="s">
        <v>643</v>
      </c>
    </row>
    <row r="432" spans="1:3" x14ac:dyDescent="0.25">
      <c r="A432" t="s">
        <v>354</v>
      </c>
      <c r="B432" s="30">
        <v>5560</v>
      </c>
      <c r="C432" t="s">
        <v>643</v>
      </c>
    </row>
    <row r="433" spans="1:3" x14ac:dyDescent="0.25">
      <c r="A433" t="s">
        <v>355</v>
      </c>
      <c r="B433" s="30">
        <v>1143</v>
      </c>
      <c r="C433" t="s">
        <v>643</v>
      </c>
    </row>
    <row r="434" spans="1:3" x14ac:dyDescent="0.25">
      <c r="A434" t="s">
        <v>636</v>
      </c>
      <c r="B434" s="30">
        <v>12147.47</v>
      </c>
      <c r="C434" t="s">
        <v>643</v>
      </c>
    </row>
    <row r="435" spans="1:3" x14ac:dyDescent="0.25">
      <c r="A435" t="s">
        <v>637</v>
      </c>
      <c r="B435" s="30">
        <v>15011.46</v>
      </c>
      <c r="C435" t="s">
        <v>643</v>
      </c>
    </row>
    <row r="436" spans="1:3" x14ac:dyDescent="0.25">
      <c r="A436" t="s">
        <v>356</v>
      </c>
      <c r="B436" s="30">
        <v>90000</v>
      </c>
      <c r="C436" t="s">
        <v>643</v>
      </c>
    </row>
    <row r="437" spans="1:3" x14ac:dyDescent="0.25">
      <c r="A437" t="s">
        <v>638</v>
      </c>
      <c r="B437" s="30">
        <v>25641.29</v>
      </c>
      <c r="C437" t="s">
        <v>643</v>
      </c>
    </row>
    <row r="438" spans="1:3" x14ac:dyDescent="0.25">
      <c r="A438" t="s">
        <v>639</v>
      </c>
      <c r="B438" s="30">
        <v>21921.95</v>
      </c>
      <c r="C438" t="s">
        <v>643</v>
      </c>
    </row>
    <row r="439" spans="1:3" x14ac:dyDescent="0.25">
      <c r="A439" t="s">
        <v>640</v>
      </c>
      <c r="B439" s="30">
        <v>24805.16</v>
      </c>
      <c r="C439" t="s">
        <v>643</v>
      </c>
    </row>
    <row r="440" spans="1:3" x14ac:dyDescent="0.25">
      <c r="A440" t="s">
        <v>641</v>
      </c>
      <c r="B440" s="30">
        <v>21441.42</v>
      </c>
      <c r="C440" t="s">
        <v>643</v>
      </c>
    </row>
    <row r="441" spans="1:3" x14ac:dyDescent="0.25">
      <c r="A441" t="s">
        <v>642</v>
      </c>
      <c r="B441" s="30">
        <v>20528.400000000001</v>
      </c>
      <c r="C441" t="s">
        <v>643</v>
      </c>
    </row>
    <row r="442" spans="1:3" x14ac:dyDescent="0.25">
      <c r="A442" t="s">
        <v>515</v>
      </c>
      <c r="B442" s="30">
        <f>-SUM([1]SCH!$D$338:$D$349)</f>
        <v>7847757.3299999991</v>
      </c>
      <c r="C442" t="s">
        <v>643</v>
      </c>
    </row>
    <row r="443" spans="1:3" x14ac:dyDescent="0.25">
      <c r="A443" t="s">
        <v>359</v>
      </c>
      <c r="B443" s="30">
        <v>233452307.40000001</v>
      </c>
      <c r="C443" t="s">
        <v>680</v>
      </c>
    </row>
    <row r="444" spans="1:3" x14ac:dyDescent="0.25">
      <c r="A444" t="s">
        <v>47</v>
      </c>
      <c r="B444" s="30">
        <v>66888902.280000001</v>
      </c>
      <c r="C444" t="s">
        <v>680</v>
      </c>
    </row>
    <row r="445" spans="1:3" x14ac:dyDescent="0.25">
      <c r="A445" t="s">
        <v>644</v>
      </c>
      <c r="B445" s="30">
        <v>3313098.61</v>
      </c>
      <c r="C445" t="s">
        <v>680</v>
      </c>
    </row>
    <row r="446" spans="1:3" x14ac:dyDescent="0.25">
      <c r="A446" t="s">
        <v>645</v>
      </c>
      <c r="B446" s="30">
        <v>1108312.8999999999</v>
      </c>
      <c r="C446" t="s">
        <v>680</v>
      </c>
    </row>
    <row r="447" spans="1:3" x14ac:dyDescent="0.25">
      <c r="A447" t="s">
        <v>360</v>
      </c>
      <c r="B447" s="30">
        <v>133147.26999999999</v>
      </c>
      <c r="C447" t="s">
        <v>680</v>
      </c>
    </row>
    <row r="448" spans="1:3" x14ac:dyDescent="0.25">
      <c r="A448" t="s">
        <v>361</v>
      </c>
      <c r="B448" s="30">
        <v>16413.78</v>
      </c>
      <c r="C448" t="s">
        <v>680</v>
      </c>
    </row>
    <row r="449" spans="1:3" x14ac:dyDescent="0.25">
      <c r="A449" t="s">
        <v>53</v>
      </c>
      <c r="B449" s="30">
        <v>1529895.7</v>
      </c>
      <c r="C449" t="s">
        <v>680</v>
      </c>
    </row>
    <row r="450" spans="1:3" x14ac:dyDescent="0.25">
      <c r="A450" t="s">
        <v>362</v>
      </c>
      <c r="B450" s="30">
        <v>1355671</v>
      </c>
      <c r="C450" t="s">
        <v>680</v>
      </c>
    </row>
    <row r="451" spans="1:3" x14ac:dyDescent="0.25">
      <c r="A451" t="s">
        <v>646</v>
      </c>
      <c r="B451" s="30">
        <v>4273561.8099999996</v>
      </c>
      <c r="C451" t="s">
        <v>680</v>
      </c>
    </row>
    <row r="452" spans="1:3" x14ac:dyDescent="0.25">
      <c r="A452" t="s">
        <v>363</v>
      </c>
      <c r="B452" s="30">
        <v>36309.78</v>
      </c>
      <c r="C452" t="s">
        <v>680</v>
      </c>
    </row>
    <row r="453" spans="1:3" x14ac:dyDescent="0.25">
      <c r="A453" t="s">
        <v>364</v>
      </c>
      <c r="B453" s="30">
        <v>5568</v>
      </c>
      <c r="C453" t="s">
        <v>680</v>
      </c>
    </row>
    <row r="454" spans="1:3" x14ac:dyDescent="0.25">
      <c r="A454" t="s">
        <v>65</v>
      </c>
      <c r="B454" s="30">
        <v>861455.55</v>
      </c>
      <c r="C454" t="s">
        <v>680</v>
      </c>
    </row>
    <row r="455" spans="1:3" x14ac:dyDescent="0.25">
      <c r="A455" t="s">
        <v>365</v>
      </c>
      <c r="B455" s="30">
        <v>11188559.609999999</v>
      </c>
      <c r="C455" t="s">
        <v>680</v>
      </c>
    </row>
    <row r="456" spans="1:3" x14ac:dyDescent="0.25">
      <c r="A456" t="s">
        <v>366</v>
      </c>
      <c r="B456" s="30">
        <v>278638.63</v>
      </c>
      <c r="C456" t="s">
        <v>680</v>
      </c>
    </row>
    <row r="457" spans="1:3" x14ac:dyDescent="0.25">
      <c r="A457" t="s">
        <v>70</v>
      </c>
      <c r="B457" s="30">
        <v>81907.53</v>
      </c>
      <c r="C457" t="s">
        <v>680</v>
      </c>
    </row>
    <row r="458" spans="1:3" x14ac:dyDescent="0.25">
      <c r="A458" t="s">
        <v>367</v>
      </c>
      <c r="B458" s="30">
        <v>99962.58</v>
      </c>
      <c r="C458" t="s">
        <v>680</v>
      </c>
    </row>
    <row r="459" spans="1:3" x14ac:dyDescent="0.25">
      <c r="A459" t="s">
        <v>368</v>
      </c>
      <c r="B459" s="30">
        <v>640500</v>
      </c>
      <c r="C459" t="s">
        <v>680</v>
      </c>
    </row>
    <row r="460" spans="1:3" x14ac:dyDescent="0.25">
      <c r="A460" t="s">
        <v>72</v>
      </c>
      <c r="B460" s="30">
        <v>11328</v>
      </c>
      <c r="C460" t="s">
        <v>680</v>
      </c>
    </row>
    <row r="461" spans="1:3" x14ac:dyDescent="0.25">
      <c r="A461" t="s">
        <v>369</v>
      </c>
      <c r="B461" s="30">
        <v>332909</v>
      </c>
      <c r="C461" t="s">
        <v>680</v>
      </c>
    </row>
    <row r="462" spans="1:3" x14ac:dyDescent="0.25">
      <c r="A462" t="s">
        <v>74</v>
      </c>
      <c r="B462" s="30">
        <v>18408</v>
      </c>
      <c r="C462" t="s">
        <v>680</v>
      </c>
    </row>
    <row r="463" spans="1:3" x14ac:dyDescent="0.25">
      <c r="A463" t="s">
        <v>370</v>
      </c>
      <c r="B463" s="30">
        <v>44138</v>
      </c>
      <c r="C463" t="s">
        <v>680</v>
      </c>
    </row>
    <row r="464" spans="1:3" x14ac:dyDescent="0.25">
      <c r="A464" t="s">
        <v>76</v>
      </c>
      <c r="B464" s="30">
        <v>24757</v>
      </c>
      <c r="C464" t="s">
        <v>680</v>
      </c>
    </row>
    <row r="465" spans="1:3" x14ac:dyDescent="0.25">
      <c r="A465" t="s">
        <v>79</v>
      </c>
      <c r="B465" s="30">
        <v>168671.94</v>
      </c>
      <c r="C465" t="s">
        <v>680</v>
      </c>
    </row>
    <row r="466" spans="1:3" x14ac:dyDescent="0.25">
      <c r="A466" t="s">
        <v>80</v>
      </c>
      <c r="B466" s="30">
        <v>44800.01</v>
      </c>
      <c r="C466" t="s">
        <v>680</v>
      </c>
    </row>
    <row r="467" spans="1:3" x14ac:dyDescent="0.25">
      <c r="A467" t="s">
        <v>81</v>
      </c>
      <c r="B467" s="30">
        <v>118733</v>
      </c>
      <c r="C467" t="s">
        <v>680</v>
      </c>
    </row>
    <row r="468" spans="1:3" x14ac:dyDescent="0.25">
      <c r="A468" t="s">
        <v>647</v>
      </c>
      <c r="B468" s="30">
        <v>7620</v>
      </c>
      <c r="C468" t="s">
        <v>680</v>
      </c>
    </row>
    <row r="469" spans="1:3" x14ac:dyDescent="0.25">
      <c r="A469" t="s">
        <v>371</v>
      </c>
      <c r="B469" s="30">
        <v>7432</v>
      </c>
      <c r="C469" t="s">
        <v>680</v>
      </c>
    </row>
    <row r="470" spans="1:3" x14ac:dyDescent="0.25">
      <c r="A470" t="s">
        <v>372</v>
      </c>
      <c r="B470" s="30">
        <v>490794</v>
      </c>
      <c r="C470" t="s">
        <v>680</v>
      </c>
    </row>
    <row r="471" spans="1:3" x14ac:dyDescent="0.25">
      <c r="A471" t="s">
        <v>83</v>
      </c>
      <c r="B471" s="30">
        <v>17759</v>
      </c>
      <c r="C471" t="s">
        <v>680</v>
      </c>
    </row>
    <row r="472" spans="1:3" x14ac:dyDescent="0.25">
      <c r="A472" t="s">
        <v>648</v>
      </c>
      <c r="B472" s="30">
        <v>4509</v>
      </c>
      <c r="C472" t="s">
        <v>680</v>
      </c>
    </row>
    <row r="473" spans="1:3" x14ac:dyDescent="0.25">
      <c r="A473" t="s">
        <v>84</v>
      </c>
      <c r="B473" s="30">
        <v>180</v>
      </c>
      <c r="C473" t="s">
        <v>680</v>
      </c>
    </row>
    <row r="474" spans="1:3" x14ac:dyDescent="0.25">
      <c r="A474" t="s">
        <v>373</v>
      </c>
      <c r="B474" s="30">
        <v>11799</v>
      </c>
      <c r="C474" t="s">
        <v>680</v>
      </c>
    </row>
    <row r="475" spans="1:3" x14ac:dyDescent="0.25">
      <c r="A475" t="s">
        <v>374</v>
      </c>
      <c r="B475" s="30">
        <v>4350.3599999999997</v>
      </c>
      <c r="C475" t="s">
        <v>680</v>
      </c>
    </row>
    <row r="476" spans="1:3" x14ac:dyDescent="0.25">
      <c r="A476" t="s">
        <v>526</v>
      </c>
      <c r="B476" s="30">
        <v>46300</v>
      </c>
      <c r="C476" t="s">
        <v>680</v>
      </c>
    </row>
    <row r="477" spans="1:3" x14ac:dyDescent="0.25">
      <c r="A477" t="s">
        <v>375</v>
      </c>
      <c r="B477" s="30">
        <v>45000</v>
      </c>
      <c r="C477" t="s">
        <v>680</v>
      </c>
    </row>
    <row r="478" spans="1:3" x14ac:dyDescent="0.25">
      <c r="A478" t="s">
        <v>376</v>
      </c>
      <c r="B478" s="30">
        <v>124953.84</v>
      </c>
      <c r="C478" t="s">
        <v>680</v>
      </c>
    </row>
    <row r="479" spans="1:3" x14ac:dyDescent="0.25">
      <c r="A479" t="s">
        <v>93</v>
      </c>
      <c r="B479" s="30">
        <v>5454.4</v>
      </c>
      <c r="C479" t="s">
        <v>680</v>
      </c>
    </row>
    <row r="480" spans="1:3" x14ac:dyDescent="0.25">
      <c r="A480" t="s">
        <v>94</v>
      </c>
      <c r="B480" s="30">
        <v>8363</v>
      </c>
      <c r="C480" t="s">
        <v>680</v>
      </c>
    </row>
    <row r="481" spans="1:3" x14ac:dyDescent="0.25">
      <c r="A481" t="s">
        <v>649</v>
      </c>
      <c r="B481" s="30">
        <v>161372.07999999999</v>
      </c>
      <c r="C481" t="s">
        <v>680</v>
      </c>
    </row>
    <row r="482" spans="1:3" x14ac:dyDescent="0.25">
      <c r="A482" t="s">
        <v>650</v>
      </c>
      <c r="B482" s="30">
        <v>8476.89</v>
      </c>
      <c r="C482" t="s">
        <v>680</v>
      </c>
    </row>
    <row r="483" spans="1:3" x14ac:dyDescent="0.25">
      <c r="A483" t="s">
        <v>377</v>
      </c>
      <c r="B483" s="30">
        <v>325340</v>
      </c>
      <c r="C483" t="s">
        <v>680</v>
      </c>
    </row>
    <row r="484" spans="1:3" x14ac:dyDescent="0.25">
      <c r="A484" t="s">
        <v>378</v>
      </c>
      <c r="B484" s="30">
        <v>16962</v>
      </c>
      <c r="C484" t="s">
        <v>680</v>
      </c>
    </row>
    <row r="485" spans="1:3" x14ac:dyDescent="0.25">
      <c r="A485" t="s">
        <v>379</v>
      </c>
      <c r="B485" s="30">
        <v>2519</v>
      </c>
      <c r="C485" t="s">
        <v>680</v>
      </c>
    </row>
    <row r="486" spans="1:3" x14ac:dyDescent="0.25">
      <c r="A486" t="s">
        <v>103</v>
      </c>
      <c r="B486" s="30">
        <v>40573</v>
      </c>
      <c r="C486" t="s">
        <v>680</v>
      </c>
    </row>
    <row r="487" spans="1:3" x14ac:dyDescent="0.25">
      <c r="A487" t="s">
        <v>380</v>
      </c>
      <c r="B487" s="30">
        <v>99132</v>
      </c>
      <c r="C487" t="s">
        <v>680</v>
      </c>
    </row>
    <row r="488" spans="1:3" x14ac:dyDescent="0.25">
      <c r="A488" t="s">
        <v>106</v>
      </c>
      <c r="B488" s="30">
        <v>41517.01</v>
      </c>
      <c r="C488" t="s">
        <v>680</v>
      </c>
    </row>
    <row r="489" spans="1:3" x14ac:dyDescent="0.25">
      <c r="A489" t="s">
        <v>108</v>
      </c>
      <c r="B489" s="30">
        <v>2983360.71</v>
      </c>
      <c r="C489" t="s">
        <v>680</v>
      </c>
    </row>
    <row r="490" spans="1:3" x14ac:dyDescent="0.25">
      <c r="A490" t="s">
        <v>110</v>
      </c>
      <c r="B490" s="30">
        <v>31850</v>
      </c>
      <c r="C490" t="s">
        <v>680</v>
      </c>
    </row>
    <row r="491" spans="1:3" x14ac:dyDescent="0.25">
      <c r="A491" t="s">
        <v>112</v>
      </c>
      <c r="B491" s="30">
        <v>109838.31</v>
      </c>
      <c r="C491" t="s">
        <v>680</v>
      </c>
    </row>
    <row r="492" spans="1:3" x14ac:dyDescent="0.25">
      <c r="A492" t="s">
        <v>381</v>
      </c>
      <c r="B492" s="30">
        <v>756303.56</v>
      </c>
      <c r="C492" t="s">
        <v>680</v>
      </c>
    </row>
    <row r="493" spans="1:3" x14ac:dyDescent="0.25">
      <c r="A493" t="s">
        <v>651</v>
      </c>
      <c r="B493" s="30">
        <v>99274</v>
      </c>
      <c r="C493" t="s">
        <v>680</v>
      </c>
    </row>
    <row r="494" spans="1:3" x14ac:dyDescent="0.25">
      <c r="A494" t="s">
        <v>652</v>
      </c>
      <c r="B494" s="30">
        <v>210123</v>
      </c>
      <c r="C494" t="s">
        <v>680</v>
      </c>
    </row>
    <row r="495" spans="1:3" x14ac:dyDescent="0.25">
      <c r="A495" t="s">
        <v>382</v>
      </c>
      <c r="B495" s="30">
        <v>47672</v>
      </c>
      <c r="C495" t="s">
        <v>680</v>
      </c>
    </row>
    <row r="496" spans="1:3" x14ac:dyDescent="0.25">
      <c r="A496" t="s">
        <v>653</v>
      </c>
      <c r="B496" s="30">
        <v>656682.18999999994</v>
      </c>
      <c r="C496" t="s">
        <v>680</v>
      </c>
    </row>
    <row r="497" spans="1:3" x14ac:dyDescent="0.25">
      <c r="A497" t="s">
        <v>383</v>
      </c>
      <c r="B497" s="30">
        <v>60804</v>
      </c>
      <c r="C497" t="s">
        <v>680</v>
      </c>
    </row>
    <row r="498" spans="1:3" x14ac:dyDescent="0.25">
      <c r="A498" t="s">
        <v>125</v>
      </c>
      <c r="B498" s="30">
        <v>11434</v>
      </c>
      <c r="C498" t="s">
        <v>680</v>
      </c>
    </row>
    <row r="499" spans="1:3" x14ac:dyDescent="0.25">
      <c r="A499" t="s">
        <v>384</v>
      </c>
      <c r="B499" s="30">
        <v>4480465.3</v>
      </c>
      <c r="C499" t="s">
        <v>680</v>
      </c>
    </row>
    <row r="500" spans="1:3" x14ac:dyDescent="0.25">
      <c r="A500" t="s">
        <v>654</v>
      </c>
      <c r="B500" s="30">
        <v>93573</v>
      </c>
      <c r="C500" t="s">
        <v>680</v>
      </c>
    </row>
    <row r="501" spans="1:3" x14ac:dyDescent="0.25">
      <c r="A501" t="s">
        <v>655</v>
      </c>
      <c r="B501" s="30">
        <v>625870</v>
      </c>
      <c r="C501" t="s">
        <v>680</v>
      </c>
    </row>
    <row r="502" spans="1:3" x14ac:dyDescent="0.25">
      <c r="A502" t="s">
        <v>385</v>
      </c>
      <c r="B502" s="30">
        <v>7560</v>
      </c>
      <c r="C502" t="s">
        <v>680</v>
      </c>
    </row>
    <row r="503" spans="1:3" x14ac:dyDescent="0.25">
      <c r="A503" t="s">
        <v>386</v>
      </c>
      <c r="B503" s="30">
        <v>1551625.58</v>
      </c>
      <c r="C503" t="s">
        <v>680</v>
      </c>
    </row>
    <row r="504" spans="1:3" x14ac:dyDescent="0.25">
      <c r="A504" t="s">
        <v>387</v>
      </c>
      <c r="B504" s="30">
        <v>1209399.72</v>
      </c>
      <c r="C504" t="s">
        <v>680</v>
      </c>
    </row>
    <row r="505" spans="1:3" x14ac:dyDescent="0.25">
      <c r="A505" t="s">
        <v>388</v>
      </c>
      <c r="B505" s="30">
        <v>18762</v>
      </c>
      <c r="C505" t="s">
        <v>680</v>
      </c>
    </row>
    <row r="506" spans="1:3" x14ac:dyDescent="0.25">
      <c r="A506" t="s">
        <v>389</v>
      </c>
      <c r="B506" s="30">
        <v>48999.5</v>
      </c>
      <c r="C506" t="s">
        <v>680</v>
      </c>
    </row>
    <row r="507" spans="1:3" x14ac:dyDescent="0.25">
      <c r="A507" t="s">
        <v>656</v>
      </c>
      <c r="B507" s="30">
        <v>173847</v>
      </c>
      <c r="C507" t="s">
        <v>680</v>
      </c>
    </row>
    <row r="508" spans="1:3" x14ac:dyDescent="0.25">
      <c r="A508" t="s">
        <v>390</v>
      </c>
      <c r="B508" s="30">
        <v>48059</v>
      </c>
      <c r="C508" t="s">
        <v>680</v>
      </c>
    </row>
    <row r="509" spans="1:3" x14ac:dyDescent="0.25">
      <c r="A509" t="s">
        <v>391</v>
      </c>
      <c r="B509" s="30">
        <v>193140</v>
      </c>
      <c r="C509" t="s">
        <v>680</v>
      </c>
    </row>
    <row r="510" spans="1:3" x14ac:dyDescent="0.25">
      <c r="A510" t="s">
        <v>392</v>
      </c>
      <c r="B510" s="30">
        <v>28069</v>
      </c>
      <c r="C510" t="s">
        <v>680</v>
      </c>
    </row>
    <row r="511" spans="1:3" x14ac:dyDescent="0.25">
      <c r="A511" t="s">
        <v>145</v>
      </c>
      <c r="B511" s="30">
        <v>167843</v>
      </c>
      <c r="C511" t="s">
        <v>680</v>
      </c>
    </row>
    <row r="512" spans="1:3" x14ac:dyDescent="0.25">
      <c r="A512" t="s">
        <v>146</v>
      </c>
      <c r="B512" s="30">
        <v>49997</v>
      </c>
      <c r="C512" t="s">
        <v>680</v>
      </c>
    </row>
    <row r="513" spans="1:3" x14ac:dyDescent="0.25">
      <c r="A513" t="s">
        <v>393</v>
      </c>
      <c r="B513" s="30">
        <v>101675</v>
      </c>
      <c r="C513" t="s">
        <v>680</v>
      </c>
    </row>
    <row r="514" spans="1:3" x14ac:dyDescent="0.25">
      <c r="A514" t="s">
        <v>149</v>
      </c>
      <c r="B514" s="30">
        <v>40903</v>
      </c>
      <c r="C514" t="s">
        <v>680</v>
      </c>
    </row>
    <row r="515" spans="1:3" x14ac:dyDescent="0.25">
      <c r="A515" t="s">
        <v>394</v>
      </c>
      <c r="B515" s="30">
        <v>22664</v>
      </c>
      <c r="C515" t="s">
        <v>680</v>
      </c>
    </row>
    <row r="516" spans="1:3" x14ac:dyDescent="0.25">
      <c r="A516" t="s">
        <v>657</v>
      </c>
      <c r="B516" s="30">
        <v>872610.35</v>
      </c>
      <c r="C516" t="s">
        <v>680</v>
      </c>
    </row>
    <row r="517" spans="1:3" x14ac:dyDescent="0.25">
      <c r="A517" t="s">
        <v>395</v>
      </c>
      <c r="B517" s="30">
        <v>385170</v>
      </c>
      <c r="C517" t="s">
        <v>680</v>
      </c>
    </row>
    <row r="518" spans="1:3" x14ac:dyDescent="0.25">
      <c r="A518" t="s">
        <v>396</v>
      </c>
      <c r="B518" s="30">
        <v>238613</v>
      </c>
      <c r="C518" t="s">
        <v>680</v>
      </c>
    </row>
    <row r="519" spans="1:3" x14ac:dyDescent="0.25">
      <c r="A519" t="s">
        <v>397</v>
      </c>
      <c r="B519" s="30">
        <v>32525</v>
      </c>
      <c r="C519" t="s">
        <v>680</v>
      </c>
    </row>
    <row r="520" spans="1:3" x14ac:dyDescent="0.25">
      <c r="A520" t="s">
        <v>398</v>
      </c>
      <c r="B520" s="30">
        <v>183600</v>
      </c>
      <c r="C520" t="s">
        <v>680</v>
      </c>
    </row>
    <row r="521" spans="1:3" x14ac:dyDescent="0.25">
      <c r="A521" t="s">
        <v>658</v>
      </c>
      <c r="B521" s="30">
        <v>3547552.01</v>
      </c>
      <c r="C521" t="s">
        <v>680</v>
      </c>
    </row>
    <row r="522" spans="1:3" x14ac:dyDescent="0.25">
      <c r="A522" t="s">
        <v>399</v>
      </c>
      <c r="B522" s="30">
        <v>1168318.05</v>
      </c>
      <c r="C522" t="s">
        <v>680</v>
      </c>
    </row>
    <row r="523" spans="1:3" x14ac:dyDescent="0.25">
      <c r="A523" t="s">
        <v>400</v>
      </c>
      <c r="B523" s="30">
        <v>638387</v>
      </c>
      <c r="C523" t="s">
        <v>680</v>
      </c>
    </row>
    <row r="524" spans="1:3" x14ac:dyDescent="0.25">
      <c r="A524" t="s">
        <v>659</v>
      </c>
      <c r="B524" s="30">
        <v>296222</v>
      </c>
      <c r="C524" t="s">
        <v>680</v>
      </c>
    </row>
    <row r="525" spans="1:3" x14ac:dyDescent="0.25">
      <c r="A525" t="s">
        <v>660</v>
      </c>
      <c r="B525" s="30">
        <v>827900</v>
      </c>
      <c r="C525" t="s">
        <v>680</v>
      </c>
    </row>
    <row r="526" spans="1:3" x14ac:dyDescent="0.25">
      <c r="A526" t="s">
        <v>540</v>
      </c>
      <c r="B526" s="30">
        <v>124740</v>
      </c>
      <c r="C526" t="s">
        <v>680</v>
      </c>
    </row>
    <row r="527" spans="1:3" x14ac:dyDescent="0.25">
      <c r="A527" t="s">
        <v>661</v>
      </c>
      <c r="B527" s="30">
        <v>292168</v>
      </c>
      <c r="C527" t="s">
        <v>680</v>
      </c>
    </row>
    <row r="528" spans="1:3" x14ac:dyDescent="0.25">
      <c r="A528" t="s">
        <v>662</v>
      </c>
      <c r="B528" s="30">
        <v>348918.7</v>
      </c>
      <c r="C528" t="s">
        <v>680</v>
      </c>
    </row>
    <row r="529" spans="1:3" x14ac:dyDescent="0.25">
      <c r="A529" t="s">
        <v>163</v>
      </c>
      <c r="B529" s="30">
        <v>172523</v>
      </c>
      <c r="C529" t="s">
        <v>680</v>
      </c>
    </row>
    <row r="530" spans="1:3" x14ac:dyDescent="0.25">
      <c r="A530" t="s">
        <v>165</v>
      </c>
      <c r="B530" s="30">
        <v>6421.16</v>
      </c>
      <c r="C530" t="s">
        <v>680</v>
      </c>
    </row>
    <row r="531" spans="1:3" x14ac:dyDescent="0.25">
      <c r="A531" t="s">
        <v>167</v>
      </c>
      <c r="B531" s="30">
        <v>33063.870000000003</v>
      </c>
      <c r="C531" t="s">
        <v>680</v>
      </c>
    </row>
    <row r="532" spans="1:3" x14ac:dyDescent="0.25">
      <c r="A532" t="s">
        <v>663</v>
      </c>
      <c r="B532" s="30">
        <v>43934</v>
      </c>
      <c r="C532" t="s">
        <v>680</v>
      </c>
    </row>
    <row r="533" spans="1:3" x14ac:dyDescent="0.25">
      <c r="A533" t="s">
        <v>171</v>
      </c>
      <c r="B533" s="30">
        <v>61634</v>
      </c>
      <c r="C533" t="s">
        <v>680</v>
      </c>
    </row>
    <row r="534" spans="1:3" x14ac:dyDescent="0.25">
      <c r="A534" t="s">
        <v>401</v>
      </c>
      <c r="B534" s="30">
        <v>68440</v>
      </c>
      <c r="C534" t="s">
        <v>680</v>
      </c>
    </row>
    <row r="535" spans="1:3" x14ac:dyDescent="0.25">
      <c r="A535" t="s">
        <v>664</v>
      </c>
      <c r="B535" s="30">
        <v>113850</v>
      </c>
      <c r="C535" t="s">
        <v>680</v>
      </c>
    </row>
    <row r="536" spans="1:3" x14ac:dyDescent="0.25">
      <c r="A536" t="s">
        <v>402</v>
      </c>
      <c r="B536" s="30">
        <v>1739</v>
      </c>
      <c r="C536" t="s">
        <v>680</v>
      </c>
    </row>
    <row r="537" spans="1:3" x14ac:dyDescent="0.25">
      <c r="A537" t="s">
        <v>181</v>
      </c>
      <c r="B537" s="30">
        <v>131700</v>
      </c>
      <c r="C537" t="s">
        <v>680</v>
      </c>
    </row>
    <row r="538" spans="1:3" x14ac:dyDescent="0.25">
      <c r="A538" t="s">
        <v>403</v>
      </c>
      <c r="B538" s="30">
        <v>786055</v>
      </c>
      <c r="C538" t="s">
        <v>680</v>
      </c>
    </row>
    <row r="539" spans="1:3" x14ac:dyDescent="0.25">
      <c r="A539" t="s">
        <v>404</v>
      </c>
      <c r="B539" s="30">
        <v>3183</v>
      </c>
      <c r="C539" t="s">
        <v>680</v>
      </c>
    </row>
    <row r="540" spans="1:3" x14ac:dyDescent="0.25">
      <c r="A540" t="s">
        <v>405</v>
      </c>
      <c r="B540" s="30">
        <v>7293</v>
      </c>
      <c r="C540" t="s">
        <v>680</v>
      </c>
    </row>
    <row r="541" spans="1:3" x14ac:dyDescent="0.25">
      <c r="A541" t="s">
        <v>183</v>
      </c>
      <c r="B541" s="30">
        <v>53144.2</v>
      </c>
      <c r="C541" t="s">
        <v>680</v>
      </c>
    </row>
    <row r="542" spans="1:3" x14ac:dyDescent="0.25">
      <c r="A542" t="s">
        <v>406</v>
      </c>
      <c r="B542" s="30">
        <v>157530</v>
      </c>
      <c r="C542" t="s">
        <v>680</v>
      </c>
    </row>
    <row r="543" spans="1:3" x14ac:dyDescent="0.25">
      <c r="A543" t="s">
        <v>407</v>
      </c>
      <c r="B543" s="30">
        <v>205370</v>
      </c>
      <c r="C543" t="s">
        <v>680</v>
      </c>
    </row>
    <row r="544" spans="1:3" x14ac:dyDescent="0.25">
      <c r="A544" t="s">
        <v>408</v>
      </c>
      <c r="B544" s="30">
        <v>29353</v>
      </c>
      <c r="C544" t="s">
        <v>680</v>
      </c>
    </row>
    <row r="545" spans="1:3" x14ac:dyDescent="0.25">
      <c r="A545" t="s">
        <v>409</v>
      </c>
      <c r="B545" s="30">
        <v>5824</v>
      </c>
      <c r="C545" t="s">
        <v>680</v>
      </c>
    </row>
    <row r="546" spans="1:3" x14ac:dyDescent="0.25">
      <c r="A546" t="s">
        <v>410</v>
      </c>
      <c r="B546" s="30">
        <v>69384</v>
      </c>
      <c r="C546" t="s">
        <v>680</v>
      </c>
    </row>
    <row r="547" spans="1:3" x14ac:dyDescent="0.25">
      <c r="A547" t="s">
        <v>411</v>
      </c>
      <c r="B547" s="30">
        <v>5664</v>
      </c>
      <c r="C547" t="s">
        <v>680</v>
      </c>
    </row>
    <row r="548" spans="1:3" x14ac:dyDescent="0.25">
      <c r="A548" t="s">
        <v>665</v>
      </c>
      <c r="B548" s="30">
        <v>573952</v>
      </c>
      <c r="C548" t="s">
        <v>680</v>
      </c>
    </row>
    <row r="549" spans="1:3" x14ac:dyDescent="0.25">
      <c r="A549" t="s">
        <v>412</v>
      </c>
      <c r="B549" s="30">
        <v>65000</v>
      </c>
      <c r="C549" t="s">
        <v>680</v>
      </c>
    </row>
    <row r="550" spans="1:3" x14ac:dyDescent="0.25">
      <c r="A550" t="s">
        <v>547</v>
      </c>
      <c r="B550" s="30">
        <v>13563</v>
      </c>
      <c r="C550" t="s">
        <v>680</v>
      </c>
    </row>
    <row r="551" spans="1:3" x14ac:dyDescent="0.25">
      <c r="A551" t="s">
        <v>413</v>
      </c>
      <c r="B551" s="30">
        <v>11000</v>
      </c>
      <c r="C551" t="s">
        <v>680</v>
      </c>
    </row>
    <row r="552" spans="1:3" x14ac:dyDescent="0.25">
      <c r="A552" t="s">
        <v>414</v>
      </c>
      <c r="B552" s="30">
        <v>125740</v>
      </c>
      <c r="C552" t="s">
        <v>680</v>
      </c>
    </row>
    <row r="553" spans="1:3" x14ac:dyDescent="0.25">
      <c r="A553" t="s">
        <v>415</v>
      </c>
      <c r="B553" s="30">
        <v>89472</v>
      </c>
      <c r="C553" t="s">
        <v>680</v>
      </c>
    </row>
    <row r="554" spans="1:3" x14ac:dyDescent="0.25">
      <c r="A554" t="s">
        <v>416</v>
      </c>
      <c r="B554" s="30">
        <v>7788</v>
      </c>
      <c r="C554" t="s">
        <v>680</v>
      </c>
    </row>
    <row r="555" spans="1:3" x14ac:dyDescent="0.25">
      <c r="A555" t="s">
        <v>417</v>
      </c>
      <c r="B555" s="30">
        <v>905914</v>
      </c>
      <c r="C555" t="s">
        <v>680</v>
      </c>
    </row>
    <row r="556" spans="1:3" x14ac:dyDescent="0.25">
      <c r="A556" t="s">
        <v>418</v>
      </c>
      <c r="B556" s="30">
        <v>8496</v>
      </c>
      <c r="C556" t="s">
        <v>680</v>
      </c>
    </row>
    <row r="557" spans="1:3" x14ac:dyDescent="0.25">
      <c r="A557" t="s">
        <v>419</v>
      </c>
      <c r="B557" s="30">
        <v>17270</v>
      </c>
      <c r="C557" t="s">
        <v>680</v>
      </c>
    </row>
    <row r="558" spans="1:3" x14ac:dyDescent="0.25">
      <c r="A558" t="s">
        <v>420</v>
      </c>
      <c r="B558" s="30">
        <v>40120</v>
      </c>
      <c r="C558" t="s">
        <v>680</v>
      </c>
    </row>
    <row r="559" spans="1:3" x14ac:dyDescent="0.25">
      <c r="A559" t="s">
        <v>191</v>
      </c>
      <c r="B559" s="30">
        <v>2800</v>
      </c>
      <c r="C559" t="s">
        <v>680</v>
      </c>
    </row>
    <row r="560" spans="1:3" x14ac:dyDescent="0.25">
      <c r="A560" t="s">
        <v>421</v>
      </c>
      <c r="B560" s="30">
        <v>8968</v>
      </c>
      <c r="C560" t="s">
        <v>680</v>
      </c>
    </row>
    <row r="561" spans="1:3" x14ac:dyDescent="0.25">
      <c r="A561" t="s">
        <v>422</v>
      </c>
      <c r="B561" s="30">
        <v>197370</v>
      </c>
      <c r="C561" t="s">
        <v>680</v>
      </c>
    </row>
    <row r="562" spans="1:3" x14ac:dyDescent="0.25">
      <c r="A562" t="s">
        <v>423</v>
      </c>
      <c r="B562" s="30">
        <v>29901</v>
      </c>
      <c r="C562" t="s">
        <v>680</v>
      </c>
    </row>
    <row r="563" spans="1:3" x14ac:dyDescent="0.25">
      <c r="A563" t="s">
        <v>424</v>
      </c>
      <c r="B563" s="30">
        <v>52326</v>
      </c>
      <c r="C563" t="s">
        <v>680</v>
      </c>
    </row>
    <row r="564" spans="1:3" x14ac:dyDescent="0.25">
      <c r="A564" t="s">
        <v>425</v>
      </c>
      <c r="B564" s="30">
        <v>43813</v>
      </c>
      <c r="C564" t="s">
        <v>680</v>
      </c>
    </row>
    <row r="565" spans="1:3" x14ac:dyDescent="0.25">
      <c r="A565" t="s">
        <v>426</v>
      </c>
      <c r="B565" s="30">
        <v>42500</v>
      </c>
      <c r="C565" t="s">
        <v>680</v>
      </c>
    </row>
    <row r="566" spans="1:3" x14ac:dyDescent="0.25">
      <c r="A566" t="s">
        <v>427</v>
      </c>
      <c r="B566" s="30">
        <v>7168</v>
      </c>
      <c r="C566" t="s">
        <v>680</v>
      </c>
    </row>
    <row r="567" spans="1:3" x14ac:dyDescent="0.25">
      <c r="A567" t="s">
        <v>428</v>
      </c>
      <c r="B567" s="30">
        <v>33276</v>
      </c>
      <c r="C567" t="s">
        <v>680</v>
      </c>
    </row>
    <row r="568" spans="1:3" x14ac:dyDescent="0.25">
      <c r="A568" t="s">
        <v>666</v>
      </c>
      <c r="B568" s="30">
        <v>20390</v>
      </c>
      <c r="C568" t="s">
        <v>680</v>
      </c>
    </row>
    <row r="569" spans="1:3" x14ac:dyDescent="0.25">
      <c r="A569" t="s">
        <v>429</v>
      </c>
      <c r="B569" s="30">
        <v>10142</v>
      </c>
      <c r="C569" t="s">
        <v>680</v>
      </c>
    </row>
    <row r="570" spans="1:3" x14ac:dyDescent="0.25">
      <c r="A570" t="s">
        <v>430</v>
      </c>
      <c r="B570" s="30">
        <v>146320</v>
      </c>
      <c r="C570" t="s">
        <v>680</v>
      </c>
    </row>
    <row r="571" spans="1:3" x14ac:dyDescent="0.25">
      <c r="A571" t="s">
        <v>431</v>
      </c>
      <c r="B571" s="30">
        <v>9254</v>
      </c>
      <c r="C571" t="s">
        <v>680</v>
      </c>
    </row>
    <row r="572" spans="1:3" x14ac:dyDescent="0.25">
      <c r="A572" t="s">
        <v>400</v>
      </c>
      <c r="B572" s="30">
        <v>5401297.0099999998</v>
      </c>
      <c r="C572" t="s">
        <v>680</v>
      </c>
    </row>
    <row r="573" spans="1:3" x14ac:dyDescent="0.25">
      <c r="A573" t="s">
        <v>358</v>
      </c>
      <c r="B573" s="30">
        <v>5428.56</v>
      </c>
      <c r="C573" t="s">
        <v>680</v>
      </c>
    </row>
    <row r="574" spans="1:3" x14ac:dyDescent="0.25">
      <c r="A574" t="s">
        <v>432</v>
      </c>
      <c r="B574" s="30">
        <v>344231</v>
      </c>
      <c r="C574" t="s">
        <v>680</v>
      </c>
    </row>
    <row r="575" spans="1:3" x14ac:dyDescent="0.25">
      <c r="A575" t="s">
        <v>667</v>
      </c>
      <c r="B575" s="30">
        <v>272485.59999999998</v>
      </c>
      <c r="C575" t="s">
        <v>680</v>
      </c>
    </row>
    <row r="576" spans="1:3" x14ac:dyDescent="0.25">
      <c r="A576" t="s">
        <v>433</v>
      </c>
      <c r="B576" s="30">
        <v>33040</v>
      </c>
      <c r="C576" t="s">
        <v>680</v>
      </c>
    </row>
    <row r="577" spans="1:3" x14ac:dyDescent="0.25">
      <c r="A577" t="s">
        <v>668</v>
      </c>
      <c r="B577" s="30">
        <v>41707.01</v>
      </c>
      <c r="C577" t="s">
        <v>680</v>
      </c>
    </row>
    <row r="578" spans="1:3" x14ac:dyDescent="0.25">
      <c r="A578" t="s">
        <v>207</v>
      </c>
      <c r="B578" s="30">
        <v>339693.14</v>
      </c>
      <c r="C578" t="s">
        <v>680</v>
      </c>
    </row>
    <row r="579" spans="1:3" x14ac:dyDescent="0.25">
      <c r="A579" t="s">
        <v>434</v>
      </c>
      <c r="B579" s="30">
        <v>1499045.28</v>
      </c>
      <c r="C579" t="s">
        <v>680</v>
      </c>
    </row>
    <row r="580" spans="1:3" x14ac:dyDescent="0.25">
      <c r="A580" t="s">
        <v>434</v>
      </c>
      <c r="B580" s="30">
        <v>1332995.2</v>
      </c>
      <c r="C580" t="s">
        <v>680</v>
      </c>
    </row>
    <row r="581" spans="1:3" x14ac:dyDescent="0.25">
      <c r="A581" t="s">
        <v>669</v>
      </c>
      <c r="B581" s="30">
        <v>68071</v>
      </c>
      <c r="C581" t="s">
        <v>680</v>
      </c>
    </row>
    <row r="582" spans="1:3" x14ac:dyDescent="0.25">
      <c r="A582" t="s">
        <v>435</v>
      </c>
      <c r="B582" s="30">
        <v>11829347.65</v>
      </c>
      <c r="C582" t="s">
        <v>680</v>
      </c>
    </row>
    <row r="583" spans="1:3" x14ac:dyDescent="0.25">
      <c r="A583" t="s">
        <v>436</v>
      </c>
      <c r="B583" s="30">
        <v>32806</v>
      </c>
      <c r="C583" t="s">
        <v>680</v>
      </c>
    </row>
    <row r="584" spans="1:3" x14ac:dyDescent="0.25">
      <c r="A584" t="s">
        <v>437</v>
      </c>
      <c r="B584" s="30">
        <v>1026117.3</v>
      </c>
      <c r="C584" t="s">
        <v>680</v>
      </c>
    </row>
    <row r="585" spans="1:3" x14ac:dyDescent="0.25">
      <c r="A585" t="s">
        <v>438</v>
      </c>
      <c r="B585" s="30">
        <v>17744</v>
      </c>
      <c r="C585" t="s">
        <v>680</v>
      </c>
    </row>
    <row r="586" spans="1:3" x14ac:dyDescent="0.25">
      <c r="A586" t="s">
        <v>212</v>
      </c>
      <c r="B586" s="30">
        <v>580742.12</v>
      </c>
      <c r="C586" t="s">
        <v>680</v>
      </c>
    </row>
    <row r="587" spans="1:3" x14ac:dyDescent="0.25">
      <c r="A587" t="s">
        <v>213</v>
      </c>
      <c r="B587" s="30">
        <v>60378</v>
      </c>
      <c r="C587" t="s">
        <v>680</v>
      </c>
    </row>
    <row r="588" spans="1:3" x14ac:dyDescent="0.25">
      <c r="A588" t="s">
        <v>439</v>
      </c>
      <c r="B588" s="30">
        <v>151616.31</v>
      </c>
      <c r="C588" t="s">
        <v>680</v>
      </c>
    </row>
    <row r="589" spans="1:3" x14ac:dyDescent="0.25">
      <c r="A589" t="s">
        <v>440</v>
      </c>
      <c r="B589" s="30">
        <v>140528.35</v>
      </c>
      <c r="C589" t="s">
        <v>680</v>
      </c>
    </row>
    <row r="590" spans="1:3" x14ac:dyDescent="0.25">
      <c r="A590" t="s">
        <v>441</v>
      </c>
      <c r="B590" s="30">
        <v>758240.61</v>
      </c>
      <c r="C590" t="s">
        <v>680</v>
      </c>
    </row>
    <row r="591" spans="1:3" x14ac:dyDescent="0.25">
      <c r="A591" t="s">
        <v>442</v>
      </c>
      <c r="B591" s="30">
        <v>2413066.98</v>
      </c>
      <c r="C591" t="s">
        <v>680</v>
      </c>
    </row>
    <row r="592" spans="1:3" x14ac:dyDescent="0.25">
      <c r="A592" t="s">
        <v>443</v>
      </c>
      <c r="B592" s="30">
        <v>301275.18</v>
      </c>
      <c r="C592" t="s">
        <v>680</v>
      </c>
    </row>
    <row r="593" spans="1:3" x14ac:dyDescent="0.25">
      <c r="A593" t="s">
        <v>444</v>
      </c>
      <c r="B593" s="30">
        <v>9965641.0399999991</v>
      </c>
      <c r="C593" t="s">
        <v>680</v>
      </c>
    </row>
    <row r="594" spans="1:3" x14ac:dyDescent="0.25">
      <c r="A594" t="s">
        <v>670</v>
      </c>
      <c r="B594" s="30">
        <v>65448</v>
      </c>
      <c r="C594" t="s">
        <v>680</v>
      </c>
    </row>
    <row r="595" spans="1:3" x14ac:dyDescent="0.25">
      <c r="A595" t="s">
        <v>445</v>
      </c>
      <c r="B595" s="30">
        <v>18825</v>
      </c>
      <c r="C595" t="s">
        <v>680</v>
      </c>
    </row>
    <row r="596" spans="1:3" x14ac:dyDescent="0.25">
      <c r="A596" t="s">
        <v>357</v>
      </c>
      <c r="B596" s="30">
        <v>1299020.96</v>
      </c>
      <c r="C596" t="s">
        <v>680</v>
      </c>
    </row>
    <row r="597" spans="1:3" x14ac:dyDescent="0.25">
      <c r="A597" t="s">
        <v>446</v>
      </c>
      <c r="B597" s="30">
        <v>1141849</v>
      </c>
      <c r="C597" t="s">
        <v>680</v>
      </c>
    </row>
    <row r="598" spans="1:3" x14ac:dyDescent="0.25">
      <c r="A598" t="s">
        <v>447</v>
      </c>
      <c r="B598" s="30">
        <v>560627.06999999995</v>
      </c>
      <c r="C598" t="s">
        <v>680</v>
      </c>
    </row>
    <row r="599" spans="1:3" x14ac:dyDescent="0.25">
      <c r="A599" t="s">
        <v>567</v>
      </c>
      <c r="B599" s="30">
        <v>53856</v>
      </c>
      <c r="C599" t="s">
        <v>680</v>
      </c>
    </row>
    <row r="600" spans="1:3" x14ac:dyDescent="0.25">
      <c r="A600" t="s">
        <v>239</v>
      </c>
      <c r="B600" s="30">
        <v>69315</v>
      </c>
      <c r="C600" t="s">
        <v>680</v>
      </c>
    </row>
    <row r="601" spans="1:3" x14ac:dyDescent="0.25">
      <c r="A601" t="s">
        <v>240</v>
      </c>
      <c r="B601" s="30">
        <v>133923</v>
      </c>
      <c r="C601" t="s">
        <v>680</v>
      </c>
    </row>
    <row r="602" spans="1:3" x14ac:dyDescent="0.25">
      <c r="A602" t="s">
        <v>448</v>
      </c>
      <c r="B602" s="30">
        <v>8762081.8000000007</v>
      </c>
      <c r="C602" t="s">
        <v>680</v>
      </c>
    </row>
    <row r="603" spans="1:3" x14ac:dyDescent="0.25">
      <c r="A603" t="s">
        <v>449</v>
      </c>
      <c r="B603" s="30">
        <v>8977</v>
      </c>
      <c r="C603" t="s">
        <v>680</v>
      </c>
    </row>
    <row r="604" spans="1:3" x14ac:dyDescent="0.25">
      <c r="A604" t="s">
        <v>253</v>
      </c>
      <c r="B604" s="30">
        <v>1508563.63</v>
      </c>
      <c r="C604" t="s">
        <v>680</v>
      </c>
    </row>
    <row r="605" spans="1:3" x14ac:dyDescent="0.25">
      <c r="A605" t="s">
        <v>671</v>
      </c>
      <c r="B605" s="30">
        <v>12764</v>
      </c>
      <c r="C605" t="s">
        <v>680</v>
      </c>
    </row>
    <row r="606" spans="1:3" x14ac:dyDescent="0.25">
      <c r="A606" t="s">
        <v>450</v>
      </c>
      <c r="B606" s="30">
        <v>136730</v>
      </c>
      <c r="C606" t="s">
        <v>680</v>
      </c>
    </row>
    <row r="607" spans="1:3" x14ac:dyDescent="0.25">
      <c r="A607" t="s">
        <v>451</v>
      </c>
      <c r="B607" s="30">
        <v>13824</v>
      </c>
      <c r="C607" t="s">
        <v>680</v>
      </c>
    </row>
    <row r="608" spans="1:3" x14ac:dyDescent="0.25">
      <c r="A608" t="s">
        <v>672</v>
      </c>
      <c r="B608" s="30">
        <v>31792</v>
      </c>
      <c r="C608" t="s">
        <v>680</v>
      </c>
    </row>
    <row r="609" spans="1:3" x14ac:dyDescent="0.25">
      <c r="A609" t="s">
        <v>263</v>
      </c>
      <c r="B609" s="30">
        <v>18344</v>
      </c>
      <c r="C609" t="s">
        <v>680</v>
      </c>
    </row>
    <row r="610" spans="1:3" x14ac:dyDescent="0.25">
      <c r="A610" t="s">
        <v>452</v>
      </c>
      <c r="B610" s="30">
        <v>38367</v>
      </c>
      <c r="C610" t="s">
        <v>680</v>
      </c>
    </row>
    <row r="611" spans="1:3" x14ac:dyDescent="0.25">
      <c r="A611" t="s">
        <v>453</v>
      </c>
      <c r="B611" s="30">
        <v>796978</v>
      </c>
      <c r="C611" t="s">
        <v>680</v>
      </c>
    </row>
    <row r="612" spans="1:3" x14ac:dyDescent="0.25">
      <c r="A612" t="s">
        <v>454</v>
      </c>
      <c r="B612" s="30">
        <v>469765</v>
      </c>
      <c r="C612" t="s">
        <v>680</v>
      </c>
    </row>
    <row r="613" spans="1:3" x14ac:dyDescent="0.25">
      <c r="A613" t="s">
        <v>455</v>
      </c>
      <c r="B613" s="30">
        <v>1601169.13</v>
      </c>
      <c r="C613" t="s">
        <v>680</v>
      </c>
    </row>
    <row r="614" spans="1:3" x14ac:dyDescent="0.25">
      <c r="A614" t="s">
        <v>456</v>
      </c>
      <c r="B614" s="30">
        <v>1008697.88</v>
      </c>
      <c r="C614" t="s">
        <v>680</v>
      </c>
    </row>
    <row r="615" spans="1:3" x14ac:dyDescent="0.25">
      <c r="A615" t="s">
        <v>282</v>
      </c>
      <c r="B615" s="30">
        <v>83310.399999999994</v>
      </c>
      <c r="C615" t="s">
        <v>680</v>
      </c>
    </row>
    <row r="616" spans="1:3" x14ac:dyDescent="0.25">
      <c r="A616" t="s">
        <v>457</v>
      </c>
      <c r="B616" s="30">
        <v>336174</v>
      </c>
      <c r="C616" t="s">
        <v>680</v>
      </c>
    </row>
    <row r="617" spans="1:3" x14ac:dyDescent="0.25">
      <c r="A617" t="s">
        <v>458</v>
      </c>
      <c r="B617" s="30">
        <v>32100</v>
      </c>
      <c r="C617" t="s">
        <v>680</v>
      </c>
    </row>
    <row r="618" spans="1:3" x14ac:dyDescent="0.25">
      <c r="A618" t="s">
        <v>579</v>
      </c>
      <c r="B618" s="30">
        <v>213533</v>
      </c>
      <c r="C618" t="s">
        <v>680</v>
      </c>
    </row>
    <row r="619" spans="1:3" x14ac:dyDescent="0.25">
      <c r="A619" t="s">
        <v>673</v>
      </c>
      <c r="B619" s="30">
        <v>84825</v>
      </c>
      <c r="C619" t="s">
        <v>680</v>
      </c>
    </row>
    <row r="620" spans="1:3" x14ac:dyDescent="0.25">
      <c r="A620" t="s">
        <v>459</v>
      </c>
      <c r="B620" s="30">
        <v>39312</v>
      </c>
      <c r="C620" t="s">
        <v>680</v>
      </c>
    </row>
    <row r="621" spans="1:3" x14ac:dyDescent="0.25">
      <c r="A621" t="s">
        <v>460</v>
      </c>
      <c r="B621" s="30">
        <v>217800</v>
      </c>
      <c r="C621" t="s">
        <v>680</v>
      </c>
    </row>
    <row r="622" spans="1:3" x14ac:dyDescent="0.25">
      <c r="A622" t="s">
        <v>461</v>
      </c>
      <c r="B622" s="30">
        <v>394317.76</v>
      </c>
      <c r="C622" t="s">
        <v>680</v>
      </c>
    </row>
    <row r="623" spans="1:3" x14ac:dyDescent="0.25">
      <c r="A623" t="s">
        <v>293</v>
      </c>
      <c r="B623" s="30">
        <v>723840</v>
      </c>
      <c r="C623" t="s">
        <v>680</v>
      </c>
    </row>
    <row r="624" spans="1:3" x14ac:dyDescent="0.25">
      <c r="A624" t="s">
        <v>674</v>
      </c>
      <c r="B624" s="30">
        <v>1670400</v>
      </c>
      <c r="C624" t="s">
        <v>680</v>
      </c>
    </row>
    <row r="625" spans="1:3" x14ac:dyDescent="0.25">
      <c r="A625" t="s">
        <v>675</v>
      </c>
      <c r="B625" s="30">
        <v>158915</v>
      </c>
      <c r="C625" t="s">
        <v>680</v>
      </c>
    </row>
    <row r="626" spans="1:3" x14ac:dyDescent="0.25">
      <c r="A626" t="s">
        <v>589</v>
      </c>
      <c r="B626" s="30">
        <v>74488.03</v>
      </c>
      <c r="C626" t="s">
        <v>680</v>
      </c>
    </row>
    <row r="627" spans="1:3" x14ac:dyDescent="0.25">
      <c r="A627" t="s">
        <v>299</v>
      </c>
      <c r="B627" s="30">
        <v>11600.01</v>
      </c>
      <c r="C627" t="s">
        <v>680</v>
      </c>
    </row>
    <row r="628" spans="1:3" x14ac:dyDescent="0.25">
      <c r="A628" t="s">
        <v>462</v>
      </c>
      <c r="B628" s="30">
        <v>661724</v>
      </c>
      <c r="C628" t="s">
        <v>680</v>
      </c>
    </row>
    <row r="629" spans="1:3" x14ac:dyDescent="0.25">
      <c r="A629" t="s">
        <v>314</v>
      </c>
      <c r="B629" s="30">
        <v>385173.02</v>
      </c>
      <c r="C629" t="s">
        <v>680</v>
      </c>
    </row>
    <row r="630" spans="1:3" x14ac:dyDescent="0.25">
      <c r="A630" t="s">
        <v>463</v>
      </c>
      <c r="B630" s="30">
        <v>7071240.2199999997</v>
      </c>
      <c r="C630" t="s">
        <v>680</v>
      </c>
    </row>
    <row r="631" spans="1:3" x14ac:dyDescent="0.25">
      <c r="A631" t="s">
        <v>676</v>
      </c>
      <c r="B631" s="30">
        <v>26945.42</v>
      </c>
      <c r="C631" t="s">
        <v>680</v>
      </c>
    </row>
    <row r="632" spans="1:3" x14ac:dyDescent="0.25">
      <c r="A632" t="s">
        <v>464</v>
      </c>
      <c r="B632" s="30">
        <v>1797616.2</v>
      </c>
      <c r="C632" t="s">
        <v>680</v>
      </c>
    </row>
    <row r="633" spans="1:3" x14ac:dyDescent="0.25">
      <c r="A633" t="s">
        <v>677</v>
      </c>
      <c r="B633" s="30">
        <v>1096332.71</v>
      </c>
      <c r="C633" t="s">
        <v>680</v>
      </c>
    </row>
    <row r="634" spans="1:3" x14ac:dyDescent="0.25">
      <c r="A634" t="s">
        <v>465</v>
      </c>
      <c r="B634" s="30">
        <v>285337.83</v>
      </c>
      <c r="C634" t="s">
        <v>680</v>
      </c>
    </row>
    <row r="635" spans="1:3" x14ac:dyDescent="0.25">
      <c r="A635" t="s">
        <v>466</v>
      </c>
      <c r="B635" s="30">
        <v>10719972</v>
      </c>
      <c r="C635" t="s">
        <v>680</v>
      </c>
    </row>
    <row r="636" spans="1:3" x14ac:dyDescent="0.25">
      <c r="A636" t="s">
        <v>604</v>
      </c>
      <c r="B636" s="30">
        <v>89100</v>
      </c>
      <c r="C636" t="s">
        <v>680</v>
      </c>
    </row>
    <row r="637" spans="1:3" x14ac:dyDescent="0.25">
      <c r="A637" t="s">
        <v>467</v>
      </c>
      <c r="B637" s="30">
        <v>180600</v>
      </c>
      <c r="C637" t="s">
        <v>680</v>
      </c>
    </row>
    <row r="638" spans="1:3" x14ac:dyDescent="0.25">
      <c r="A638" t="s">
        <v>468</v>
      </c>
      <c r="B638" s="30">
        <v>372600</v>
      </c>
      <c r="C638" t="s">
        <v>680</v>
      </c>
    </row>
    <row r="639" spans="1:3" x14ac:dyDescent="0.25">
      <c r="A639" t="s">
        <v>469</v>
      </c>
      <c r="B639" s="30">
        <v>486000</v>
      </c>
      <c r="C639" t="s">
        <v>680</v>
      </c>
    </row>
    <row r="640" spans="1:3" x14ac:dyDescent="0.25">
      <c r="A640" t="s">
        <v>616</v>
      </c>
      <c r="B640" s="30">
        <v>2268000</v>
      </c>
      <c r="C640" t="s">
        <v>680</v>
      </c>
    </row>
    <row r="641" spans="1:3" x14ac:dyDescent="0.25">
      <c r="A641" t="s">
        <v>470</v>
      </c>
      <c r="B641" s="30">
        <v>1755241.8</v>
      </c>
      <c r="C641" t="s">
        <v>680</v>
      </c>
    </row>
    <row r="642" spans="1:3" x14ac:dyDescent="0.25">
      <c r="A642" t="s">
        <v>678</v>
      </c>
      <c r="B642" s="30">
        <v>8490.6</v>
      </c>
      <c r="C642" t="s">
        <v>680</v>
      </c>
    </row>
    <row r="643" spans="1:3" x14ac:dyDescent="0.25">
      <c r="A643" t="s">
        <v>332</v>
      </c>
      <c r="B643" s="30">
        <v>6831014.3099999996</v>
      </c>
      <c r="C643" t="s">
        <v>680</v>
      </c>
    </row>
    <row r="644" spans="1:3" x14ac:dyDescent="0.25">
      <c r="A644" t="s">
        <v>471</v>
      </c>
      <c r="B644" s="30">
        <v>54622.83</v>
      </c>
      <c r="C644" t="s">
        <v>680</v>
      </c>
    </row>
    <row r="645" spans="1:3" x14ac:dyDescent="0.25">
      <c r="A645" t="s">
        <v>472</v>
      </c>
      <c r="B645" s="30">
        <v>983862</v>
      </c>
      <c r="C645" t="s">
        <v>680</v>
      </c>
    </row>
    <row r="646" spans="1:3" x14ac:dyDescent="0.25">
      <c r="A646" t="s">
        <v>473</v>
      </c>
      <c r="B646" s="30">
        <v>9157463.8900000006</v>
      </c>
      <c r="C646" t="s">
        <v>680</v>
      </c>
    </row>
    <row r="647" spans="1:3" x14ac:dyDescent="0.25">
      <c r="A647" t="s">
        <v>474</v>
      </c>
      <c r="B647" s="30">
        <v>298</v>
      </c>
      <c r="C647" t="s">
        <v>680</v>
      </c>
    </row>
    <row r="648" spans="1:3" x14ac:dyDescent="0.25">
      <c r="A648" t="s">
        <v>475</v>
      </c>
      <c r="B648" s="30">
        <v>28197781.920000002</v>
      </c>
      <c r="C648" t="s">
        <v>680</v>
      </c>
    </row>
    <row r="649" spans="1:3" x14ac:dyDescent="0.25">
      <c r="A649" t="s">
        <v>337</v>
      </c>
      <c r="B649" s="30">
        <v>531339</v>
      </c>
      <c r="C649" t="s">
        <v>680</v>
      </c>
    </row>
    <row r="650" spans="1:3" x14ac:dyDescent="0.25">
      <c r="A650" t="s">
        <v>338</v>
      </c>
      <c r="B650" s="30">
        <v>238191.25</v>
      </c>
      <c r="C650" t="s">
        <v>680</v>
      </c>
    </row>
    <row r="651" spans="1:3" x14ac:dyDescent="0.25">
      <c r="A651" t="s">
        <v>476</v>
      </c>
      <c r="B651" s="30">
        <v>10830528.859999999</v>
      </c>
      <c r="C651" t="s">
        <v>680</v>
      </c>
    </row>
    <row r="652" spans="1:3" x14ac:dyDescent="0.25">
      <c r="A652" t="s">
        <v>477</v>
      </c>
      <c r="B652" s="30">
        <v>3230535</v>
      </c>
      <c r="C652" t="s">
        <v>680</v>
      </c>
    </row>
    <row r="653" spans="1:3" x14ac:dyDescent="0.25">
      <c r="A653" t="s">
        <v>339</v>
      </c>
      <c r="B653" s="30">
        <v>143378</v>
      </c>
      <c r="C653" t="s">
        <v>680</v>
      </c>
    </row>
    <row r="654" spans="1:3" x14ac:dyDescent="0.25">
      <c r="A654" t="s">
        <v>341</v>
      </c>
      <c r="B654" s="30">
        <v>306499</v>
      </c>
      <c r="C654" t="s">
        <v>680</v>
      </c>
    </row>
    <row r="655" spans="1:3" x14ac:dyDescent="0.25">
      <c r="A655" t="s">
        <v>478</v>
      </c>
      <c r="B655" s="30">
        <v>9900</v>
      </c>
      <c r="C655" t="s">
        <v>680</v>
      </c>
    </row>
    <row r="656" spans="1:3" x14ac:dyDescent="0.25">
      <c r="A656" t="s">
        <v>479</v>
      </c>
      <c r="B656" s="30">
        <v>4953713.91</v>
      </c>
      <c r="C656" t="s">
        <v>680</v>
      </c>
    </row>
    <row r="657" spans="1:3" x14ac:dyDescent="0.25">
      <c r="A657" t="s">
        <v>480</v>
      </c>
      <c r="B657" s="30">
        <v>6311.01</v>
      </c>
      <c r="C657" t="s">
        <v>680</v>
      </c>
    </row>
    <row r="658" spans="1:3" x14ac:dyDescent="0.25">
      <c r="A658" t="s">
        <v>481</v>
      </c>
      <c r="B658" s="30">
        <v>3147857</v>
      </c>
      <c r="C658" t="s">
        <v>680</v>
      </c>
    </row>
    <row r="659" spans="1:3" x14ac:dyDescent="0.25">
      <c r="A659" t="s">
        <v>482</v>
      </c>
      <c r="B659" s="30">
        <v>46589</v>
      </c>
      <c r="C659" t="s">
        <v>680</v>
      </c>
    </row>
    <row r="660" spans="1:3" x14ac:dyDescent="0.25">
      <c r="A660" t="s">
        <v>679</v>
      </c>
      <c r="B660" s="30">
        <v>22400</v>
      </c>
      <c r="C660" t="s">
        <v>680</v>
      </c>
    </row>
    <row r="661" spans="1:3" x14ac:dyDescent="0.25">
      <c r="A661" t="s">
        <v>483</v>
      </c>
      <c r="B661" s="30">
        <v>22404103.440000001</v>
      </c>
      <c r="C661" t="s">
        <v>680</v>
      </c>
    </row>
    <row r="662" spans="1:3" x14ac:dyDescent="0.25">
      <c r="A662" t="s">
        <v>634</v>
      </c>
      <c r="B662" s="30">
        <v>17159</v>
      </c>
      <c r="C662" t="s">
        <v>680</v>
      </c>
    </row>
    <row r="663" spans="1:3" x14ac:dyDescent="0.25">
      <c r="A663" t="s">
        <v>636</v>
      </c>
      <c r="B663" s="30">
        <v>8083</v>
      </c>
      <c r="C663" t="s">
        <v>680</v>
      </c>
    </row>
    <row r="664" spans="1:3" x14ac:dyDescent="0.25">
      <c r="A664" t="s">
        <v>637</v>
      </c>
      <c r="B664" s="30">
        <v>8083</v>
      </c>
      <c r="C664" t="s">
        <v>680</v>
      </c>
    </row>
    <row r="665" spans="1:3" x14ac:dyDescent="0.25">
      <c r="A665" t="s">
        <v>484</v>
      </c>
      <c r="B665" s="30">
        <v>3607047.35</v>
      </c>
      <c r="C665" t="s">
        <v>680</v>
      </c>
    </row>
    <row r="666" spans="1:3" x14ac:dyDescent="0.25">
      <c r="A666" t="s">
        <v>178</v>
      </c>
      <c r="B666" s="30">
        <v>9164</v>
      </c>
      <c r="C666" t="s">
        <v>680</v>
      </c>
    </row>
    <row r="667" spans="1:3" x14ac:dyDescent="0.25">
      <c r="A667" t="s">
        <v>515</v>
      </c>
      <c r="B667" s="30">
        <f>-SUM([2]SCH!$D$341:$D$351)</f>
        <v>32464477.989999998</v>
      </c>
      <c r="C667" t="s">
        <v>680</v>
      </c>
    </row>
    <row r="668" spans="1:3" x14ac:dyDescent="0.25">
      <c r="A668" t="s">
        <v>486</v>
      </c>
      <c r="B668" s="30">
        <v>11269.71</v>
      </c>
      <c r="C668" t="s">
        <v>688</v>
      </c>
    </row>
    <row r="669" spans="1:3" x14ac:dyDescent="0.25">
      <c r="A669" t="s">
        <v>683</v>
      </c>
      <c r="B669" s="30">
        <v>116204.06</v>
      </c>
      <c r="C669" t="s">
        <v>688</v>
      </c>
    </row>
    <row r="670" spans="1:3" x14ac:dyDescent="0.25">
      <c r="A670" t="s">
        <v>684</v>
      </c>
      <c r="B670" s="30">
        <v>242453.32</v>
      </c>
      <c r="C670" t="s">
        <v>688</v>
      </c>
    </row>
    <row r="671" spans="1:3" x14ac:dyDescent="0.25">
      <c r="A671" t="s">
        <v>685</v>
      </c>
      <c r="B671" s="30">
        <v>348602.6</v>
      </c>
      <c r="C671" t="s">
        <v>688</v>
      </c>
    </row>
    <row r="672" spans="1:3" x14ac:dyDescent="0.25">
      <c r="A672" t="s">
        <v>686</v>
      </c>
      <c r="B672" s="30">
        <v>52131</v>
      </c>
      <c r="C672" t="s">
        <v>688</v>
      </c>
    </row>
    <row r="673" spans="1:3" x14ac:dyDescent="0.25">
      <c r="A673" t="s">
        <v>687</v>
      </c>
      <c r="B673" s="30">
        <v>10611386.99</v>
      </c>
      <c r="C673" t="s">
        <v>688</v>
      </c>
    </row>
    <row r="674" spans="1:3" x14ac:dyDescent="0.25">
      <c r="A674" t="s">
        <v>689</v>
      </c>
      <c r="B674" s="30">
        <v>2124</v>
      </c>
      <c r="C674" t="s">
        <v>722</v>
      </c>
    </row>
    <row r="675" spans="1:3" x14ac:dyDescent="0.25">
      <c r="A675" t="s">
        <v>490</v>
      </c>
      <c r="B675" s="30">
        <v>3217414.91</v>
      </c>
      <c r="C675" t="s">
        <v>722</v>
      </c>
    </row>
    <row r="676" spans="1:3" x14ac:dyDescent="0.25">
      <c r="A676" t="s">
        <v>690</v>
      </c>
      <c r="B676" s="30">
        <v>2595612.84</v>
      </c>
      <c r="C676" t="s">
        <v>722</v>
      </c>
    </row>
    <row r="677" spans="1:3" x14ac:dyDescent="0.25">
      <c r="A677" t="s">
        <v>691</v>
      </c>
      <c r="B677" s="30">
        <v>1043751.25</v>
      </c>
      <c r="C677" t="s">
        <v>722</v>
      </c>
    </row>
    <row r="678" spans="1:3" x14ac:dyDescent="0.25">
      <c r="A678" t="s">
        <v>692</v>
      </c>
      <c r="B678" s="30">
        <v>1604072.79</v>
      </c>
      <c r="C678" t="s">
        <v>722</v>
      </c>
    </row>
    <row r="679" spans="1:3" x14ac:dyDescent="0.25">
      <c r="A679" t="s">
        <v>489</v>
      </c>
      <c r="B679" s="30">
        <v>8366.14</v>
      </c>
      <c r="C679" t="s">
        <v>722</v>
      </c>
    </row>
    <row r="680" spans="1:3" x14ac:dyDescent="0.25">
      <c r="A680" t="s">
        <v>693</v>
      </c>
      <c r="B680" s="30">
        <v>278070.11</v>
      </c>
      <c r="C680" t="s">
        <v>722</v>
      </c>
    </row>
    <row r="681" spans="1:3" x14ac:dyDescent="0.25">
      <c r="A681" t="s">
        <v>487</v>
      </c>
      <c r="B681" s="30">
        <v>7286.29</v>
      </c>
      <c r="C681" t="s">
        <v>722</v>
      </c>
    </row>
    <row r="682" spans="1:3" x14ac:dyDescent="0.25">
      <c r="A682" t="s">
        <v>694</v>
      </c>
      <c r="B682" s="30">
        <v>53480.97</v>
      </c>
      <c r="C682" t="s">
        <v>722</v>
      </c>
    </row>
    <row r="683" spans="1:3" x14ac:dyDescent="0.25">
      <c r="A683" t="s">
        <v>488</v>
      </c>
      <c r="B683" s="30">
        <v>397062.3</v>
      </c>
      <c r="C683" t="s">
        <v>722</v>
      </c>
    </row>
    <row r="684" spans="1:3" x14ac:dyDescent="0.25">
      <c r="A684" t="s">
        <v>695</v>
      </c>
      <c r="B684" s="30">
        <v>265453.03000000003</v>
      </c>
      <c r="C684" t="s">
        <v>722</v>
      </c>
    </row>
    <row r="685" spans="1:3" x14ac:dyDescent="0.25">
      <c r="A685" t="s">
        <v>491</v>
      </c>
      <c r="B685" s="30">
        <v>18380.61</v>
      </c>
      <c r="C685" t="s">
        <v>722</v>
      </c>
    </row>
    <row r="686" spans="1:3" x14ac:dyDescent="0.25">
      <c r="A686" t="s">
        <v>492</v>
      </c>
      <c r="B686" s="30">
        <v>2652.64</v>
      </c>
      <c r="C686" t="s">
        <v>722</v>
      </c>
    </row>
    <row r="687" spans="1:3" x14ac:dyDescent="0.25">
      <c r="A687" t="s">
        <v>696</v>
      </c>
      <c r="B687" s="30">
        <v>32799.870000000003</v>
      </c>
      <c r="C687" t="s">
        <v>722</v>
      </c>
    </row>
    <row r="688" spans="1:3" x14ac:dyDescent="0.25">
      <c r="A688" t="s">
        <v>697</v>
      </c>
      <c r="B688" s="30">
        <v>11524.12</v>
      </c>
      <c r="C688" t="s">
        <v>722</v>
      </c>
    </row>
    <row r="689" spans="1:3" x14ac:dyDescent="0.25">
      <c r="A689" t="s">
        <v>698</v>
      </c>
      <c r="B689" s="30">
        <v>68967.14</v>
      </c>
      <c r="C689" t="s">
        <v>722</v>
      </c>
    </row>
    <row r="690" spans="1:3" x14ac:dyDescent="0.25">
      <c r="A690" t="s">
        <v>699</v>
      </c>
      <c r="B690" s="30">
        <v>2006.61</v>
      </c>
      <c r="C690" t="s">
        <v>722</v>
      </c>
    </row>
    <row r="691" spans="1:3" x14ac:dyDescent="0.25">
      <c r="A691" t="s">
        <v>493</v>
      </c>
      <c r="B691" s="30">
        <v>681264.76</v>
      </c>
      <c r="C691" t="s">
        <v>722</v>
      </c>
    </row>
    <row r="692" spans="1:3" x14ac:dyDescent="0.25">
      <c r="A692" t="s">
        <v>700</v>
      </c>
      <c r="B692" s="30">
        <v>8709.5</v>
      </c>
      <c r="C692" t="s">
        <v>722</v>
      </c>
    </row>
    <row r="693" spans="1:3" x14ac:dyDescent="0.25">
      <c r="A693" t="s">
        <v>494</v>
      </c>
      <c r="B693" s="30">
        <v>38765.800000000003</v>
      </c>
      <c r="C693" t="s">
        <v>722</v>
      </c>
    </row>
    <row r="694" spans="1:3" x14ac:dyDescent="0.25">
      <c r="A694" t="s">
        <v>701</v>
      </c>
      <c r="B694" s="30">
        <v>112147.64</v>
      </c>
      <c r="C694" t="s">
        <v>722</v>
      </c>
    </row>
    <row r="695" spans="1:3" x14ac:dyDescent="0.25">
      <c r="A695" t="s">
        <v>702</v>
      </c>
      <c r="B695" s="30">
        <v>7347069.9100000001</v>
      </c>
      <c r="C695" t="s">
        <v>722</v>
      </c>
    </row>
    <row r="696" spans="1:3" x14ac:dyDescent="0.25">
      <c r="A696" t="s">
        <v>495</v>
      </c>
      <c r="B696" s="30">
        <v>50565.23</v>
      </c>
      <c r="C696" t="s">
        <v>722</v>
      </c>
    </row>
    <row r="697" spans="1:3" x14ac:dyDescent="0.25">
      <c r="A697" t="s">
        <v>703</v>
      </c>
      <c r="B697" s="30">
        <v>108923.24</v>
      </c>
      <c r="C697" t="s">
        <v>722</v>
      </c>
    </row>
    <row r="698" spans="1:3" x14ac:dyDescent="0.25">
      <c r="A698" t="s">
        <v>704</v>
      </c>
      <c r="B698" s="30">
        <v>16531672.26</v>
      </c>
      <c r="C698" t="s">
        <v>722</v>
      </c>
    </row>
    <row r="699" spans="1:3" x14ac:dyDescent="0.25">
      <c r="A699" t="s">
        <v>705</v>
      </c>
      <c r="B699" s="30">
        <v>27728.82</v>
      </c>
      <c r="C699" t="s">
        <v>722</v>
      </c>
    </row>
    <row r="700" spans="1:3" x14ac:dyDescent="0.25">
      <c r="A700" t="s">
        <v>706</v>
      </c>
      <c r="B700" s="30">
        <v>4422</v>
      </c>
      <c r="C700" t="s">
        <v>722</v>
      </c>
    </row>
    <row r="701" spans="1:3" x14ac:dyDescent="0.25">
      <c r="A701" t="s">
        <v>496</v>
      </c>
      <c r="B701" s="30">
        <v>500000.42</v>
      </c>
      <c r="C701" t="s">
        <v>722</v>
      </c>
    </row>
    <row r="702" spans="1:3" x14ac:dyDescent="0.25">
      <c r="A702" t="s">
        <v>707</v>
      </c>
      <c r="B702" s="30">
        <v>555629.76</v>
      </c>
      <c r="C702" t="s">
        <v>722</v>
      </c>
    </row>
    <row r="703" spans="1:3" x14ac:dyDescent="0.25">
      <c r="A703" t="s">
        <v>708</v>
      </c>
      <c r="B703" s="30">
        <v>7590.53</v>
      </c>
      <c r="C703" t="s">
        <v>722</v>
      </c>
    </row>
    <row r="704" spans="1:3" x14ac:dyDescent="0.25">
      <c r="A704" t="s">
        <v>709</v>
      </c>
      <c r="B704" s="30">
        <v>32323.59</v>
      </c>
      <c r="C704" t="s">
        <v>722</v>
      </c>
    </row>
    <row r="705" spans="1:3" x14ac:dyDescent="0.25">
      <c r="A705" t="s">
        <v>497</v>
      </c>
      <c r="B705" s="30">
        <v>5457.5</v>
      </c>
      <c r="C705" t="s">
        <v>722</v>
      </c>
    </row>
    <row r="706" spans="1:3" x14ac:dyDescent="0.25">
      <c r="A706" t="s">
        <v>710</v>
      </c>
      <c r="B706" s="30">
        <v>297360</v>
      </c>
      <c r="C706" t="s">
        <v>722</v>
      </c>
    </row>
    <row r="707" spans="1:3" x14ac:dyDescent="0.25">
      <c r="A707" t="s">
        <v>498</v>
      </c>
      <c r="B707" s="30">
        <v>11151</v>
      </c>
      <c r="C707" t="s">
        <v>722</v>
      </c>
    </row>
    <row r="708" spans="1:3" x14ac:dyDescent="0.25">
      <c r="A708" t="s">
        <v>499</v>
      </c>
      <c r="B708" s="30">
        <v>665753.05000000005</v>
      </c>
      <c r="C708" t="s">
        <v>722</v>
      </c>
    </row>
    <row r="709" spans="1:3" x14ac:dyDescent="0.25">
      <c r="A709" t="s">
        <v>711</v>
      </c>
      <c r="B709" s="30">
        <v>43149</v>
      </c>
      <c r="C709" t="s">
        <v>722</v>
      </c>
    </row>
    <row r="710" spans="1:3" x14ac:dyDescent="0.25">
      <c r="A710" t="s">
        <v>712</v>
      </c>
      <c r="B710" s="30">
        <v>3285.7</v>
      </c>
      <c r="C710" t="s">
        <v>722</v>
      </c>
    </row>
    <row r="711" spans="1:3" x14ac:dyDescent="0.25">
      <c r="A711" t="s">
        <v>713</v>
      </c>
      <c r="B711" s="30">
        <v>549168.77</v>
      </c>
      <c r="C711" t="s">
        <v>722</v>
      </c>
    </row>
    <row r="712" spans="1:3" x14ac:dyDescent="0.25">
      <c r="A712" t="s">
        <v>714</v>
      </c>
      <c r="B712" s="30">
        <v>79860.11</v>
      </c>
      <c r="C712" t="s">
        <v>722</v>
      </c>
    </row>
    <row r="713" spans="1:3" x14ac:dyDescent="0.25">
      <c r="A713" t="s">
        <v>715</v>
      </c>
      <c r="B713" s="30">
        <v>363237.8</v>
      </c>
      <c r="C713" t="s">
        <v>722</v>
      </c>
    </row>
    <row r="714" spans="1:3" x14ac:dyDescent="0.25">
      <c r="A714" t="s">
        <v>500</v>
      </c>
      <c r="B714" s="30">
        <v>3565.96</v>
      </c>
      <c r="C714" t="s">
        <v>722</v>
      </c>
    </row>
    <row r="715" spans="1:3" x14ac:dyDescent="0.25">
      <c r="A715" t="s">
        <v>716</v>
      </c>
      <c r="B715" s="30">
        <v>80793.649999999994</v>
      </c>
      <c r="C715" t="s">
        <v>722</v>
      </c>
    </row>
    <row r="716" spans="1:3" x14ac:dyDescent="0.25">
      <c r="A716" t="s">
        <v>717</v>
      </c>
      <c r="B716" s="30">
        <v>66901.279999999999</v>
      </c>
      <c r="C716" t="s">
        <v>722</v>
      </c>
    </row>
    <row r="717" spans="1:3" x14ac:dyDescent="0.25">
      <c r="A717" t="s">
        <v>718</v>
      </c>
      <c r="B717" s="30">
        <v>10157.44</v>
      </c>
      <c r="C717" t="s">
        <v>722</v>
      </c>
    </row>
    <row r="718" spans="1:3" x14ac:dyDescent="0.25">
      <c r="A718" t="s">
        <v>501</v>
      </c>
      <c r="B718" s="30">
        <v>1333868.26</v>
      </c>
      <c r="C718" t="s">
        <v>722</v>
      </c>
    </row>
    <row r="719" spans="1:3" x14ac:dyDescent="0.25">
      <c r="A719" t="s">
        <v>502</v>
      </c>
      <c r="B719" s="30">
        <v>24973.52</v>
      </c>
      <c r="C719" t="s">
        <v>722</v>
      </c>
    </row>
    <row r="720" spans="1:3" x14ac:dyDescent="0.25">
      <c r="A720" t="s">
        <v>503</v>
      </c>
      <c r="B720" s="30">
        <v>13112.45</v>
      </c>
      <c r="C720" t="s">
        <v>722</v>
      </c>
    </row>
    <row r="721" spans="1:3" x14ac:dyDescent="0.25">
      <c r="A721" t="s">
        <v>719</v>
      </c>
      <c r="B721" s="30">
        <v>1919801.15</v>
      </c>
      <c r="C721" t="s">
        <v>722</v>
      </c>
    </row>
    <row r="722" spans="1:3" x14ac:dyDescent="0.25">
      <c r="A722" t="s">
        <v>720</v>
      </c>
      <c r="B722" s="30">
        <v>65488</v>
      </c>
      <c r="C722" t="s">
        <v>722</v>
      </c>
    </row>
    <row r="723" spans="1:3" x14ac:dyDescent="0.25">
      <c r="A723" t="s">
        <v>721</v>
      </c>
      <c r="B723" s="30">
        <v>13382.32</v>
      </c>
      <c r="C723" t="s">
        <v>722</v>
      </c>
    </row>
    <row r="724" spans="1:3" x14ac:dyDescent="0.25">
      <c r="A724" t="s">
        <v>485</v>
      </c>
      <c r="B724" s="30" t="e">
        <f>#REF!*10^6</f>
        <v>#REF!</v>
      </c>
      <c r="C724" t="s">
        <v>723</v>
      </c>
    </row>
    <row r="725" spans="1:3" x14ac:dyDescent="0.25">
      <c r="A725" t="s">
        <v>724</v>
      </c>
      <c r="B725" s="30">
        <f>[3]SUMMARY!$D$37-[3]SUMMARY!$D$50</f>
        <v>54796024.360000014</v>
      </c>
      <c r="C725" t="s">
        <v>726</v>
      </c>
    </row>
    <row r="726" spans="1:3" x14ac:dyDescent="0.25">
      <c r="A726" t="s">
        <v>725</v>
      </c>
      <c r="B726" s="30">
        <f>[4]SUMMARY!$D$16-[4]SUMMARY!$D$24</f>
        <v>13335525.993220344</v>
      </c>
      <c r="C726" t="s">
        <v>726</v>
      </c>
    </row>
  </sheetData>
  <autoFilter ref="A3:C72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zoomScaleNormal="100" workbookViewId="0">
      <selection activeCell="F22" sqref="F22"/>
    </sheetView>
  </sheetViews>
  <sheetFormatPr defaultColWidth="8.85546875" defaultRowHeight="15" x14ac:dyDescent="0.25"/>
  <cols>
    <col min="1" max="1" width="5.7109375" style="17" bestFit="1" customWidth="1"/>
    <col min="2" max="2" width="23.7109375" style="4" bestFit="1" customWidth="1"/>
    <col min="3" max="3" width="15.85546875" style="4" bestFit="1" customWidth="1"/>
    <col min="4" max="4" width="18.5703125" style="4" bestFit="1" customWidth="1"/>
    <col min="5" max="5" width="33.85546875" style="17" bestFit="1" customWidth="1"/>
    <col min="6" max="6" width="10.42578125" style="17" bestFit="1" customWidth="1"/>
    <col min="7" max="7" width="8.5703125" style="17" bestFit="1" customWidth="1"/>
    <col min="8" max="8" width="22.28515625" style="17" customWidth="1"/>
    <col min="9" max="9" width="22.7109375" style="17" customWidth="1"/>
    <col min="10" max="10" width="23.5703125" style="1" customWidth="1"/>
    <col min="11" max="16384" width="8.85546875" style="1"/>
  </cols>
  <sheetData>
    <row r="1" spans="1:10" x14ac:dyDescent="0.25">
      <c r="A1" s="217" t="s">
        <v>27</v>
      </c>
      <c r="B1" s="218"/>
      <c r="C1" s="218"/>
      <c r="D1" s="218"/>
      <c r="E1" s="218"/>
      <c r="F1" s="218"/>
      <c r="G1" s="218"/>
      <c r="H1" s="20"/>
      <c r="I1" s="20"/>
      <c r="J1" s="20"/>
    </row>
    <row r="2" spans="1:10" x14ac:dyDescent="0.25">
      <c r="A2" s="219"/>
      <c r="B2" s="220"/>
      <c r="C2" s="220"/>
      <c r="D2" s="220"/>
      <c r="E2" s="220"/>
      <c r="F2" s="220"/>
      <c r="G2" s="221"/>
      <c r="H2" s="21"/>
      <c r="I2" s="21"/>
      <c r="J2" s="22"/>
    </row>
    <row r="3" spans="1:10" ht="30" x14ac:dyDescent="0.25">
      <c r="A3" s="5" t="s">
        <v>1</v>
      </c>
      <c r="B3" s="5" t="s">
        <v>28</v>
      </c>
      <c r="C3" s="5" t="s">
        <v>29</v>
      </c>
      <c r="D3" s="5" t="s">
        <v>36</v>
      </c>
      <c r="E3" s="5" t="s">
        <v>37</v>
      </c>
      <c r="F3" s="5" t="s">
        <v>12</v>
      </c>
      <c r="G3" s="5" t="s">
        <v>7</v>
      </c>
      <c r="H3" s="1"/>
      <c r="I3" s="1"/>
    </row>
    <row r="4" spans="1:10" x14ac:dyDescent="0.25">
      <c r="A4" s="10"/>
      <c r="B4" s="8" t="s">
        <v>40</v>
      </c>
      <c r="C4" s="15"/>
      <c r="D4" s="13"/>
      <c r="E4" s="14"/>
      <c r="F4" s="14"/>
      <c r="G4" s="8"/>
      <c r="H4" s="1"/>
      <c r="I4" s="1"/>
    </row>
    <row r="5" spans="1:10" x14ac:dyDescent="0.25">
      <c r="A5" s="10"/>
      <c r="B5" s="8"/>
      <c r="C5" s="15"/>
      <c r="D5" s="13"/>
      <c r="E5" s="14"/>
      <c r="F5" s="14"/>
      <c r="G5" s="8"/>
      <c r="H5" s="1"/>
      <c r="I5" s="1"/>
    </row>
    <row r="6" spans="1:10" x14ac:dyDescent="0.25">
      <c r="A6" s="10"/>
      <c r="B6" s="8"/>
      <c r="C6" s="15"/>
      <c r="D6" s="13"/>
      <c r="E6" s="14"/>
      <c r="F6" s="14"/>
      <c r="G6" s="8"/>
      <c r="H6" s="1"/>
      <c r="I6" s="1"/>
    </row>
    <row r="7" spans="1:10" x14ac:dyDescent="0.25">
      <c r="A7" s="10"/>
      <c r="B7" s="8"/>
      <c r="C7" s="15"/>
      <c r="D7" s="13"/>
      <c r="E7" s="14"/>
      <c r="F7" s="14"/>
      <c r="G7" s="8"/>
      <c r="H7" s="1"/>
      <c r="I7" s="1"/>
    </row>
    <row r="8" spans="1:10" x14ac:dyDescent="0.25">
      <c r="A8" s="10"/>
      <c r="B8" s="8"/>
      <c r="C8" s="15"/>
      <c r="D8" s="13"/>
      <c r="E8" s="14"/>
      <c r="F8" s="14"/>
      <c r="G8" s="8"/>
      <c r="H8" s="1"/>
      <c r="I8" s="1"/>
    </row>
    <row r="9" spans="1:10" x14ac:dyDescent="0.25">
      <c r="A9" s="10"/>
      <c r="B9" s="8"/>
      <c r="C9" s="15"/>
      <c r="D9" s="13"/>
      <c r="E9" s="14"/>
      <c r="F9" s="14"/>
      <c r="G9" s="8"/>
      <c r="H9" s="1"/>
      <c r="I9" s="1"/>
    </row>
    <row r="10" spans="1:10" x14ac:dyDescent="0.25">
      <c r="A10" s="10"/>
      <c r="B10" s="8"/>
      <c r="C10" s="15"/>
      <c r="D10" s="13"/>
      <c r="E10" s="14"/>
      <c r="F10" s="14"/>
      <c r="G10" s="8"/>
      <c r="H10" s="1"/>
      <c r="I10" s="1"/>
    </row>
    <row r="11" spans="1:10" x14ac:dyDescent="0.25">
      <c r="A11" s="6"/>
      <c r="B11" s="12"/>
      <c r="C11" s="15"/>
      <c r="D11" s="18"/>
      <c r="E11" s="18"/>
      <c r="F11" s="18"/>
      <c r="G11" s="9"/>
      <c r="H11" s="1"/>
      <c r="I11" s="1"/>
    </row>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sheetData>
  <mergeCells count="2">
    <mergeCell ref="A1:G1"/>
    <mergeCell ref="A2:G2"/>
  </mergeCells>
  <dataValidations count="3">
    <dataValidation type="list" allowBlank="1" showInputMessage="1" showErrorMessage="1" sqref="C12:C95">
      <formula1>"Loan. Advance"</formula1>
    </dataValidation>
    <dataValidation type="list" allowBlank="1" showInputMessage="1" showErrorMessage="1" sqref="I12:I95">
      <formula1>"Good, Defunct, Goods against advance already delivered"</formula1>
    </dataValidation>
    <dataValidation type="list" allowBlank="1" showInputMessage="1" showErrorMessage="1" sqref="H12:H95 F11">
      <formula1>"On follow up party says it will be realised soon, Dispute in offered services, Dispute in Invoicing, Pending without reason, Unfairly held up by the party "</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zoomScaleNormal="100" workbookViewId="0">
      <selection activeCell="C15" sqref="C15"/>
    </sheetView>
  </sheetViews>
  <sheetFormatPr defaultColWidth="8.85546875" defaultRowHeight="15" x14ac:dyDescent="0.25"/>
  <cols>
    <col min="1" max="1" width="5.7109375" style="17" bestFit="1" customWidth="1"/>
    <col min="2" max="2" width="23.7109375" style="4" bestFit="1" customWidth="1"/>
    <col min="3" max="3" width="15.85546875" style="4" bestFit="1" customWidth="1"/>
    <col min="4" max="4" width="18.5703125" style="4" bestFit="1" customWidth="1"/>
    <col min="5" max="5" width="33.85546875" style="17" customWidth="1"/>
    <col min="6" max="6" width="10.42578125" style="17" bestFit="1" customWidth="1"/>
    <col min="7" max="7" width="8.5703125" style="17" bestFit="1" customWidth="1"/>
    <col min="8" max="8" width="22.28515625" style="17" customWidth="1"/>
    <col min="9" max="9" width="22.7109375" style="17" customWidth="1"/>
    <col min="10" max="10" width="23.5703125" style="1" customWidth="1"/>
    <col min="11" max="16384" width="8.85546875" style="1"/>
  </cols>
  <sheetData>
    <row r="1" spans="1:10" x14ac:dyDescent="0.25">
      <c r="A1" s="217" t="s">
        <v>38</v>
      </c>
      <c r="B1" s="218"/>
      <c r="C1" s="218"/>
      <c r="D1" s="218"/>
      <c r="E1" s="218"/>
      <c r="F1" s="218"/>
      <c r="G1" s="218"/>
      <c r="H1" s="20"/>
      <c r="I1" s="20"/>
      <c r="J1" s="20"/>
    </row>
    <row r="2" spans="1:10" x14ac:dyDescent="0.25">
      <c r="A2" s="219"/>
      <c r="B2" s="220"/>
      <c r="C2" s="220"/>
      <c r="D2" s="220"/>
      <c r="E2" s="220"/>
      <c r="F2" s="220"/>
      <c r="G2" s="221"/>
      <c r="H2" s="21"/>
      <c r="I2" s="21"/>
      <c r="J2" s="22"/>
    </row>
    <row r="3" spans="1:10" ht="30" x14ac:dyDescent="0.25">
      <c r="A3" s="5" t="s">
        <v>1</v>
      </c>
      <c r="B3" s="5" t="s">
        <v>28</v>
      </c>
      <c r="C3" s="5" t="s">
        <v>29</v>
      </c>
      <c r="D3" s="5" t="s">
        <v>36</v>
      </c>
      <c r="E3" s="5" t="s">
        <v>37</v>
      </c>
      <c r="F3" s="5" t="s">
        <v>12</v>
      </c>
      <c r="G3" s="5" t="s">
        <v>7</v>
      </c>
      <c r="H3" s="1"/>
      <c r="I3" s="1"/>
    </row>
    <row r="4" spans="1:10" x14ac:dyDescent="0.25">
      <c r="A4" s="10"/>
      <c r="B4" s="8" t="s">
        <v>41</v>
      </c>
      <c r="C4" s="15"/>
      <c r="D4" s="13"/>
      <c r="E4" s="14"/>
      <c r="F4" s="14"/>
      <c r="G4" s="8"/>
      <c r="H4" s="1"/>
      <c r="I4" s="1"/>
    </row>
    <row r="5" spans="1:10" x14ac:dyDescent="0.25">
      <c r="A5" s="10"/>
      <c r="B5" s="8"/>
      <c r="C5" s="15"/>
      <c r="D5" s="13"/>
      <c r="E5" s="14"/>
      <c r="F5" s="14"/>
      <c r="G5" s="8"/>
      <c r="H5" s="1"/>
      <c r="I5" s="1"/>
    </row>
    <row r="6" spans="1:10" x14ac:dyDescent="0.25">
      <c r="A6" s="10"/>
      <c r="B6" s="8"/>
      <c r="C6" s="15"/>
      <c r="D6" s="13"/>
      <c r="E6" s="14"/>
      <c r="F6" s="14"/>
      <c r="G6" s="8"/>
      <c r="H6" s="1"/>
      <c r="I6" s="1"/>
    </row>
    <row r="7" spans="1:10" x14ac:dyDescent="0.25">
      <c r="A7" s="10"/>
      <c r="B7" s="8"/>
      <c r="C7" s="15"/>
      <c r="D7" s="13"/>
      <c r="E7" s="14"/>
      <c r="F7" s="14"/>
      <c r="G7" s="8"/>
      <c r="H7" s="1"/>
      <c r="I7" s="1"/>
    </row>
    <row r="8" spans="1:10" x14ac:dyDescent="0.25">
      <c r="A8" s="10"/>
      <c r="B8" s="8"/>
      <c r="C8" s="15"/>
      <c r="D8" s="13"/>
      <c r="E8" s="14"/>
      <c r="F8" s="14"/>
      <c r="G8" s="8"/>
      <c r="H8" s="1"/>
      <c r="I8" s="1"/>
    </row>
    <row r="9" spans="1:10" x14ac:dyDescent="0.25">
      <c r="A9" s="10"/>
      <c r="B9" s="8"/>
      <c r="C9" s="15"/>
      <c r="D9" s="13"/>
      <c r="E9" s="14"/>
      <c r="F9" s="14"/>
      <c r="G9" s="8"/>
      <c r="H9" s="1"/>
      <c r="I9" s="1"/>
    </row>
    <row r="10" spans="1:10" x14ac:dyDescent="0.25">
      <c r="A10" s="10"/>
      <c r="B10" s="8"/>
      <c r="C10" s="15"/>
      <c r="D10" s="13"/>
      <c r="E10" s="14"/>
      <c r="F10" s="14"/>
      <c r="G10" s="8"/>
      <c r="H10" s="1"/>
      <c r="I10" s="1"/>
    </row>
    <row r="11" spans="1:10" x14ac:dyDescent="0.25">
      <c r="A11" s="6"/>
      <c r="B11" s="12"/>
      <c r="C11" s="15"/>
      <c r="D11" s="23"/>
      <c r="E11" s="23"/>
      <c r="F11" s="23"/>
      <c r="G11" s="9"/>
      <c r="H11" s="1"/>
      <c r="I11" s="1"/>
    </row>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sheetData>
  <mergeCells count="2">
    <mergeCell ref="A1:G1"/>
    <mergeCell ref="A2:G2"/>
  </mergeCells>
  <dataValidations count="3">
    <dataValidation type="list" allowBlank="1" showInputMessage="1" showErrorMessage="1" sqref="H12:H95 F11">
      <formula1>"On follow up party says it will be realised soon, Dispute in offered services, Dispute in Invoicing, Pending without reason, Unfairly held up by the party "</formula1>
    </dataValidation>
    <dataValidation type="list" allowBlank="1" showInputMessage="1" showErrorMessage="1" sqref="I12:I95">
      <formula1>"Good, Defunct, Goods against advance already delivered"</formula1>
    </dataValidation>
    <dataValidation type="list" allowBlank="1" showInputMessage="1" showErrorMessage="1" sqref="C12:C95">
      <formula1>"Loan. Advance"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zoomScaleNormal="100" workbookViewId="0">
      <selection activeCell="B17" sqref="B17"/>
    </sheetView>
  </sheetViews>
  <sheetFormatPr defaultColWidth="8.85546875" defaultRowHeight="15" x14ac:dyDescent="0.25"/>
  <cols>
    <col min="1" max="1" width="5.7109375" style="17" bestFit="1" customWidth="1"/>
    <col min="2" max="2" width="53.140625" style="4" customWidth="1"/>
    <col min="3" max="3" width="15.85546875" style="4" bestFit="1" customWidth="1"/>
    <col min="4" max="4" width="18.5703125" style="4" bestFit="1" customWidth="1"/>
    <col min="5" max="5" width="33.85546875" style="17" customWidth="1"/>
    <col min="6" max="6" width="10.42578125" style="17" bestFit="1" customWidth="1"/>
    <col min="7" max="7" width="8.5703125" style="17" bestFit="1" customWidth="1"/>
    <col min="8" max="8" width="22.28515625" style="17" customWidth="1"/>
    <col min="9" max="9" width="22.7109375" style="17" customWidth="1"/>
    <col min="10" max="10" width="23.5703125" style="1" customWidth="1"/>
    <col min="11" max="16384" width="8.85546875" style="1"/>
  </cols>
  <sheetData>
    <row r="1" spans="1:10" x14ac:dyDescent="0.25">
      <c r="A1" s="217" t="s">
        <v>31</v>
      </c>
      <c r="B1" s="218"/>
      <c r="C1" s="218"/>
      <c r="D1" s="218"/>
      <c r="E1" s="218"/>
      <c r="F1" s="218"/>
      <c r="G1" s="218"/>
      <c r="H1" s="20"/>
      <c r="I1" s="20"/>
      <c r="J1" s="20"/>
    </row>
    <row r="2" spans="1:10" x14ac:dyDescent="0.25">
      <c r="A2" s="219"/>
      <c r="B2" s="220"/>
      <c r="C2" s="220"/>
      <c r="D2" s="220"/>
      <c r="E2" s="220"/>
      <c r="F2" s="220"/>
      <c r="G2" s="221"/>
      <c r="H2" s="21"/>
      <c r="I2" s="21"/>
      <c r="J2" s="22"/>
    </row>
    <row r="3" spans="1:10" ht="30" x14ac:dyDescent="0.25">
      <c r="A3" s="5" t="s">
        <v>1</v>
      </c>
      <c r="B3" s="5" t="s">
        <v>28</v>
      </c>
      <c r="C3" s="5" t="s">
        <v>29</v>
      </c>
      <c r="D3" s="5" t="s">
        <v>36</v>
      </c>
      <c r="E3" s="5" t="s">
        <v>37</v>
      </c>
      <c r="F3" s="5" t="s">
        <v>12</v>
      </c>
      <c r="G3" s="5" t="s">
        <v>7</v>
      </c>
      <c r="H3" s="1"/>
      <c r="I3" s="1"/>
    </row>
    <row r="4" spans="1:10" x14ac:dyDescent="0.25">
      <c r="A4" s="10"/>
      <c r="B4" s="10" t="s">
        <v>41</v>
      </c>
      <c r="C4" s="24"/>
      <c r="D4" s="13"/>
      <c r="E4" s="14"/>
      <c r="F4" s="14"/>
      <c r="G4" s="8"/>
      <c r="H4" s="1"/>
      <c r="I4" s="1"/>
    </row>
    <row r="5" spans="1:10" x14ac:dyDescent="0.25">
      <c r="A5" s="10"/>
      <c r="B5" s="26"/>
      <c r="C5" s="24"/>
      <c r="D5" s="13"/>
      <c r="E5" s="14"/>
      <c r="F5" s="14"/>
      <c r="G5" s="8"/>
      <c r="H5" s="1"/>
      <c r="I5" s="1"/>
    </row>
    <row r="6" spans="1:10" x14ac:dyDescent="0.25">
      <c r="A6" s="10"/>
      <c r="B6" s="26"/>
      <c r="C6" s="24"/>
      <c r="D6" s="13"/>
      <c r="E6" s="14"/>
      <c r="F6" s="14"/>
      <c r="G6" s="8"/>
      <c r="H6" s="1"/>
      <c r="I6" s="1"/>
    </row>
    <row r="7" spans="1:10" x14ac:dyDescent="0.25">
      <c r="A7" s="10"/>
      <c r="B7" s="8"/>
      <c r="C7" s="24"/>
      <c r="D7" s="13"/>
      <c r="E7" s="14"/>
      <c r="F7" s="14"/>
      <c r="G7" s="8"/>
      <c r="H7" s="1"/>
      <c r="I7" s="1"/>
    </row>
    <row r="8" spans="1:10" x14ac:dyDescent="0.25">
      <c r="A8" s="10"/>
      <c r="B8" s="8"/>
      <c r="C8" s="24"/>
      <c r="D8" s="13"/>
      <c r="E8" s="14"/>
      <c r="F8" s="14"/>
      <c r="G8" s="8"/>
      <c r="H8" s="1"/>
      <c r="I8" s="1"/>
    </row>
    <row r="9" spans="1:10" x14ac:dyDescent="0.25">
      <c r="A9" s="10"/>
      <c r="B9" s="8"/>
      <c r="C9" s="15"/>
      <c r="D9" s="13"/>
      <c r="E9" s="14"/>
      <c r="F9" s="14"/>
      <c r="G9" s="8"/>
      <c r="H9" s="1"/>
      <c r="I9" s="1"/>
    </row>
    <row r="10" spans="1:10" x14ac:dyDescent="0.25">
      <c r="A10" s="10"/>
      <c r="B10" s="8"/>
      <c r="C10" s="15"/>
      <c r="D10" s="13"/>
      <c r="E10" s="14"/>
      <c r="F10" s="14"/>
      <c r="G10" s="8"/>
      <c r="H10" s="1"/>
      <c r="I10" s="1"/>
    </row>
    <row r="11" spans="1:10" x14ac:dyDescent="0.25">
      <c r="A11" s="6"/>
      <c r="B11" s="12"/>
      <c r="C11" s="15"/>
      <c r="D11" s="18"/>
      <c r="E11" s="18"/>
      <c r="F11" s="18"/>
      <c r="G11" s="9"/>
      <c r="H11" s="1"/>
      <c r="I11" s="1"/>
    </row>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sheetData>
  <mergeCells count="2">
    <mergeCell ref="A1:G1"/>
    <mergeCell ref="A2:G2"/>
  </mergeCells>
  <dataValidations count="3">
    <dataValidation type="list" allowBlank="1" showInputMessage="1" showErrorMessage="1" sqref="C12:C95">
      <formula1>"Loan. Advance"</formula1>
    </dataValidation>
    <dataValidation type="list" allowBlank="1" showInputMessage="1" showErrorMessage="1" sqref="I12:I95">
      <formula1>"Good, Defunct, Goods against advance already delivered"</formula1>
    </dataValidation>
    <dataValidation type="list" allowBlank="1" showInputMessage="1" showErrorMessage="1" sqref="H12:H95 F11">
      <formula1>"On follow up party says it will be realised soon, Dispute in offered services, Dispute in Invoicing, Pending without reason, Unfairly held up by the party "</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1"/>
  <sheetViews>
    <sheetView view="pageBreakPreview" zoomScaleNormal="60" zoomScaleSheetLayoutView="100" workbookViewId="0">
      <pane ySplit="3" topLeftCell="A10" activePane="bottomLeft" state="frozen"/>
      <selection pane="bottomLeft" activeCell="J64" sqref="J64:J66"/>
    </sheetView>
  </sheetViews>
  <sheetFormatPr defaultColWidth="8.85546875" defaultRowHeight="12" x14ac:dyDescent="0.2"/>
  <cols>
    <col min="1" max="1" width="5.28515625" style="79" customWidth="1"/>
    <col min="2" max="2" width="10.5703125" style="167" customWidth="1"/>
    <col min="3" max="3" width="14.5703125" style="79" customWidth="1"/>
    <col min="4" max="4" width="11.140625" style="79" customWidth="1"/>
    <col min="5" max="5" width="13.140625" style="167" customWidth="1"/>
    <col min="6" max="6" width="10.28515625" style="79" customWidth="1"/>
    <col min="7" max="7" width="13.5703125" style="79" customWidth="1"/>
    <col min="8" max="8" width="14.7109375" style="79" customWidth="1"/>
    <col min="9" max="9" width="17" style="76" customWidth="1"/>
    <col min="10" max="10" width="34.85546875" style="79" customWidth="1"/>
    <col min="11" max="15" width="0" style="79" hidden="1" customWidth="1"/>
    <col min="16" max="16" width="160.7109375" style="79" hidden="1" customWidth="1"/>
    <col min="17" max="18" width="8.85546875" style="79"/>
    <col min="19" max="19" width="71.7109375" style="79" customWidth="1"/>
    <col min="20" max="16384" width="8.85546875" style="79"/>
  </cols>
  <sheetData>
    <row r="1" spans="1:19" ht="13.15" customHeight="1" x14ac:dyDescent="0.2">
      <c r="A1" s="223" t="s">
        <v>971</v>
      </c>
      <c r="B1" s="223"/>
      <c r="C1" s="223"/>
      <c r="D1" s="223"/>
      <c r="E1" s="223"/>
      <c r="F1" s="223"/>
      <c r="G1" s="223"/>
      <c r="H1" s="223"/>
      <c r="I1" s="223"/>
      <c r="J1" s="223"/>
    </row>
    <row r="2" spans="1:19" s="91" customFormat="1" ht="14.45" customHeight="1" x14ac:dyDescent="0.2">
      <c r="A2" s="228" t="s">
        <v>862</v>
      </c>
      <c r="B2" s="229"/>
      <c r="C2" s="229"/>
      <c r="D2" s="229"/>
      <c r="E2" s="229"/>
      <c r="F2" s="229"/>
      <c r="G2" s="229"/>
      <c r="H2" s="229"/>
      <c r="I2" s="229"/>
      <c r="J2" s="229"/>
    </row>
    <row r="3" spans="1:19" ht="36" x14ac:dyDescent="0.2">
      <c r="A3" s="107" t="s">
        <v>1</v>
      </c>
      <c r="B3" s="164" t="s">
        <v>20</v>
      </c>
      <c r="C3" s="107" t="s">
        <v>9</v>
      </c>
      <c r="D3" s="107" t="s">
        <v>730</v>
      </c>
      <c r="E3" s="164" t="s">
        <v>10</v>
      </c>
      <c r="F3" s="107" t="s">
        <v>25</v>
      </c>
      <c r="G3" s="107" t="s">
        <v>934</v>
      </c>
      <c r="H3" s="107" t="s">
        <v>744</v>
      </c>
      <c r="I3" s="107" t="s">
        <v>753</v>
      </c>
      <c r="J3" s="107" t="s">
        <v>7</v>
      </c>
    </row>
    <row r="4" spans="1:19" ht="22.9" customHeight="1" x14ac:dyDescent="0.2">
      <c r="A4" s="224" t="s">
        <v>748</v>
      </c>
      <c r="B4" s="225"/>
      <c r="C4" s="225"/>
      <c r="D4" s="225"/>
      <c r="E4" s="225"/>
      <c r="F4" s="225"/>
      <c r="G4" s="225"/>
      <c r="H4" s="225"/>
      <c r="I4" s="225"/>
      <c r="J4" s="226"/>
    </row>
    <row r="5" spans="1:19" ht="94.5" customHeight="1" x14ac:dyDescent="0.2">
      <c r="A5" s="97">
        <v>1</v>
      </c>
      <c r="B5" s="231" t="s">
        <v>764</v>
      </c>
      <c r="C5" s="101" t="s">
        <v>754</v>
      </c>
      <c r="D5" s="126">
        <v>12613.08</v>
      </c>
      <c r="E5" s="145" t="s">
        <v>759</v>
      </c>
      <c r="F5" s="98">
        <f>G5/D5</f>
        <v>1.2383176829132932E-2</v>
      </c>
      <c r="G5" s="126">
        <v>156.19</v>
      </c>
      <c r="H5" s="158">
        <f>+G5*$Q$5</f>
        <v>46.856999999999999</v>
      </c>
      <c r="I5" s="158">
        <f>+G5*$R$5</f>
        <v>31.238</v>
      </c>
      <c r="J5" s="230" t="s">
        <v>952</v>
      </c>
      <c r="K5" s="106">
        <v>0.5</v>
      </c>
      <c r="L5" s="106">
        <v>0.2</v>
      </c>
      <c r="N5" s="79">
        <v>10000000</v>
      </c>
      <c r="P5" s="93"/>
      <c r="Q5" s="90">
        <v>0.3</v>
      </c>
      <c r="R5" s="90">
        <v>0.2</v>
      </c>
      <c r="S5" s="74" t="s">
        <v>752</v>
      </c>
    </row>
    <row r="6" spans="1:19" ht="30.75" customHeight="1" x14ac:dyDescent="0.2">
      <c r="A6" s="97">
        <f>A5+1</f>
        <v>2</v>
      </c>
      <c r="B6" s="231"/>
      <c r="C6" s="97" t="s">
        <v>755</v>
      </c>
      <c r="D6" s="126">
        <v>2292.4299999999998</v>
      </c>
      <c r="E6" s="145" t="s">
        <v>759</v>
      </c>
      <c r="F6" s="98">
        <f t="shared" ref="F6:F66" si="0">G6/D6</f>
        <v>2.4908066985687679E-3</v>
      </c>
      <c r="G6" s="126">
        <v>5.71</v>
      </c>
      <c r="H6" s="158">
        <f t="shared" ref="H6:H10" si="1">+G6*$Q$5</f>
        <v>1.7129999999999999</v>
      </c>
      <c r="I6" s="158">
        <f t="shared" ref="I6:I10" si="2">+G6*$R$5</f>
        <v>1.1420000000000001</v>
      </c>
      <c r="J6" s="230"/>
      <c r="K6" s="106">
        <v>0.5</v>
      </c>
      <c r="L6" s="106">
        <v>0.2</v>
      </c>
    </row>
    <row r="7" spans="1:19" ht="23.25" customHeight="1" x14ac:dyDescent="0.2">
      <c r="A7" s="97">
        <f t="shared" ref="A7" si="3">A6+1</f>
        <v>3</v>
      </c>
      <c r="B7" s="231"/>
      <c r="C7" s="101" t="s">
        <v>756</v>
      </c>
      <c r="D7" s="126">
        <v>787.94</v>
      </c>
      <c r="E7" s="145" t="s">
        <v>759</v>
      </c>
      <c r="F7" s="98">
        <f t="shared" si="0"/>
        <v>8.6047160951341472E-3</v>
      </c>
      <c r="G7" s="126">
        <v>6.78</v>
      </c>
      <c r="H7" s="158">
        <f t="shared" si="1"/>
        <v>2.0339999999999998</v>
      </c>
      <c r="I7" s="158">
        <f t="shared" si="2"/>
        <v>1.3560000000000001</v>
      </c>
      <c r="J7" s="230"/>
      <c r="K7" s="106">
        <v>0.5</v>
      </c>
      <c r="L7" s="106">
        <v>0.2</v>
      </c>
    </row>
    <row r="8" spans="1:19" ht="27" customHeight="1" x14ac:dyDescent="0.2">
      <c r="A8" s="97">
        <v>4</v>
      </c>
      <c r="B8" s="231"/>
      <c r="C8" s="144" t="s">
        <v>758</v>
      </c>
      <c r="D8" s="126">
        <v>20579.919999999998</v>
      </c>
      <c r="E8" s="145" t="s">
        <v>763</v>
      </c>
      <c r="F8" s="98">
        <f t="shared" si="0"/>
        <v>3.3751345972190369E-3</v>
      </c>
      <c r="G8" s="126">
        <v>69.459999999999994</v>
      </c>
      <c r="H8" s="158">
        <f t="shared" si="1"/>
        <v>20.837999999999997</v>
      </c>
      <c r="I8" s="158">
        <f t="shared" si="2"/>
        <v>13.891999999999999</v>
      </c>
      <c r="J8" s="230"/>
      <c r="K8" s="106"/>
      <c r="L8" s="106"/>
      <c r="R8" s="158"/>
    </row>
    <row r="9" spans="1:19" ht="27" customHeight="1" x14ac:dyDescent="0.2">
      <c r="A9" s="146">
        <v>5</v>
      </c>
      <c r="B9" s="231"/>
      <c r="C9" s="162" t="s">
        <v>757</v>
      </c>
      <c r="D9" s="126">
        <v>1022.31</v>
      </c>
      <c r="E9" s="145" t="s">
        <v>759</v>
      </c>
      <c r="F9" s="98">
        <f t="shared" si="0"/>
        <v>9.8991499642965431E-3</v>
      </c>
      <c r="G9" s="126">
        <v>10.119999999999999</v>
      </c>
      <c r="H9" s="158">
        <f t="shared" si="1"/>
        <v>3.0359999999999996</v>
      </c>
      <c r="I9" s="158">
        <f t="shared" si="2"/>
        <v>2.024</v>
      </c>
      <c r="J9" s="230"/>
      <c r="K9" s="106"/>
      <c r="L9" s="106"/>
      <c r="R9" s="158"/>
    </row>
    <row r="10" spans="1:19" ht="189" customHeight="1" x14ac:dyDescent="0.2">
      <c r="A10" s="97">
        <v>6</v>
      </c>
      <c r="B10" s="231"/>
      <c r="C10" s="101" t="s">
        <v>757</v>
      </c>
      <c r="D10" s="126">
        <v>100.8</v>
      </c>
      <c r="E10" s="102" t="s">
        <v>947</v>
      </c>
      <c r="F10" s="98">
        <f t="shared" ref="F10:F63" si="4">G10/D10</f>
        <v>9.8859126984126994E-3</v>
      </c>
      <c r="G10" s="126">
        <v>0.99650000000000005</v>
      </c>
      <c r="H10" s="158">
        <f t="shared" si="1"/>
        <v>0.29894999999999999</v>
      </c>
      <c r="I10" s="158">
        <f t="shared" si="2"/>
        <v>0.19930000000000003</v>
      </c>
      <c r="J10" s="230"/>
      <c r="K10" s="106"/>
      <c r="L10" s="106"/>
      <c r="R10" s="158"/>
    </row>
    <row r="11" spans="1:19" ht="18" customHeight="1" x14ac:dyDescent="0.2">
      <c r="A11" s="146">
        <v>1</v>
      </c>
      <c r="B11" s="232" t="s">
        <v>42</v>
      </c>
      <c r="C11" s="171" t="s">
        <v>949</v>
      </c>
      <c r="D11" s="185">
        <v>9850.68</v>
      </c>
      <c r="E11" s="235" t="s">
        <v>915</v>
      </c>
      <c r="F11" s="98">
        <f t="shared" si="4"/>
        <v>1.8E-3</v>
      </c>
      <c r="G11" s="185">
        <v>17.731224000000001</v>
      </c>
      <c r="H11" s="158">
        <f t="shared" ref="H11:H63" si="5">G11*K11</f>
        <v>8.8656120000000005</v>
      </c>
      <c r="I11" s="158">
        <f t="shared" ref="I11:I63" si="6">G11*L11</f>
        <v>7.0924896000000004</v>
      </c>
      <c r="J11" s="238" t="s">
        <v>950</v>
      </c>
      <c r="K11" s="106">
        <v>0.5</v>
      </c>
      <c r="L11" s="106">
        <v>0.4</v>
      </c>
      <c r="R11" s="158"/>
    </row>
    <row r="12" spans="1:19" ht="18" customHeight="1" x14ac:dyDescent="0.2">
      <c r="A12" s="146">
        <f>1+A11</f>
        <v>2</v>
      </c>
      <c r="B12" s="233"/>
      <c r="C12" s="99" t="s">
        <v>896</v>
      </c>
      <c r="D12" s="185">
        <v>4012.9119999999998</v>
      </c>
      <c r="E12" s="236"/>
      <c r="F12" s="98">
        <f t="shared" si="4"/>
        <v>4.2187500000000003E-3</v>
      </c>
      <c r="G12" s="185">
        <v>16.929472499999999</v>
      </c>
      <c r="H12" s="158">
        <f t="shared" si="5"/>
        <v>8.4647362499999996</v>
      </c>
      <c r="I12" s="158">
        <f t="shared" si="6"/>
        <v>6.7717890000000001</v>
      </c>
      <c r="J12" s="238"/>
      <c r="K12" s="106">
        <v>0.5</v>
      </c>
      <c r="L12" s="106">
        <v>0.4</v>
      </c>
      <c r="R12" s="158"/>
    </row>
    <row r="13" spans="1:19" ht="18" customHeight="1" x14ac:dyDescent="0.2">
      <c r="A13" s="146">
        <f t="shared" ref="A13:A63" si="7">1+A12</f>
        <v>3</v>
      </c>
      <c r="B13" s="233"/>
      <c r="C13" s="99" t="s">
        <v>889</v>
      </c>
      <c r="D13" s="185">
        <v>653.96500000000003</v>
      </c>
      <c r="E13" s="236"/>
      <c r="F13" s="98">
        <f t="shared" si="4"/>
        <v>2.5000000000000001E-3</v>
      </c>
      <c r="G13" s="185">
        <v>1.6349125</v>
      </c>
      <c r="H13" s="158">
        <f t="shared" si="5"/>
        <v>0.81745625</v>
      </c>
      <c r="I13" s="158">
        <f t="shared" si="6"/>
        <v>0.65396500000000002</v>
      </c>
      <c r="J13" s="238"/>
      <c r="K13" s="106">
        <v>0.5</v>
      </c>
      <c r="L13" s="106">
        <v>0.4</v>
      </c>
      <c r="R13" s="158"/>
    </row>
    <row r="14" spans="1:19" ht="18" customHeight="1" x14ac:dyDescent="0.2">
      <c r="A14" s="146">
        <f t="shared" si="7"/>
        <v>4</v>
      </c>
      <c r="B14" s="233"/>
      <c r="C14" s="99" t="s">
        <v>894</v>
      </c>
      <c r="D14" s="185">
        <v>293.28899999999999</v>
      </c>
      <c r="E14" s="236"/>
      <c r="F14" s="98">
        <f t="shared" si="4"/>
        <v>2.7500000000000003E-3</v>
      </c>
      <c r="G14" s="185">
        <v>0.80654475000000003</v>
      </c>
      <c r="H14" s="158">
        <f t="shared" si="5"/>
        <v>0.40327237500000002</v>
      </c>
      <c r="I14" s="158">
        <f t="shared" si="6"/>
        <v>0.32261790000000001</v>
      </c>
      <c r="J14" s="238"/>
      <c r="K14" s="106">
        <v>0.5</v>
      </c>
      <c r="L14" s="106">
        <v>0.4</v>
      </c>
    </row>
    <row r="15" spans="1:19" ht="18" customHeight="1" x14ac:dyDescent="0.2">
      <c r="A15" s="146">
        <f t="shared" si="7"/>
        <v>5</v>
      </c>
      <c r="B15" s="233"/>
      <c r="C15" s="99" t="s">
        <v>874</v>
      </c>
      <c r="D15" s="185">
        <v>65.31</v>
      </c>
      <c r="E15" s="236"/>
      <c r="F15" s="98">
        <f t="shared" si="4"/>
        <v>9.4999999999999998E-3</v>
      </c>
      <c r="G15" s="185">
        <v>0.62044500000000002</v>
      </c>
      <c r="H15" s="158">
        <f t="shared" si="5"/>
        <v>0.31022250000000001</v>
      </c>
      <c r="I15" s="158">
        <f t="shared" si="6"/>
        <v>0.24817800000000001</v>
      </c>
      <c r="J15" s="238"/>
      <c r="K15" s="106">
        <v>0.5</v>
      </c>
      <c r="L15" s="106">
        <v>0.4</v>
      </c>
    </row>
    <row r="16" spans="1:19" ht="18" customHeight="1" x14ac:dyDescent="0.2">
      <c r="A16" s="146">
        <f t="shared" si="7"/>
        <v>6</v>
      </c>
      <c r="B16" s="233"/>
      <c r="C16" s="99" t="s">
        <v>908</v>
      </c>
      <c r="D16" s="185">
        <v>152.91</v>
      </c>
      <c r="E16" s="236"/>
      <c r="F16" s="98">
        <f t="shared" si="4"/>
        <v>2.5000000000000001E-3</v>
      </c>
      <c r="G16" s="185">
        <v>0.38227499999999998</v>
      </c>
      <c r="H16" s="158">
        <f t="shared" si="5"/>
        <v>0.19113749999999999</v>
      </c>
      <c r="I16" s="158">
        <f t="shared" si="6"/>
        <v>0.15290999999999999</v>
      </c>
      <c r="J16" s="238"/>
      <c r="K16" s="106">
        <v>0.5</v>
      </c>
      <c r="L16" s="106">
        <v>0.4</v>
      </c>
    </row>
    <row r="17" spans="1:12" ht="18" customHeight="1" x14ac:dyDescent="0.2">
      <c r="A17" s="146">
        <f t="shared" si="7"/>
        <v>7</v>
      </c>
      <c r="B17" s="233"/>
      <c r="C17" s="99" t="s">
        <v>875</v>
      </c>
      <c r="D17" s="185">
        <v>24.71</v>
      </c>
      <c r="E17" s="236"/>
      <c r="F17" s="98">
        <f t="shared" si="4"/>
        <v>1.01E-2</v>
      </c>
      <c r="G17" s="185">
        <v>0.24957099999999999</v>
      </c>
      <c r="H17" s="158">
        <f t="shared" si="5"/>
        <v>0.12478549999999999</v>
      </c>
      <c r="I17" s="158">
        <f t="shared" si="6"/>
        <v>9.9828399999999998E-2</v>
      </c>
      <c r="J17" s="238"/>
      <c r="K17" s="106">
        <v>0.5</v>
      </c>
      <c r="L17" s="106">
        <v>0.4</v>
      </c>
    </row>
    <row r="18" spans="1:12" ht="18" customHeight="1" x14ac:dyDescent="0.2">
      <c r="A18" s="146">
        <f t="shared" si="7"/>
        <v>8</v>
      </c>
      <c r="B18" s="233"/>
      <c r="C18" s="99" t="s">
        <v>866</v>
      </c>
      <c r="D18" s="185">
        <v>23.54</v>
      </c>
      <c r="E18" s="236"/>
      <c r="F18" s="98">
        <f t="shared" si="4"/>
        <v>7.5000000000000006E-3</v>
      </c>
      <c r="G18" s="185">
        <v>0.17655000000000001</v>
      </c>
      <c r="H18" s="158">
        <f t="shared" si="5"/>
        <v>8.8275000000000006E-2</v>
      </c>
      <c r="I18" s="158">
        <f t="shared" si="6"/>
        <v>7.0620000000000002E-2</v>
      </c>
      <c r="J18" s="238"/>
      <c r="K18" s="106">
        <v>0.5</v>
      </c>
      <c r="L18" s="106">
        <v>0.4</v>
      </c>
    </row>
    <row r="19" spans="1:12" ht="18" customHeight="1" x14ac:dyDescent="0.2">
      <c r="A19" s="146">
        <f t="shared" si="7"/>
        <v>9</v>
      </c>
      <c r="B19" s="233"/>
      <c r="C19" s="99" t="s">
        <v>884</v>
      </c>
      <c r="D19" s="185">
        <v>23.3</v>
      </c>
      <c r="E19" s="236"/>
      <c r="F19" s="98">
        <f t="shared" si="4"/>
        <v>6.9999999999999993E-3</v>
      </c>
      <c r="G19" s="185">
        <v>0.16309999999999999</v>
      </c>
      <c r="H19" s="158">
        <f t="shared" si="5"/>
        <v>8.1549999999999997E-2</v>
      </c>
      <c r="I19" s="158">
        <f t="shared" si="6"/>
        <v>6.5240000000000006E-2</v>
      </c>
      <c r="J19" s="238"/>
      <c r="K19" s="106">
        <v>0.5</v>
      </c>
      <c r="L19" s="106">
        <v>0.4</v>
      </c>
    </row>
    <row r="20" spans="1:12" ht="18" customHeight="1" x14ac:dyDescent="0.2">
      <c r="A20" s="146">
        <f t="shared" si="7"/>
        <v>10</v>
      </c>
      <c r="B20" s="233"/>
      <c r="C20" s="99" t="s">
        <v>895</v>
      </c>
      <c r="D20" s="185">
        <v>48.601999999999997</v>
      </c>
      <c r="E20" s="236"/>
      <c r="F20" s="98">
        <f t="shared" si="4"/>
        <v>3.2500000000000003E-3</v>
      </c>
      <c r="G20" s="185">
        <v>0.1579565</v>
      </c>
      <c r="H20" s="158">
        <f t="shared" si="5"/>
        <v>7.897825E-2</v>
      </c>
      <c r="I20" s="158">
        <f t="shared" si="6"/>
        <v>6.3182600000000005E-2</v>
      </c>
      <c r="J20" s="238"/>
      <c r="K20" s="106">
        <v>0.5</v>
      </c>
      <c r="L20" s="106">
        <v>0.4</v>
      </c>
    </row>
    <row r="21" spans="1:12" ht="18" customHeight="1" x14ac:dyDescent="0.2">
      <c r="A21" s="146">
        <f t="shared" si="7"/>
        <v>11</v>
      </c>
      <c r="B21" s="233"/>
      <c r="C21" s="99" t="s">
        <v>905</v>
      </c>
      <c r="D21" s="185">
        <v>13.4</v>
      </c>
      <c r="E21" s="236"/>
      <c r="F21" s="98">
        <f t="shared" si="4"/>
        <v>1.1499999999999998E-2</v>
      </c>
      <c r="G21" s="185">
        <v>0.15409999999999999</v>
      </c>
      <c r="H21" s="158">
        <f t="shared" si="5"/>
        <v>7.7049999999999993E-2</v>
      </c>
      <c r="I21" s="158">
        <f t="shared" si="6"/>
        <v>6.164E-2</v>
      </c>
      <c r="J21" s="238"/>
      <c r="K21" s="106">
        <v>0.5</v>
      </c>
      <c r="L21" s="106">
        <v>0.4</v>
      </c>
    </row>
    <row r="22" spans="1:12" ht="18" customHeight="1" x14ac:dyDescent="0.2">
      <c r="A22" s="146">
        <f t="shared" si="7"/>
        <v>12</v>
      </c>
      <c r="B22" s="233"/>
      <c r="C22" s="99" t="s">
        <v>900</v>
      </c>
      <c r="D22" s="185">
        <v>28.52</v>
      </c>
      <c r="E22" s="236"/>
      <c r="F22" s="98">
        <f t="shared" si="4"/>
        <v>3.3500000000000001E-3</v>
      </c>
      <c r="G22" s="185">
        <v>9.5542000000000002E-2</v>
      </c>
      <c r="H22" s="158">
        <f t="shared" si="5"/>
        <v>4.7771000000000001E-2</v>
      </c>
      <c r="I22" s="158">
        <f t="shared" si="6"/>
        <v>3.8216800000000002E-2</v>
      </c>
      <c r="J22" s="238"/>
      <c r="K22" s="106">
        <v>0.5</v>
      </c>
      <c r="L22" s="106">
        <v>0.4</v>
      </c>
    </row>
    <row r="23" spans="1:12" ht="18" customHeight="1" x14ac:dyDescent="0.2">
      <c r="A23" s="146">
        <f t="shared" si="7"/>
        <v>13</v>
      </c>
      <c r="B23" s="233"/>
      <c r="C23" s="99" t="s">
        <v>891</v>
      </c>
      <c r="D23" s="185">
        <v>17360</v>
      </c>
      <c r="E23" s="236"/>
      <c r="F23" s="98">
        <f t="shared" si="4"/>
        <v>5.4999999999999999E-6</v>
      </c>
      <c r="G23" s="185">
        <v>9.5479999999999995E-2</v>
      </c>
      <c r="H23" s="158">
        <f t="shared" si="5"/>
        <v>4.7739999999999998E-2</v>
      </c>
      <c r="I23" s="158">
        <f t="shared" si="6"/>
        <v>3.8192000000000004E-2</v>
      </c>
      <c r="J23" s="238"/>
      <c r="K23" s="106">
        <v>0.5</v>
      </c>
      <c r="L23" s="106">
        <v>0.4</v>
      </c>
    </row>
    <row r="24" spans="1:12" ht="18" customHeight="1" x14ac:dyDescent="0.2">
      <c r="A24" s="146">
        <f t="shared" si="7"/>
        <v>14</v>
      </c>
      <c r="B24" s="233"/>
      <c r="C24" s="99" t="s">
        <v>871</v>
      </c>
      <c r="D24" s="185">
        <v>80</v>
      </c>
      <c r="E24" s="236"/>
      <c r="F24" s="98">
        <f t="shared" si="4"/>
        <v>1.0999999999999998E-3</v>
      </c>
      <c r="G24" s="185">
        <v>8.7999999999999995E-2</v>
      </c>
      <c r="H24" s="158">
        <f t="shared" si="5"/>
        <v>4.3999999999999997E-2</v>
      </c>
      <c r="I24" s="158">
        <f t="shared" si="6"/>
        <v>3.5200000000000002E-2</v>
      </c>
      <c r="J24" s="238"/>
      <c r="K24" s="106">
        <v>0.5</v>
      </c>
      <c r="L24" s="106">
        <v>0.4</v>
      </c>
    </row>
    <row r="25" spans="1:12" ht="18" customHeight="1" x14ac:dyDescent="0.2">
      <c r="A25" s="146">
        <f t="shared" si="7"/>
        <v>15</v>
      </c>
      <c r="B25" s="233"/>
      <c r="C25" s="99" t="s">
        <v>883</v>
      </c>
      <c r="D25" s="185">
        <v>19.579999999999998</v>
      </c>
      <c r="E25" s="236"/>
      <c r="F25" s="98">
        <f t="shared" si="4"/>
        <v>3.5999999999999999E-3</v>
      </c>
      <c r="G25" s="185">
        <v>7.0487999999999995E-2</v>
      </c>
      <c r="H25" s="158">
        <f t="shared" si="5"/>
        <v>3.5243999999999998E-2</v>
      </c>
      <c r="I25" s="158">
        <f t="shared" si="6"/>
        <v>2.81952E-2</v>
      </c>
      <c r="J25" s="238"/>
      <c r="K25" s="106">
        <v>0.5</v>
      </c>
      <c r="L25" s="106">
        <v>0.4</v>
      </c>
    </row>
    <row r="26" spans="1:12" ht="18" customHeight="1" x14ac:dyDescent="0.2">
      <c r="A26" s="146">
        <f t="shared" si="7"/>
        <v>16</v>
      </c>
      <c r="B26" s="233"/>
      <c r="C26" s="99" t="s">
        <v>885</v>
      </c>
      <c r="D26" s="185">
        <v>8.3800000000000008</v>
      </c>
      <c r="E26" s="236"/>
      <c r="F26" s="98">
        <f t="shared" si="4"/>
        <v>5.4999999999999997E-3</v>
      </c>
      <c r="G26" s="185">
        <v>4.6089999999999999E-2</v>
      </c>
      <c r="H26" s="158">
        <f t="shared" si="5"/>
        <v>2.3045E-2</v>
      </c>
      <c r="I26" s="158">
        <f t="shared" si="6"/>
        <v>1.8436000000000001E-2</v>
      </c>
      <c r="J26" s="238"/>
      <c r="K26" s="106">
        <v>0.5</v>
      </c>
      <c r="L26" s="106">
        <v>0.4</v>
      </c>
    </row>
    <row r="27" spans="1:12" ht="18" customHeight="1" x14ac:dyDescent="0.2">
      <c r="A27" s="146">
        <f t="shared" si="7"/>
        <v>17</v>
      </c>
      <c r="B27" s="233"/>
      <c r="C27" s="99" t="s">
        <v>880</v>
      </c>
      <c r="D27" s="185">
        <v>5.6</v>
      </c>
      <c r="E27" s="236"/>
      <c r="F27" s="98">
        <f t="shared" si="4"/>
        <v>8.2000000000000007E-3</v>
      </c>
      <c r="G27" s="185">
        <v>4.5920000000000002E-2</v>
      </c>
      <c r="H27" s="158">
        <f t="shared" si="5"/>
        <v>2.2960000000000001E-2</v>
      </c>
      <c r="I27" s="158">
        <f t="shared" si="6"/>
        <v>1.8368000000000002E-2</v>
      </c>
      <c r="J27" s="238"/>
      <c r="K27" s="106">
        <v>0.5</v>
      </c>
      <c r="L27" s="106">
        <v>0.4</v>
      </c>
    </row>
    <row r="28" spans="1:12" ht="18" customHeight="1" x14ac:dyDescent="0.2">
      <c r="A28" s="146">
        <f t="shared" si="7"/>
        <v>18</v>
      </c>
      <c r="B28" s="233"/>
      <c r="C28" s="99" t="s">
        <v>876</v>
      </c>
      <c r="D28" s="185">
        <v>0.3</v>
      </c>
      <c r="E28" s="236"/>
      <c r="F28" s="98">
        <f t="shared" si="4"/>
        <v>0.14499999999999999</v>
      </c>
      <c r="G28" s="185">
        <v>4.3499999999999997E-2</v>
      </c>
      <c r="H28" s="158">
        <f t="shared" si="5"/>
        <v>2.1749999999999999E-2</v>
      </c>
      <c r="I28" s="158">
        <f t="shared" si="6"/>
        <v>1.7399999999999999E-2</v>
      </c>
      <c r="J28" s="238"/>
      <c r="K28" s="106">
        <v>0.5</v>
      </c>
      <c r="L28" s="106">
        <v>0.4</v>
      </c>
    </row>
    <row r="29" spans="1:12" ht="18" customHeight="1" x14ac:dyDescent="0.2">
      <c r="A29" s="146">
        <f t="shared" si="7"/>
        <v>19</v>
      </c>
      <c r="B29" s="233"/>
      <c r="C29" s="99" t="s">
        <v>906</v>
      </c>
      <c r="D29" s="126">
        <v>11.369</v>
      </c>
      <c r="E29" s="236"/>
      <c r="F29" s="98">
        <f t="shared" si="4"/>
        <v>3.8000000000000004E-3</v>
      </c>
      <c r="G29" s="126">
        <v>4.3202200000000003E-2</v>
      </c>
      <c r="H29" s="158">
        <f t="shared" si="5"/>
        <v>2.1601100000000002E-2</v>
      </c>
      <c r="I29" s="158">
        <f t="shared" si="6"/>
        <v>1.7280880000000002E-2</v>
      </c>
      <c r="J29" s="238"/>
      <c r="K29" s="106">
        <v>0.5</v>
      </c>
      <c r="L29" s="106">
        <v>0.4</v>
      </c>
    </row>
    <row r="30" spans="1:12" ht="18" customHeight="1" x14ac:dyDescent="0.2">
      <c r="A30" s="146">
        <f t="shared" si="7"/>
        <v>20</v>
      </c>
      <c r="B30" s="233"/>
      <c r="C30" s="99" t="s">
        <v>868</v>
      </c>
      <c r="D30" s="126">
        <v>21.07</v>
      </c>
      <c r="E30" s="236"/>
      <c r="F30" s="98">
        <f t="shared" si="4"/>
        <v>1.25E-3</v>
      </c>
      <c r="G30" s="126">
        <v>2.63375E-2</v>
      </c>
      <c r="H30" s="158">
        <f t="shared" si="5"/>
        <v>1.316875E-2</v>
      </c>
      <c r="I30" s="158">
        <f t="shared" si="6"/>
        <v>1.0535000000000001E-2</v>
      </c>
      <c r="J30" s="238"/>
      <c r="K30" s="106">
        <v>0.5</v>
      </c>
      <c r="L30" s="106">
        <v>0.4</v>
      </c>
    </row>
    <row r="31" spans="1:12" ht="18" customHeight="1" x14ac:dyDescent="0.2">
      <c r="A31" s="146">
        <f t="shared" si="7"/>
        <v>21</v>
      </c>
      <c r="B31" s="233"/>
      <c r="C31" s="99" t="s">
        <v>893</v>
      </c>
      <c r="D31" s="126">
        <v>19440</v>
      </c>
      <c r="E31" s="236"/>
      <c r="F31" s="98">
        <f t="shared" si="4"/>
        <v>1.35E-6</v>
      </c>
      <c r="G31" s="126">
        <v>2.6244E-2</v>
      </c>
      <c r="H31" s="158">
        <f t="shared" si="5"/>
        <v>1.3122E-2</v>
      </c>
      <c r="I31" s="158">
        <f t="shared" si="6"/>
        <v>1.0497600000000001E-2</v>
      </c>
      <c r="J31" s="238"/>
      <c r="K31" s="106">
        <v>0.5</v>
      </c>
      <c r="L31" s="106">
        <v>0.4</v>
      </c>
    </row>
    <row r="32" spans="1:12" ht="18" customHeight="1" x14ac:dyDescent="0.2">
      <c r="A32" s="146">
        <f t="shared" si="7"/>
        <v>22</v>
      </c>
      <c r="B32" s="233"/>
      <c r="C32" s="99" t="s">
        <v>865</v>
      </c>
      <c r="D32" s="126">
        <v>14.75</v>
      </c>
      <c r="E32" s="236"/>
      <c r="F32" s="98">
        <f t="shared" si="4"/>
        <v>1.6999999999999999E-3</v>
      </c>
      <c r="G32" s="126">
        <v>2.5075E-2</v>
      </c>
      <c r="H32" s="158">
        <f t="shared" si="5"/>
        <v>1.25375E-2</v>
      </c>
      <c r="I32" s="158">
        <f t="shared" si="6"/>
        <v>1.0030000000000001E-2</v>
      </c>
      <c r="J32" s="238"/>
      <c r="K32" s="106">
        <v>0.5</v>
      </c>
      <c r="L32" s="106">
        <v>0.4</v>
      </c>
    </row>
    <row r="33" spans="1:12" ht="18" customHeight="1" x14ac:dyDescent="0.2">
      <c r="A33" s="146">
        <f t="shared" si="7"/>
        <v>23</v>
      </c>
      <c r="B33" s="233"/>
      <c r="C33" s="99" t="s">
        <v>870</v>
      </c>
      <c r="D33" s="126">
        <v>120.07</v>
      </c>
      <c r="E33" s="236"/>
      <c r="F33" s="98">
        <f t="shared" si="4"/>
        <v>2.0000000000000001E-4</v>
      </c>
      <c r="G33" s="126">
        <v>2.4014000000000001E-2</v>
      </c>
      <c r="H33" s="158">
        <f t="shared" si="5"/>
        <v>1.2007E-2</v>
      </c>
      <c r="I33" s="158">
        <f t="shared" si="6"/>
        <v>9.6056000000000006E-3</v>
      </c>
      <c r="J33" s="238"/>
      <c r="K33" s="106">
        <v>0.5</v>
      </c>
      <c r="L33" s="106">
        <v>0.4</v>
      </c>
    </row>
    <row r="34" spans="1:12" ht="18" customHeight="1" x14ac:dyDescent="0.2">
      <c r="A34" s="146">
        <f t="shared" si="7"/>
        <v>24</v>
      </c>
      <c r="B34" s="233"/>
      <c r="C34" s="99" t="s">
        <v>878</v>
      </c>
      <c r="D34" s="126">
        <v>47.41</v>
      </c>
      <c r="E34" s="236"/>
      <c r="F34" s="98">
        <f t="shared" si="4"/>
        <v>5.0000000000000001E-4</v>
      </c>
      <c r="G34" s="126">
        <v>2.3705E-2</v>
      </c>
      <c r="H34" s="158">
        <f t="shared" si="5"/>
        <v>1.18525E-2</v>
      </c>
      <c r="I34" s="158">
        <f t="shared" si="6"/>
        <v>9.4820000000000008E-3</v>
      </c>
      <c r="J34" s="238"/>
      <c r="K34" s="106">
        <v>0.5</v>
      </c>
      <c r="L34" s="106">
        <v>0.4</v>
      </c>
    </row>
    <row r="35" spans="1:12" ht="18" customHeight="1" x14ac:dyDescent="0.2">
      <c r="A35" s="146">
        <f t="shared" si="7"/>
        <v>25</v>
      </c>
      <c r="B35" s="233"/>
      <c r="C35" s="99" t="s">
        <v>892</v>
      </c>
      <c r="D35" s="126">
        <v>16910</v>
      </c>
      <c r="E35" s="236"/>
      <c r="F35" s="98">
        <f t="shared" si="4"/>
        <v>1.35E-6</v>
      </c>
      <c r="G35" s="126">
        <v>2.2828500000000002E-2</v>
      </c>
      <c r="H35" s="158">
        <f t="shared" si="5"/>
        <v>1.1414250000000001E-2</v>
      </c>
      <c r="I35" s="158">
        <f t="shared" si="6"/>
        <v>9.1314000000000013E-3</v>
      </c>
      <c r="J35" s="238"/>
      <c r="K35" s="106">
        <v>0.5</v>
      </c>
      <c r="L35" s="106">
        <v>0.4</v>
      </c>
    </row>
    <row r="36" spans="1:12" ht="18" customHeight="1" x14ac:dyDescent="0.2">
      <c r="A36" s="146">
        <f t="shared" si="7"/>
        <v>26</v>
      </c>
      <c r="B36" s="233"/>
      <c r="C36" s="99" t="s">
        <v>881</v>
      </c>
      <c r="D36" s="126">
        <v>1</v>
      </c>
      <c r="E36" s="236"/>
      <c r="F36" s="98">
        <f t="shared" si="4"/>
        <v>2.1999999999999999E-2</v>
      </c>
      <c r="G36" s="126">
        <v>2.1999999999999999E-2</v>
      </c>
      <c r="H36" s="158">
        <f t="shared" si="5"/>
        <v>1.0999999999999999E-2</v>
      </c>
      <c r="I36" s="158">
        <f t="shared" si="6"/>
        <v>8.8000000000000005E-3</v>
      </c>
      <c r="J36" s="238"/>
      <c r="K36" s="106">
        <v>0.5</v>
      </c>
      <c r="L36" s="106">
        <v>0.4</v>
      </c>
    </row>
    <row r="37" spans="1:12" ht="18" customHeight="1" x14ac:dyDescent="0.2">
      <c r="A37" s="146">
        <f t="shared" si="7"/>
        <v>27</v>
      </c>
      <c r="B37" s="233"/>
      <c r="C37" s="99" t="s">
        <v>903</v>
      </c>
      <c r="D37" s="126">
        <v>74.885000000000005</v>
      </c>
      <c r="E37" s="236"/>
      <c r="F37" s="98">
        <f t="shared" si="4"/>
        <v>2.5999999999999998E-4</v>
      </c>
      <c r="G37" s="126">
        <v>1.9470100000000001E-2</v>
      </c>
      <c r="H37" s="158">
        <f t="shared" si="5"/>
        <v>9.7350500000000003E-3</v>
      </c>
      <c r="I37" s="158">
        <f t="shared" si="6"/>
        <v>7.7880400000000004E-3</v>
      </c>
      <c r="J37" s="238"/>
      <c r="K37" s="106">
        <v>0.5</v>
      </c>
      <c r="L37" s="106">
        <v>0.4</v>
      </c>
    </row>
    <row r="38" spans="1:12" ht="18" customHeight="1" x14ac:dyDescent="0.2">
      <c r="A38" s="146">
        <f t="shared" si="7"/>
        <v>28</v>
      </c>
      <c r="B38" s="233"/>
      <c r="C38" s="99" t="s">
        <v>864</v>
      </c>
      <c r="D38" s="126">
        <v>1.95</v>
      </c>
      <c r="E38" s="236"/>
      <c r="F38" s="98">
        <f t="shared" si="4"/>
        <v>8.7240000000000009E-3</v>
      </c>
      <c r="G38" s="126">
        <v>1.7011800000000001E-2</v>
      </c>
      <c r="H38" s="158">
        <f t="shared" si="5"/>
        <v>8.5059000000000003E-3</v>
      </c>
      <c r="I38" s="158">
        <f t="shared" si="6"/>
        <v>6.8047200000000002E-3</v>
      </c>
      <c r="J38" s="238"/>
      <c r="K38" s="106">
        <v>0.5</v>
      </c>
      <c r="L38" s="106">
        <v>0.4</v>
      </c>
    </row>
    <row r="39" spans="1:12" ht="18" customHeight="1" x14ac:dyDescent="0.2">
      <c r="A39" s="146">
        <f t="shared" si="7"/>
        <v>29</v>
      </c>
      <c r="B39" s="233"/>
      <c r="C39" s="99" t="s">
        <v>907</v>
      </c>
      <c r="D39" s="126">
        <v>6.375</v>
      </c>
      <c r="E39" s="236"/>
      <c r="F39" s="98">
        <f t="shared" si="4"/>
        <v>2.5000000000000001E-3</v>
      </c>
      <c r="G39" s="126">
        <v>1.59375E-2</v>
      </c>
      <c r="H39" s="158">
        <f t="shared" si="5"/>
        <v>7.9687500000000001E-3</v>
      </c>
      <c r="I39" s="158">
        <f t="shared" si="6"/>
        <v>6.3750000000000005E-3</v>
      </c>
      <c r="J39" s="238"/>
      <c r="K39" s="106">
        <v>0.5</v>
      </c>
      <c r="L39" s="106">
        <v>0.4</v>
      </c>
    </row>
    <row r="40" spans="1:12" ht="18" customHeight="1" x14ac:dyDescent="0.2">
      <c r="A40" s="146">
        <f t="shared" si="7"/>
        <v>30</v>
      </c>
      <c r="B40" s="233"/>
      <c r="C40" s="99" t="s">
        <v>913</v>
      </c>
      <c r="D40" s="126">
        <v>4150</v>
      </c>
      <c r="E40" s="236"/>
      <c r="F40" s="98">
        <f t="shared" si="4"/>
        <v>2.9999999999999997E-6</v>
      </c>
      <c r="G40" s="126">
        <v>1.2449999999999999E-2</v>
      </c>
      <c r="H40" s="158">
        <f t="shared" si="5"/>
        <v>6.2249999999999996E-3</v>
      </c>
      <c r="I40" s="158">
        <f t="shared" si="6"/>
        <v>4.9800000000000001E-3</v>
      </c>
      <c r="J40" s="238"/>
      <c r="K40" s="106">
        <v>0.5</v>
      </c>
      <c r="L40" s="106">
        <v>0.4</v>
      </c>
    </row>
    <row r="41" spans="1:12" ht="18" customHeight="1" x14ac:dyDescent="0.2">
      <c r="A41" s="146">
        <f t="shared" si="7"/>
        <v>31</v>
      </c>
      <c r="B41" s="233"/>
      <c r="C41" s="99" t="s">
        <v>888</v>
      </c>
      <c r="D41" s="126">
        <v>2.1</v>
      </c>
      <c r="E41" s="236"/>
      <c r="F41" s="98">
        <f t="shared" si="4"/>
        <v>5.8999999999999999E-3</v>
      </c>
      <c r="G41" s="126">
        <v>1.239E-2</v>
      </c>
      <c r="H41" s="158">
        <f t="shared" si="5"/>
        <v>6.195E-3</v>
      </c>
      <c r="I41" s="158">
        <f t="shared" si="6"/>
        <v>4.9560000000000003E-3</v>
      </c>
      <c r="J41" s="238"/>
      <c r="K41" s="106">
        <v>0.5</v>
      </c>
      <c r="L41" s="106">
        <v>0.4</v>
      </c>
    </row>
    <row r="42" spans="1:12" ht="18" customHeight="1" x14ac:dyDescent="0.2">
      <c r="A42" s="146">
        <f t="shared" si="7"/>
        <v>32</v>
      </c>
      <c r="B42" s="233"/>
      <c r="C42" s="99" t="s">
        <v>882</v>
      </c>
      <c r="D42" s="126">
        <v>0.496</v>
      </c>
      <c r="E42" s="236"/>
      <c r="F42" s="98">
        <f t="shared" si="4"/>
        <v>2.4500000000000001E-2</v>
      </c>
      <c r="G42" s="126">
        <v>1.2152E-2</v>
      </c>
      <c r="H42" s="158">
        <f t="shared" si="5"/>
        <v>6.0759999999999998E-3</v>
      </c>
      <c r="I42" s="158">
        <f t="shared" si="6"/>
        <v>4.8608000000000002E-3</v>
      </c>
      <c r="J42" s="238"/>
      <c r="K42" s="106">
        <v>0.5</v>
      </c>
      <c r="L42" s="106">
        <v>0.4</v>
      </c>
    </row>
    <row r="43" spans="1:12" ht="18" customHeight="1" x14ac:dyDescent="0.2">
      <c r="A43" s="146">
        <f t="shared" si="7"/>
        <v>33</v>
      </c>
      <c r="B43" s="233"/>
      <c r="C43" s="99" t="s">
        <v>887</v>
      </c>
      <c r="D43" s="126">
        <v>170.24</v>
      </c>
      <c r="E43" s="236"/>
      <c r="F43" s="98">
        <f t="shared" si="4"/>
        <v>6.9999999999999994E-5</v>
      </c>
      <c r="G43" s="126">
        <v>1.19168E-2</v>
      </c>
      <c r="H43" s="158">
        <f t="shared" si="5"/>
        <v>5.9584E-3</v>
      </c>
      <c r="I43" s="158">
        <f t="shared" si="6"/>
        <v>4.7667200000000003E-3</v>
      </c>
      <c r="J43" s="238"/>
      <c r="K43" s="106">
        <v>0.5</v>
      </c>
      <c r="L43" s="106">
        <v>0.4</v>
      </c>
    </row>
    <row r="44" spans="1:12" ht="18" customHeight="1" x14ac:dyDescent="0.2">
      <c r="A44" s="146">
        <f t="shared" si="7"/>
        <v>34</v>
      </c>
      <c r="B44" s="233"/>
      <c r="C44" s="99" t="s">
        <v>869</v>
      </c>
      <c r="D44" s="126">
        <v>0.1</v>
      </c>
      <c r="E44" s="236"/>
      <c r="F44" s="98">
        <f t="shared" si="4"/>
        <v>0.08</v>
      </c>
      <c r="G44" s="126">
        <v>8.0000000000000002E-3</v>
      </c>
      <c r="H44" s="158">
        <f t="shared" si="5"/>
        <v>4.0000000000000001E-3</v>
      </c>
      <c r="I44" s="158">
        <f t="shared" si="6"/>
        <v>3.2000000000000002E-3</v>
      </c>
      <c r="J44" s="238"/>
      <c r="K44" s="106">
        <v>0.5</v>
      </c>
      <c r="L44" s="106">
        <v>0.4</v>
      </c>
    </row>
    <row r="45" spans="1:12" ht="18" customHeight="1" x14ac:dyDescent="0.2">
      <c r="A45" s="146">
        <f t="shared" si="7"/>
        <v>35</v>
      </c>
      <c r="B45" s="233"/>
      <c r="C45" s="99" t="s">
        <v>863</v>
      </c>
      <c r="D45" s="126">
        <v>7.1950000000000003</v>
      </c>
      <c r="E45" s="236"/>
      <c r="F45" s="98">
        <f t="shared" si="4"/>
        <v>7.3750006949270324E-4</v>
      </c>
      <c r="G45" s="126">
        <v>5.306313E-3</v>
      </c>
      <c r="H45" s="158">
        <f t="shared" si="5"/>
        <v>2.6531565E-3</v>
      </c>
      <c r="I45" s="158">
        <f t="shared" si="6"/>
        <v>2.1225252000000002E-3</v>
      </c>
      <c r="J45" s="238"/>
      <c r="K45" s="106">
        <v>0.5</v>
      </c>
      <c r="L45" s="106">
        <v>0.4</v>
      </c>
    </row>
    <row r="46" spans="1:12" ht="18" customHeight="1" x14ac:dyDescent="0.2">
      <c r="A46" s="146">
        <f t="shared" si="7"/>
        <v>36</v>
      </c>
      <c r="B46" s="233"/>
      <c r="C46" s="99" t="s">
        <v>877</v>
      </c>
      <c r="D46" s="126">
        <v>0.27500000000000002</v>
      </c>
      <c r="E46" s="236"/>
      <c r="F46" s="98">
        <f t="shared" si="4"/>
        <v>1.8499999999999999E-2</v>
      </c>
      <c r="G46" s="126">
        <v>5.0875E-3</v>
      </c>
      <c r="H46" s="158">
        <f t="shared" si="5"/>
        <v>2.54375E-3</v>
      </c>
      <c r="I46" s="158">
        <f t="shared" si="6"/>
        <v>2.0349999999999999E-3</v>
      </c>
      <c r="J46" s="238"/>
      <c r="K46" s="106">
        <v>0.5</v>
      </c>
      <c r="L46" s="106">
        <v>0.4</v>
      </c>
    </row>
    <row r="47" spans="1:12" ht="18" customHeight="1" x14ac:dyDescent="0.2">
      <c r="A47" s="146">
        <f t="shared" si="7"/>
        <v>37</v>
      </c>
      <c r="B47" s="233"/>
      <c r="C47" s="99" t="s">
        <v>867</v>
      </c>
      <c r="D47" s="126">
        <v>10.32</v>
      </c>
      <c r="E47" s="236"/>
      <c r="F47" s="98">
        <f t="shared" si="4"/>
        <v>4.7999999999999996E-4</v>
      </c>
      <c r="G47" s="126">
        <v>4.9535999999999998E-3</v>
      </c>
      <c r="H47" s="158">
        <f t="shared" si="5"/>
        <v>2.4767999999999999E-3</v>
      </c>
      <c r="I47" s="158">
        <f t="shared" si="6"/>
        <v>1.9814400000000001E-3</v>
      </c>
      <c r="J47" s="238"/>
      <c r="K47" s="106">
        <v>0.5</v>
      </c>
      <c r="L47" s="106">
        <v>0.4</v>
      </c>
    </row>
    <row r="48" spans="1:12" ht="18" customHeight="1" x14ac:dyDescent="0.2">
      <c r="A48" s="146">
        <f t="shared" si="7"/>
        <v>38</v>
      </c>
      <c r="B48" s="233"/>
      <c r="C48" s="99" t="s">
        <v>904</v>
      </c>
      <c r="D48" s="126">
        <v>6</v>
      </c>
      <c r="E48" s="236"/>
      <c r="F48" s="98">
        <f t="shared" si="4"/>
        <v>5.3499999999999999E-4</v>
      </c>
      <c r="G48" s="126">
        <v>3.2100000000000002E-3</v>
      </c>
      <c r="H48" s="158">
        <f t="shared" si="5"/>
        <v>1.6050000000000001E-3</v>
      </c>
      <c r="I48" s="158">
        <f t="shared" si="6"/>
        <v>1.2840000000000002E-3</v>
      </c>
      <c r="J48" s="238"/>
      <c r="K48" s="106">
        <v>0.5</v>
      </c>
      <c r="L48" s="106">
        <v>0.4</v>
      </c>
    </row>
    <row r="49" spans="1:12" ht="18" customHeight="1" x14ac:dyDescent="0.2">
      <c r="A49" s="146">
        <f t="shared" si="7"/>
        <v>39</v>
      </c>
      <c r="B49" s="233"/>
      <c r="C49" s="99" t="s">
        <v>873</v>
      </c>
      <c r="D49" s="126">
        <v>0.44900000000000001</v>
      </c>
      <c r="E49" s="236"/>
      <c r="F49" s="98">
        <f t="shared" si="4"/>
        <v>4.5000000000000005E-3</v>
      </c>
      <c r="G49" s="126">
        <v>2.0205000000000002E-3</v>
      </c>
      <c r="H49" s="158">
        <f t="shared" si="5"/>
        <v>1.0102500000000001E-3</v>
      </c>
      <c r="I49" s="158">
        <f t="shared" si="6"/>
        <v>8.0820000000000013E-4</v>
      </c>
      <c r="J49" s="238"/>
      <c r="K49" s="106">
        <v>0.5</v>
      </c>
      <c r="L49" s="106">
        <v>0.4</v>
      </c>
    </row>
    <row r="50" spans="1:12" ht="18" customHeight="1" x14ac:dyDescent="0.2">
      <c r="A50" s="146">
        <f t="shared" si="7"/>
        <v>40</v>
      </c>
      <c r="B50" s="233"/>
      <c r="C50" s="99" t="s">
        <v>879</v>
      </c>
      <c r="D50" s="126">
        <v>0.19</v>
      </c>
      <c r="E50" s="236"/>
      <c r="F50" s="98">
        <f t="shared" si="4"/>
        <v>8.4999999999999989E-3</v>
      </c>
      <c r="G50" s="126">
        <v>1.6149999999999999E-3</v>
      </c>
      <c r="H50" s="158">
        <f t="shared" si="5"/>
        <v>8.0749999999999995E-4</v>
      </c>
      <c r="I50" s="158">
        <f t="shared" si="6"/>
        <v>6.4599999999999998E-4</v>
      </c>
      <c r="J50" s="238"/>
      <c r="K50" s="106">
        <v>0.5</v>
      </c>
      <c r="L50" s="106">
        <v>0.4</v>
      </c>
    </row>
    <row r="51" spans="1:12" ht="18" customHeight="1" x14ac:dyDescent="0.2">
      <c r="A51" s="146">
        <f t="shared" si="7"/>
        <v>41</v>
      </c>
      <c r="B51" s="234"/>
      <c r="C51" s="99" t="s">
        <v>872</v>
      </c>
      <c r="D51" s="126">
        <v>0.1</v>
      </c>
      <c r="E51" s="237"/>
      <c r="F51" s="98">
        <f t="shared" si="4"/>
        <v>8.199999999999999E-3</v>
      </c>
      <c r="G51" s="126">
        <v>8.1999999999999998E-4</v>
      </c>
      <c r="H51" s="158">
        <f t="shared" si="5"/>
        <v>4.0999999999999999E-4</v>
      </c>
      <c r="I51" s="158">
        <f t="shared" si="6"/>
        <v>3.28E-4</v>
      </c>
      <c r="J51" s="238"/>
      <c r="K51" s="106">
        <v>0.5</v>
      </c>
      <c r="L51" s="106">
        <v>0.4</v>
      </c>
    </row>
    <row r="52" spans="1:12" ht="18" customHeight="1" x14ac:dyDescent="0.2">
      <c r="A52" s="146">
        <f t="shared" si="7"/>
        <v>42</v>
      </c>
      <c r="B52" s="231" t="s">
        <v>42</v>
      </c>
      <c r="C52" s="99" t="s">
        <v>912</v>
      </c>
      <c r="D52" s="126">
        <v>2280.96</v>
      </c>
      <c r="E52" s="239" t="s">
        <v>916</v>
      </c>
      <c r="F52" s="98">
        <f t="shared" si="4"/>
        <v>0.01</v>
      </c>
      <c r="G52" s="126">
        <v>22.8096</v>
      </c>
      <c r="H52" s="158">
        <f t="shared" si="5"/>
        <v>11.4048</v>
      </c>
      <c r="I52" s="158">
        <f t="shared" si="6"/>
        <v>9.1238399999999995</v>
      </c>
      <c r="J52" s="290" t="s">
        <v>953</v>
      </c>
      <c r="K52" s="106">
        <v>0.5</v>
      </c>
      <c r="L52" s="106">
        <v>0.4</v>
      </c>
    </row>
    <row r="53" spans="1:12" ht="18" customHeight="1" x14ac:dyDescent="0.2">
      <c r="A53" s="146">
        <f t="shared" si="7"/>
        <v>43</v>
      </c>
      <c r="B53" s="231"/>
      <c r="C53" s="99" t="s">
        <v>910</v>
      </c>
      <c r="D53" s="126">
        <v>523.52</v>
      </c>
      <c r="E53" s="240"/>
      <c r="F53" s="98">
        <f t="shared" si="4"/>
        <v>7.5000000000000006E-3</v>
      </c>
      <c r="G53" s="126">
        <v>3.9264000000000001</v>
      </c>
      <c r="H53" s="158">
        <f t="shared" si="5"/>
        <v>1.9632000000000001</v>
      </c>
      <c r="I53" s="158">
        <f t="shared" si="6"/>
        <v>1.5705600000000002</v>
      </c>
      <c r="J53" s="290"/>
      <c r="K53" s="106">
        <v>0.5</v>
      </c>
      <c r="L53" s="106">
        <v>0.4</v>
      </c>
    </row>
    <row r="54" spans="1:12" ht="18" customHeight="1" x14ac:dyDescent="0.2">
      <c r="A54" s="146">
        <f t="shared" si="7"/>
        <v>44</v>
      </c>
      <c r="B54" s="231"/>
      <c r="C54" s="99" t="s">
        <v>911</v>
      </c>
      <c r="D54" s="126">
        <v>209.02</v>
      </c>
      <c r="E54" s="240"/>
      <c r="F54" s="98">
        <f t="shared" si="4"/>
        <v>7.4999999999999997E-3</v>
      </c>
      <c r="G54" s="126">
        <v>1.56765</v>
      </c>
      <c r="H54" s="158">
        <f t="shared" si="5"/>
        <v>0.78382499999999999</v>
      </c>
      <c r="I54" s="158">
        <f t="shared" si="6"/>
        <v>0.62706000000000006</v>
      </c>
      <c r="J54" s="290"/>
      <c r="K54" s="106">
        <v>0.5</v>
      </c>
      <c r="L54" s="106">
        <v>0.4</v>
      </c>
    </row>
    <row r="55" spans="1:12" ht="18" customHeight="1" x14ac:dyDescent="0.2">
      <c r="A55" s="146">
        <f t="shared" si="7"/>
        <v>45</v>
      </c>
      <c r="B55" s="231"/>
      <c r="C55" s="99" t="s">
        <v>914</v>
      </c>
      <c r="D55" s="126">
        <v>184.601</v>
      </c>
      <c r="E55" s="240"/>
      <c r="F55" s="98">
        <f t="shared" si="4"/>
        <v>5.2500000000000003E-3</v>
      </c>
      <c r="G55" s="126">
        <v>0.96915525000000002</v>
      </c>
      <c r="H55" s="158">
        <f t="shared" si="5"/>
        <v>0.48457762500000001</v>
      </c>
      <c r="I55" s="158">
        <f t="shared" si="6"/>
        <v>0.38766210000000001</v>
      </c>
      <c r="J55" s="290"/>
      <c r="K55" s="106">
        <v>0.5</v>
      </c>
      <c r="L55" s="106">
        <v>0.4</v>
      </c>
    </row>
    <row r="56" spans="1:12" ht="18" customHeight="1" x14ac:dyDescent="0.2">
      <c r="A56" s="146">
        <f t="shared" si="7"/>
        <v>46</v>
      </c>
      <c r="B56" s="231"/>
      <c r="C56" s="99" t="s">
        <v>909</v>
      </c>
      <c r="D56" s="126">
        <v>115.075</v>
      </c>
      <c r="E56" s="240"/>
      <c r="F56" s="98">
        <f t="shared" si="4"/>
        <v>4.4999999999999997E-3</v>
      </c>
      <c r="G56" s="126">
        <v>0.51783749999999995</v>
      </c>
      <c r="H56" s="158">
        <f t="shared" si="5"/>
        <v>0.25891874999999998</v>
      </c>
      <c r="I56" s="158">
        <f t="shared" si="6"/>
        <v>0.20713499999999999</v>
      </c>
      <c r="J56" s="290"/>
      <c r="K56" s="106">
        <v>0.5</v>
      </c>
      <c r="L56" s="106">
        <v>0.4</v>
      </c>
    </row>
    <row r="57" spans="1:12" ht="18" customHeight="1" x14ac:dyDescent="0.2">
      <c r="A57" s="146">
        <f t="shared" si="7"/>
        <v>47</v>
      </c>
      <c r="B57" s="231"/>
      <c r="C57" s="99" t="s">
        <v>890</v>
      </c>
      <c r="D57" s="126">
        <v>295.48</v>
      </c>
      <c r="E57" s="240"/>
      <c r="F57" s="98">
        <f t="shared" si="4"/>
        <v>1.003E-3</v>
      </c>
      <c r="G57" s="126">
        <v>0.29636644000000001</v>
      </c>
      <c r="H57" s="158">
        <f t="shared" si="5"/>
        <v>0.14818322</v>
      </c>
      <c r="I57" s="158">
        <f t="shared" si="6"/>
        <v>0.11854657600000001</v>
      </c>
      <c r="J57" s="290"/>
      <c r="K57" s="106">
        <v>0.5</v>
      </c>
      <c r="L57" s="106">
        <v>0.4</v>
      </c>
    </row>
    <row r="58" spans="1:12" ht="18" customHeight="1" x14ac:dyDescent="0.2">
      <c r="A58" s="146">
        <f t="shared" si="7"/>
        <v>48</v>
      </c>
      <c r="B58" s="231" t="s">
        <v>42</v>
      </c>
      <c r="C58" s="99" t="s">
        <v>886</v>
      </c>
      <c r="D58" s="126">
        <v>18.192</v>
      </c>
      <c r="E58" s="241"/>
      <c r="F58" s="98">
        <f t="shared" si="4"/>
        <v>1.5000000000000001E-2</v>
      </c>
      <c r="G58" s="126">
        <v>0.27288000000000001</v>
      </c>
      <c r="H58" s="158">
        <f t="shared" si="5"/>
        <v>0.13644000000000001</v>
      </c>
      <c r="I58" s="158">
        <f t="shared" si="6"/>
        <v>0.10915200000000001</v>
      </c>
      <c r="J58" s="290"/>
      <c r="K58" s="106">
        <v>0.5</v>
      </c>
      <c r="L58" s="106">
        <v>0.4</v>
      </c>
    </row>
    <row r="59" spans="1:12" s="91" customFormat="1" ht="18" customHeight="1" x14ac:dyDescent="0.2">
      <c r="A59" s="145">
        <f t="shared" si="7"/>
        <v>49</v>
      </c>
      <c r="B59" s="231"/>
      <c r="C59" s="100" t="s">
        <v>897</v>
      </c>
      <c r="D59" s="126">
        <v>50.49</v>
      </c>
      <c r="E59" s="239" t="s">
        <v>917</v>
      </c>
      <c r="F59" s="156">
        <f t="shared" si="4"/>
        <v>2.1999999999999997E-3</v>
      </c>
      <c r="G59" s="126">
        <v>0.111078</v>
      </c>
      <c r="H59" s="158">
        <f t="shared" si="5"/>
        <v>5.5538999999999998E-2</v>
      </c>
      <c r="I59" s="158">
        <f t="shared" si="6"/>
        <v>4.4431200000000004E-2</v>
      </c>
      <c r="J59" s="290"/>
      <c r="K59" s="106">
        <v>0.5</v>
      </c>
      <c r="L59" s="106">
        <v>0.4</v>
      </c>
    </row>
    <row r="60" spans="1:12" ht="18" customHeight="1" x14ac:dyDescent="0.2">
      <c r="A60" s="146">
        <f t="shared" si="7"/>
        <v>50</v>
      </c>
      <c r="B60" s="231"/>
      <c r="C60" s="99" t="s">
        <v>902</v>
      </c>
      <c r="D60" s="126">
        <v>78.662000000000006</v>
      </c>
      <c r="E60" s="240"/>
      <c r="F60" s="98">
        <f t="shared" si="4"/>
        <v>5.9999999999999993E-3</v>
      </c>
      <c r="G60" s="126">
        <v>0.471972</v>
      </c>
      <c r="H60" s="158">
        <f t="shared" si="5"/>
        <v>0.235986</v>
      </c>
      <c r="I60" s="158">
        <f t="shared" si="6"/>
        <v>0.18878880000000001</v>
      </c>
      <c r="J60" s="290"/>
      <c r="K60" s="106">
        <v>0.5</v>
      </c>
      <c r="L60" s="106">
        <v>0.4</v>
      </c>
    </row>
    <row r="61" spans="1:12" ht="18" customHeight="1" x14ac:dyDescent="0.2">
      <c r="A61" s="146">
        <f t="shared" si="7"/>
        <v>51</v>
      </c>
      <c r="B61" s="231"/>
      <c r="C61" s="99" t="s">
        <v>901</v>
      </c>
      <c r="D61" s="126">
        <v>21</v>
      </c>
      <c r="E61" s="240"/>
      <c r="F61" s="98">
        <f t="shared" si="4"/>
        <v>6.0000000000000001E-3</v>
      </c>
      <c r="G61" s="126">
        <v>0.126</v>
      </c>
      <c r="H61" s="158">
        <f t="shared" si="5"/>
        <v>6.3E-2</v>
      </c>
      <c r="I61" s="158">
        <f t="shared" si="6"/>
        <v>5.04E-2</v>
      </c>
      <c r="J61" s="290"/>
      <c r="K61" s="106">
        <v>0.5</v>
      </c>
      <c r="L61" s="106">
        <v>0.4</v>
      </c>
    </row>
    <row r="62" spans="1:12" ht="18" customHeight="1" x14ac:dyDescent="0.2">
      <c r="A62" s="146">
        <f t="shared" si="7"/>
        <v>52</v>
      </c>
      <c r="B62" s="231"/>
      <c r="C62" s="99" t="s">
        <v>899</v>
      </c>
      <c r="D62" s="126">
        <v>5000</v>
      </c>
      <c r="E62" s="240"/>
      <c r="F62" s="98">
        <f t="shared" si="4"/>
        <v>1.35E-6</v>
      </c>
      <c r="G62" s="126">
        <v>6.7499999999999999E-3</v>
      </c>
      <c r="H62" s="158">
        <f t="shared" si="5"/>
        <v>3.375E-3</v>
      </c>
      <c r="I62" s="158">
        <f t="shared" si="6"/>
        <v>2.7000000000000001E-3</v>
      </c>
      <c r="J62" s="290"/>
      <c r="K62" s="106">
        <v>0.5</v>
      </c>
      <c r="L62" s="106">
        <v>0.4</v>
      </c>
    </row>
    <row r="63" spans="1:12" ht="87" customHeight="1" x14ac:dyDescent="0.2">
      <c r="A63" s="146">
        <f t="shared" si="7"/>
        <v>53</v>
      </c>
      <c r="B63" s="231"/>
      <c r="C63" s="99" t="s">
        <v>898</v>
      </c>
      <c r="D63" s="126">
        <v>3400</v>
      </c>
      <c r="E63" s="241"/>
      <c r="F63" s="98">
        <f t="shared" si="4"/>
        <v>1.35E-6</v>
      </c>
      <c r="G63" s="126">
        <v>4.5900000000000003E-3</v>
      </c>
      <c r="H63" s="158">
        <f t="shared" si="5"/>
        <v>2.2950000000000002E-3</v>
      </c>
      <c r="I63" s="158">
        <f t="shared" si="6"/>
        <v>1.8360000000000002E-3</v>
      </c>
      <c r="J63" s="290"/>
      <c r="K63" s="106">
        <v>0.5</v>
      </c>
      <c r="L63" s="106">
        <v>0.4</v>
      </c>
    </row>
    <row r="64" spans="1:12" s="91" customFormat="1" ht="42" customHeight="1" x14ac:dyDescent="0.2">
      <c r="A64" s="145">
        <v>1</v>
      </c>
      <c r="B64" s="102" t="s">
        <v>43</v>
      </c>
      <c r="C64" s="102" t="s">
        <v>760</v>
      </c>
      <c r="D64" s="126">
        <v>33.393000000000001</v>
      </c>
      <c r="E64" s="102" t="s">
        <v>918</v>
      </c>
      <c r="F64" s="98">
        <f t="shared" si="0"/>
        <v>8.4987871709639746E-3</v>
      </c>
      <c r="G64" s="126">
        <v>0.2838</v>
      </c>
      <c r="H64" s="158">
        <f>G64*K64</f>
        <v>0.1419</v>
      </c>
      <c r="I64" s="158">
        <f>G64*L64</f>
        <v>0.11352000000000001</v>
      </c>
      <c r="J64" s="230" t="s">
        <v>972</v>
      </c>
      <c r="K64" s="157">
        <v>0.5</v>
      </c>
      <c r="L64" s="157">
        <v>0.4</v>
      </c>
    </row>
    <row r="65" spans="1:16" s="91" customFormat="1" ht="80.25" customHeight="1" x14ac:dyDescent="0.2">
      <c r="A65" s="145">
        <f>A64+1</f>
        <v>2</v>
      </c>
      <c r="B65" s="102" t="s">
        <v>43</v>
      </c>
      <c r="C65" s="102" t="s">
        <v>761</v>
      </c>
      <c r="D65" s="126">
        <v>22.375</v>
      </c>
      <c r="E65" s="102" t="s">
        <v>918</v>
      </c>
      <c r="F65" s="98">
        <f t="shared" si="0"/>
        <v>7.4999999999999997E-3</v>
      </c>
      <c r="G65" s="126">
        <v>0.1678125</v>
      </c>
      <c r="H65" s="158">
        <f t="shared" ref="H65:H66" si="8">G65*K65</f>
        <v>8.3906250000000002E-2</v>
      </c>
      <c r="I65" s="158">
        <f t="shared" ref="I65:I66" si="9">G65*L65</f>
        <v>6.7125000000000004E-2</v>
      </c>
      <c r="J65" s="230"/>
      <c r="K65" s="157">
        <v>0.5</v>
      </c>
      <c r="L65" s="157">
        <v>0.4</v>
      </c>
      <c r="P65" s="159" t="s">
        <v>751</v>
      </c>
    </row>
    <row r="66" spans="1:16" s="91" customFormat="1" ht="167.25" customHeight="1" thickBot="1" x14ac:dyDescent="0.25">
      <c r="A66" s="188">
        <f>A65+1</f>
        <v>3</v>
      </c>
      <c r="B66" s="187" t="s">
        <v>43</v>
      </c>
      <c r="C66" s="187" t="s">
        <v>762</v>
      </c>
      <c r="D66" s="126">
        <v>117.825</v>
      </c>
      <c r="E66" s="187" t="s">
        <v>919</v>
      </c>
      <c r="F66" s="286">
        <f t="shared" si="0"/>
        <v>1.0499999999999999E-2</v>
      </c>
      <c r="G66" s="126">
        <v>1.2371624999999999</v>
      </c>
      <c r="H66" s="287">
        <f t="shared" si="8"/>
        <v>0.61858124999999997</v>
      </c>
      <c r="I66" s="287">
        <f t="shared" si="9"/>
        <v>0.494865</v>
      </c>
      <c r="J66" s="230"/>
      <c r="K66" s="157">
        <v>0.5</v>
      </c>
      <c r="L66" s="157">
        <v>0.4</v>
      </c>
    </row>
    <row r="67" spans="1:16" ht="24" customHeight="1" thickBot="1" x14ac:dyDescent="0.25">
      <c r="A67" s="136"/>
      <c r="B67" s="165"/>
      <c r="C67" s="127" t="s">
        <v>24</v>
      </c>
      <c r="D67" s="289">
        <f>SUM(D5:D66)</f>
        <v>123408.41500000004</v>
      </c>
      <c r="E67" s="288"/>
      <c r="F67" s="137"/>
      <c r="G67" s="138">
        <f>SUM(G5:G66)</f>
        <v>321.86247275300013</v>
      </c>
      <c r="H67" s="128">
        <f>SUM(H5:H66)</f>
        <v>111.07993637649999</v>
      </c>
      <c r="I67" s="139">
        <f>SUM(I5:I66)</f>
        <v>78.89368910120001</v>
      </c>
      <c r="J67" s="161"/>
    </row>
    <row r="68" spans="1:16" x14ac:dyDescent="0.2">
      <c r="A68" s="74"/>
      <c r="B68" s="166"/>
      <c r="C68" s="78"/>
      <c r="D68" s="74"/>
      <c r="E68" s="168"/>
      <c r="F68" s="74"/>
      <c r="G68" s="74"/>
    </row>
    <row r="69" spans="1:16" x14ac:dyDescent="0.2">
      <c r="A69" s="227" t="s">
        <v>732</v>
      </c>
      <c r="B69" s="227"/>
      <c r="C69" s="227"/>
      <c r="D69" s="227"/>
      <c r="E69" s="227"/>
      <c r="F69" s="227"/>
      <c r="G69" s="227"/>
      <c r="H69" s="227"/>
      <c r="I69" s="227"/>
      <c r="J69" s="227"/>
    </row>
    <row r="70" spans="1:16" ht="11.45" customHeight="1" x14ac:dyDescent="0.2">
      <c r="A70" s="222" t="s">
        <v>924</v>
      </c>
      <c r="B70" s="222"/>
      <c r="C70" s="222"/>
      <c r="D70" s="222"/>
      <c r="E70" s="222"/>
      <c r="F70" s="222"/>
      <c r="G70" s="222"/>
      <c r="H70" s="222"/>
      <c r="I70" s="222"/>
      <c r="J70" s="222"/>
    </row>
    <row r="71" spans="1:16" ht="11.45" customHeight="1" x14ac:dyDescent="0.2">
      <c r="A71" s="222"/>
      <c r="B71" s="222"/>
      <c r="C71" s="222"/>
      <c r="D71" s="222"/>
      <c r="E71" s="222"/>
      <c r="F71" s="222"/>
      <c r="G71" s="222"/>
      <c r="H71" s="222"/>
      <c r="I71" s="222"/>
      <c r="J71" s="222"/>
    </row>
    <row r="72" spans="1:16" ht="11.45" customHeight="1" x14ac:dyDescent="0.2">
      <c r="A72" s="222"/>
      <c r="B72" s="222"/>
      <c r="C72" s="222"/>
      <c r="D72" s="222"/>
      <c r="E72" s="222"/>
      <c r="F72" s="222"/>
      <c r="G72" s="222"/>
      <c r="H72" s="222"/>
      <c r="I72" s="222"/>
      <c r="J72" s="222"/>
    </row>
    <row r="73" spans="1:16" ht="11.45" customHeight="1" x14ac:dyDescent="0.2">
      <c r="A73" s="222"/>
      <c r="B73" s="222"/>
      <c r="C73" s="222"/>
      <c r="D73" s="222"/>
      <c r="E73" s="222"/>
      <c r="F73" s="222"/>
      <c r="G73" s="222"/>
      <c r="H73" s="222"/>
      <c r="I73" s="222"/>
      <c r="J73" s="222"/>
    </row>
    <row r="74" spans="1:16" ht="44.25" customHeight="1" x14ac:dyDescent="0.2">
      <c r="A74" s="222"/>
      <c r="B74" s="222"/>
      <c r="C74" s="222"/>
      <c r="D74" s="222"/>
      <c r="E74" s="222"/>
      <c r="F74" s="222"/>
      <c r="G74" s="222"/>
      <c r="H74" s="222"/>
      <c r="I74" s="222"/>
      <c r="J74" s="222"/>
    </row>
    <row r="75" spans="1:16" ht="11.45" customHeight="1" x14ac:dyDescent="0.2">
      <c r="A75" s="109"/>
      <c r="B75" s="109"/>
      <c r="C75" s="85"/>
      <c r="D75" s="85"/>
      <c r="E75" s="109"/>
      <c r="F75" s="85"/>
      <c r="G75" s="85"/>
      <c r="H75" s="85"/>
      <c r="I75" s="103"/>
      <c r="J75" s="85"/>
    </row>
    <row r="76" spans="1:16" ht="11.45" customHeight="1" x14ac:dyDescent="0.2">
      <c r="A76" s="109"/>
      <c r="B76" s="109"/>
      <c r="C76" s="85"/>
      <c r="D76" s="85"/>
      <c r="E76" s="109"/>
      <c r="F76" s="85"/>
      <c r="G76" s="85"/>
      <c r="H76" s="85"/>
      <c r="I76" s="103"/>
      <c r="J76" s="85"/>
    </row>
    <row r="77" spans="1:16" ht="11.45" customHeight="1" x14ac:dyDescent="0.2">
      <c r="A77" s="109"/>
      <c r="B77" s="109"/>
      <c r="C77" s="85"/>
      <c r="D77" s="85"/>
      <c r="E77" s="109"/>
      <c r="F77" s="85"/>
      <c r="G77" s="85"/>
      <c r="H77" s="85"/>
      <c r="I77" s="103"/>
      <c r="J77" s="85"/>
    </row>
    <row r="78" spans="1:16" ht="11.45" customHeight="1" x14ac:dyDescent="0.2">
      <c r="A78" s="109"/>
      <c r="B78" s="109"/>
      <c r="C78" s="85"/>
      <c r="D78" s="85"/>
      <c r="E78" s="109"/>
      <c r="F78" s="85"/>
      <c r="G78" s="85"/>
      <c r="H78" s="85"/>
      <c r="I78" s="103"/>
      <c r="J78" s="85"/>
    </row>
    <row r="79" spans="1:16" ht="11.45" customHeight="1" x14ac:dyDescent="0.2">
      <c r="A79" s="186"/>
      <c r="B79" s="73"/>
      <c r="C79" s="73"/>
      <c r="D79" s="73"/>
      <c r="E79" s="73"/>
      <c r="F79" s="73"/>
      <c r="G79" s="73"/>
    </row>
    <row r="80" spans="1:16" ht="11.45" customHeight="1" x14ac:dyDescent="0.2">
      <c r="A80" s="73"/>
      <c r="B80" s="73"/>
      <c r="C80" s="73"/>
      <c r="D80" s="73"/>
      <c r="E80" s="73"/>
      <c r="F80" s="73"/>
      <c r="G80" s="73"/>
    </row>
    <row r="81" spans="1:7" ht="11.45" customHeight="1" x14ac:dyDescent="0.2">
      <c r="A81" s="73"/>
      <c r="B81" s="73"/>
      <c r="C81" s="73"/>
      <c r="D81" s="73"/>
      <c r="E81" s="73"/>
      <c r="F81" s="73"/>
      <c r="G81" s="73"/>
    </row>
  </sheetData>
  <mergeCells count="16">
    <mergeCell ref="A70:J74"/>
    <mergeCell ref="A1:J1"/>
    <mergeCell ref="A4:J4"/>
    <mergeCell ref="A69:J69"/>
    <mergeCell ref="A2:J2"/>
    <mergeCell ref="J5:J10"/>
    <mergeCell ref="J64:J66"/>
    <mergeCell ref="B5:B10"/>
    <mergeCell ref="B11:B51"/>
    <mergeCell ref="E11:E51"/>
    <mergeCell ref="J11:J51"/>
    <mergeCell ref="E52:E58"/>
    <mergeCell ref="E59:E63"/>
    <mergeCell ref="J52:J63"/>
    <mergeCell ref="B52:B57"/>
    <mergeCell ref="B58:B63"/>
  </mergeCells>
  <dataValidations disablePrompts="1" count="2">
    <dataValidation type="list" allowBlank="1" showInputMessage="1" showErrorMessage="1" sqref="A69 B64:B68">
      <formula1>"Raw Material, WIP, Finished Goods, Consumables, Stores &amp; Spares, Trading Goods"</formula1>
    </dataValidation>
    <dataValidation type="list" allowBlank="1" showInputMessage="1" showErrorMessage="1" sqref="B5:B11 B52 B58">
      <formula1>"Raw Material, Finished Goods, Stock at Port "</formula1>
    </dataValidation>
  </dataValidations>
  <pageMargins left="0.23622047244094491" right="3.937007874015748E-2" top="0.74803149606299213" bottom="0.74803149606299213" header="0.31496062992125984" footer="0.31496062992125984"/>
  <pageSetup paperSize="9" scale="70" fitToHeight="0" orientation="portrait" r:id="rId1"/>
  <colBreaks count="1" manualBreakCount="1">
    <brk id="1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6"/>
  <sheetViews>
    <sheetView view="pageBreakPreview" zoomScale="70" zoomScaleNormal="100" zoomScaleSheetLayoutView="70" workbookViewId="0">
      <pane ySplit="3" topLeftCell="A76" activePane="bottomLeft" state="frozen"/>
      <selection pane="bottomLeft" activeCell="A5" sqref="A5"/>
    </sheetView>
  </sheetViews>
  <sheetFormatPr defaultColWidth="8.85546875" defaultRowHeight="12" x14ac:dyDescent="0.2"/>
  <cols>
    <col min="1" max="1" width="7.85546875" style="77" customWidth="1"/>
    <col min="2" max="2" width="33.42578125" style="78" customWidth="1"/>
    <col min="3" max="3" width="13.42578125" style="77" customWidth="1"/>
    <col min="4" max="4" width="12.7109375" style="77" customWidth="1"/>
    <col min="5" max="5" width="13.28515625" style="77" customWidth="1"/>
    <col min="6" max="6" width="13.5703125" style="77" customWidth="1"/>
    <col min="7" max="7" width="56.85546875" style="74" customWidth="1"/>
    <col min="8" max="17" width="0" style="74" hidden="1" customWidth="1"/>
    <col min="18" max="18" width="6.85546875" style="74" customWidth="1"/>
    <col min="19" max="19" width="10.42578125" style="74" bestFit="1" customWidth="1"/>
    <col min="20" max="20" width="41.140625" style="169" customWidth="1"/>
    <col min="21" max="21" width="36.5703125" style="169" customWidth="1"/>
    <col min="22" max="16384" width="8.85546875" style="74"/>
  </cols>
  <sheetData>
    <row r="1" spans="1:21" ht="12.75" x14ac:dyDescent="0.2">
      <c r="A1" s="254" t="s">
        <v>974</v>
      </c>
      <c r="B1" s="255"/>
      <c r="C1" s="255"/>
      <c r="D1" s="255"/>
      <c r="E1" s="255"/>
      <c r="F1" s="255"/>
      <c r="G1" s="256"/>
    </row>
    <row r="2" spans="1:21" ht="16.899999999999999" customHeight="1" x14ac:dyDescent="0.2">
      <c r="A2" s="257" t="s">
        <v>851</v>
      </c>
      <c r="B2" s="258"/>
      <c r="C2" s="258"/>
      <c r="D2" s="258"/>
      <c r="E2" s="258"/>
      <c r="F2" s="258"/>
      <c r="G2" s="259"/>
      <c r="H2" s="116"/>
      <c r="I2" s="116"/>
      <c r="J2" s="116"/>
    </row>
    <row r="3" spans="1:21" ht="61.5" customHeight="1" x14ac:dyDescent="0.2">
      <c r="A3" s="174" t="s">
        <v>1</v>
      </c>
      <c r="B3" s="107" t="s">
        <v>0</v>
      </c>
      <c r="C3" s="107" t="s">
        <v>746</v>
      </c>
      <c r="D3" s="107" t="s">
        <v>745</v>
      </c>
      <c r="E3" s="107" t="s">
        <v>744</v>
      </c>
      <c r="F3" s="107" t="s">
        <v>753</v>
      </c>
      <c r="G3" s="175" t="s">
        <v>7</v>
      </c>
    </row>
    <row r="4" spans="1:21" ht="29.25" customHeight="1" x14ac:dyDescent="0.2">
      <c r="A4" s="260" t="s">
        <v>748</v>
      </c>
      <c r="B4" s="261"/>
      <c r="C4" s="261"/>
      <c r="D4" s="261"/>
      <c r="E4" s="261"/>
      <c r="F4" s="261"/>
      <c r="G4" s="262"/>
      <c r="H4" s="115"/>
      <c r="I4" s="115"/>
      <c r="J4" s="115"/>
    </row>
    <row r="5" spans="1:21" ht="177" customHeight="1" x14ac:dyDescent="0.2">
      <c r="A5" s="92">
        <v>1</v>
      </c>
      <c r="B5" s="149" t="s">
        <v>765</v>
      </c>
      <c r="C5" s="126">
        <v>10.2295312</v>
      </c>
      <c r="D5" s="126"/>
      <c r="E5" s="126">
        <f>+C5*100%</f>
        <v>10.2295312</v>
      </c>
      <c r="F5" s="126">
        <f>+C5*100%</f>
        <v>10.2295312</v>
      </c>
      <c r="G5" s="184" t="s">
        <v>948</v>
      </c>
      <c r="H5" s="119">
        <v>0.7</v>
      </c>
      <c r="I5" s="119">
        <v>0.5</v>
      </c>
      <c r="K5" s="147" t="s">
        <v>766</v>
      </c>
      <c r="T5" s="169" t="s">
        <v>926</v>
      </c>
      <c r="U5" s="169" t="s">
        <v>927</v>
      </c>
    </row>
    <row r="6" spans="1:21" ht="27.75" customHeight="1" x14ac:dyDescent="0.2">
      <c r="A6" s="92">
        <f>A5+1</f>
        <v>2</v>
      </c>
      <c r="B6" s="148" t="s">
        <v>767</v>
      </c>
      <c r="C6" s="126">
        <v>7.5567665239999995</v>
      </c>
      <c r="D6" s="126" t="s">
        <v>946</v>
      </c>
      <c r="E6" s="126">
        <f>+C6*$S$6</f>
        <v>1.5113533048000001</v>
      </c>
      <c r="F6" s="126">
        <f>+C6*$T$6</f>
        <v>0.75567665240000004</v>
      </c>
      <c r="G6" s="263" t="s">
        <v>945</v>
      </c>
      <c r="H6" s="119"/>
      <c r="I6" s="119"/>
      <c r="S6" s="90">
        <v>0.2</v>
      </c>
      <c r="T6" s="170">
        <v>0.1</v>
      </c>
      <c r="U6" s="169" t="s">
        <v>928</v>
      </c>
    </row>
    <row r="7" spans="1:21" ht="15.75" customHeight="1" x14ac:dyDescent="0.2">
      <c r="A7" s="92">
        <f t="shared" ref="A7:A19" si="0">A6+1</f>
        <v>3</v>
      </c>
      <c r="B7" s="148" t="s">
        <v>768</v>
      </c>
      <c r="C7" s="126">
        <v>1.55</v>
      </c>
      <c r="D7" s="126" t="s">
        <v>946</v>
      </c>
      <c r="E7" s="126">
        <f t="shared" ref="E7:E18" si="1">+C7*$S$6</f>
        <v>0.31000000000000005</v>
      </c>
      <c r="F7" s="126">
        <f t="shared" ref="F7:F18" si="2">+C7*$T$6</f>
        <v>0.15500000000000003</v>
      </c>
      <c r="G7" s="263"/>
      <c r="H7" s="119">
        <v>0.7</v>
      </c>
      <c r="I7" s="119">
        <v>0.5</v>
      </c>
      <c r="T7" s="169" t="s">
        <v>944</v>
      </c>
      <c r="U7" s="169" t="s">
        <v>929</v>
      </c>
    </row>
    <row r="8" spans="1:21" ht="18.75" customHeight="1" x14ac:dyDescent="0.2">
      <c r="A8" s="92">
        <f t="shared" si="0"/>
        <v>4</v>
      </c>
      <c r="B8" s="148" t="s">
        <v>769</v>
      </c>
      <c r="C8" s="126">
        <v>0.8</v>
      </c>
      <c r="D8" s="126" t="s">
        <v>946</v>
      </c>
      <c r="E8" s="126">
        <f t="shared" si="1"/>
        <v>0.16000000000000003</v>
      </c>
      <c r="F8" s="126">
        <f t="shared" si="2"/>
        <v>8.0000000000000016E-2</v>
      </c>
      <c r="G8" s="263"/>
      <c r="H8" s="119"/>
      <c r="I8" s="119"/>
    </row>
    <row r="9" spans="1:21" ht="17.25" customHeight="1" x14ac:dyDescent="0.2">
      <c r="A9" s="92">
        <f t="shared" si="0"/>
        <v>5</v>
      </c>
      <c r="B9" s="148" t="s">
        <v>770</v>
      </c>
      <c r="C9" s="126">
        <v>0.79821739999999997</v>
      </c>
      <c r="D9" s="126" t="s">
        <v>946</v>
      </c>
      <c r="E9" s="126">
        <f t="shared" si="1"/>
        <v>0.15964348</v>
      </c>
      <c r="F9" s="126">
        <f t="shared" si="2"/>
        <v>7.9821740000000002E-2</v>
      </c>
      <c r="G9" s="263"/>
      <c r="H9" s="119"/>
      <c r="I9" s="119"/>
    </row>
    <row r="10" spans="1:21" ht="18" customHeight="1" x14ac:dyDescent="0.2">
      <c r="A10" s="92">
        <f t="shared" si="0"/>
        <v>6</v>
      </c>
      <c r="B10" s="148" t="s">
        <v>771</v>
      </c>
      <c r="C10" s="126">
        <v>0.34609509999999999</v>
      </c>
      <c r="D10" s="126" t="s">
        <v>946</v>
      </c>
      <c r="E10" s="126">
        <f>+C10*$S$6</f>
        <v>6.9219020000000006E-2</v>
      </c>
      <c r="F10" s="126">
        <f t="shared" si="2"/>
        <v>3.4609510000000003E-2</v>
      </c>
      <c r="G10" s="263"/>
      <c r="H10" s="119"/>
      <c r="I10" s="119"/>
      <c r="U10" s="169" t="s">
        <v>930</v>
      </c>
    </row>
    <row r="11" spans="1:21" ht="18" customHeight="1" x14ac:dyDescent="0.2">
      <c r="A11" s="92">
        <f t="shared" si="0"/>
        <v>7</v>
      </c>
      <c r="B11" s="148" t="s">
        <v>772</v>
      </c>
      <c r="C11" s="126">
        <v>0.335463232</v>
      </c>
      <c r="D11" s="126" t="s">
        <v>946</v>
      </c>
      <c r="E11" s="126">
        <f t="shared" si="1"/>
        <v>6.7092646399999997E-2</v>
      </c>
      <c r="F11" s="126">
        <f t="shared" si="2"/>
        <v>3.3546323199999999E-2</v>
      </c>
      <c r="G11" s="263"/>
      <c r="H11" s="119"/>
      <c r="I11" s="119"/>
    </row>
    <row r="12" spans="1:21" ht="27.75" customHeight="1" x14ac:dyDescent="0.2">
      <c r="A12" s="92">
        <f t="shared" si="0"/>
        <v>8</v>
      </c>
      <c r="B12" s="148" t="s">
        <v>773</v>
      </c>
      <c r="C12" s="126">
        <v>0.27684560000000002</v>
      </c>
      <c r="D12" s="126" t="s">
        <v>946</v>
      </c>
      <c r="E12" s="126">
        <f t="shared" si="1"/>
        <v>5.5369120000000008E-2</v>
      </c>
      <c r="F12" s="126">
        <f t="shared" si="2"/>
        <v>2.7684560000000004E-2</v>
      </c>
      <c r="G12" s="263"/>
      <c r="H12" s="119"/>
      <c r="I12" s="119"/>
    </row>
    <row r="13" spans="1:21" ht="27.75" customHeight="1" x14ac:dyDescent="0.2">
      <c r="A13" s="92">
        <f t="shared" si="0"/>
        <v>9</v>
      </c>
      <c r="B13" s="148" t="s">
        <v>774</v>
      </c>
      <c r="C13" s="126">
        <v>0.23936859999999999</v>
      </c>
      <c r="D13" s="126" t="s">
        <v>946</v>
      </c>
      <c r="E13" s="126">
        <f t="shared" si="1"/>
        <v>4.7873720000000002E-2</v>
      </c>
      <c r="F13" s="126">
        <f t="shared" si="2"/>
        <v>2.3936860000000001E-2</v>
      </c>
      <c r="G13" s="263"/>
      <c r="H13" s="119"/>
      <c r="I13" s="119"/>
    </row>
    <row r="14" spans="1:21" ht="27.75" customHeight="1" x14ac:dyDescent="0.2">
      <c r="A14" s="92">
        <f t="shared" si="0"/>
        <v>10</v>
      </c>
      <c r="B14" s="148" t="s">
        <v>775</v>
      </c>
      <c r="C14" s="126">
        <v>0.23271039599999999</v>
      </c>
      <c r="D14" s="126" t="s">
        <v>946</v>
      </c>
      <c r="E14" s="126">
        <f t="shared" si="1"/>
        <v>4.6542079200000003E-2</v>
      </c>
      <c r="F14" s="126">
        <f t="shared" si="2"/>
        <v>2.3271039600000001E-2</v>
      </c>
      <c r="G14" s="263"/>
      <c r="H14" s="119"/>
      <c r="I14" s="119"/>
    </row>
    <row r="15" spans="1:21" ht="27.75" customHeight="1" x14ac:dyDescent="0.2">
      <c r="A15" s="92">
        <f t="shared" si="0"/>
        <v>11</v>
      </c>
      <c r="B15" s="148" t="s">
        <v>776</v>
      </c>
      <c r="C15" s="126">
        <v>0.199520224</v>
      </c>
      <c r="D15" s="126" t="s">
        <v>946</v>
      </c>
      <c r="E15" s="126">
        <f t="shared" si="1"/>
        <v>3.9904044800000003E-2</v>
      </c>
      <c r="F15" s="126">
        <f t="shared" si="2"/>
        <v>1.9952022400000002E-2</v>
      </c>
      <c r="G15" s="263"/>
      <c r="H15" s="119"/>
      <c r="I15" s="119"/>
    </row>
    <row r="16" spans="1:21" ht="27.75" customHeight="1" x14ac:dyDescent="0.2">
      <c r="A16" s="92">
        <f t="shared" si="0"/>
        <v>12</v>
      </c>
      <c r="B16" s="148" t="s">
        <v>777</v>
      </c>
      <c r="C16" s="126">
        <v>0.14788609999999999</v>
      </c>
      <c r="D16" s="126" t="s">
        <v>946</v>
      </c>
      <c r="E16" s="126">
        <f t="shared" si="1"/>
        <v>2.9577220000000001E-2</v>
      </c>
      <c r="F16" s="126">
        <f t="shared" si="2"/>
        <v>1.4788610000000001E-2</v>
      </c>
      <c r="G16" s="263"/>
      <c r="H16" s="119"/>
      <c r="I16" s="119"/>
    </row>
    <row r="17" spans="1:19" ht="27.75" customHeight="1" x14ac:dyDescent="0.2">
      <c r="A17" s="92">
        <f t="shared" si="0"/>
        <v>13</v>
      </c>
      <c r="B17" s="148" t="s">
        <v>778</v>
      </c>
      <c r="C17" s="126">
        <v>0.136276221</v>
      </c>
      <c r="D17" s="126" t="s">
        <v>946</v>
      </c>
      <c r="E17" s="126">
        <f t="shared" si="1"/>
        <v>2.7255244200000001E-2</v>
      </c>
      <c r="F17" s="126">
        <f t="shared" si="2"/>
        <v>1.36276221E-2</v>
      </c>
      <c r="G17" s="263"/>
      <c r="H17" s="119"/>
      <c r="I17" s="119"/>
    </row>
    <row r="18" spans="1:19" ht="13.5" customHeight="1" x14ac:dyDescent="0.2">
      <c r="A18" s="92">
        <f t="shared" si="0"/>
        <v>14</v>
      </c>
      <c r="B18" s="148" t="s">
        <v>779</v>
      </c>
      <c r="C18" s="126">
        <v>0.12603149999999999</v>
      </c>
      <c r="D18" s="126" t="s">
        <v>946</v>
      </c>
      <c r="E18" s="126">
        <f t="shared" si="1"/>
        <v>2.5206300000000001E-2</v>
      </c>
      <c r="F18" s="126">
        <f t="shared" si="2"/>
        <v>1.260315E-2</v>
      </c>
      <c r="G18" s="263"/>
      <c r="H18" s="119"/>
      <c r="I18" s="119"/>
    </row>
    <row r="19" spans="1:19" ht="20.25" customHeight="1" x14ac:dyDescent="0.2">
      <c r="A19" s="92">
        <f t="shared" si="0"/>
        <v>15</v>
      </c>
      <c r="B19" s="148" t="s">
        <v>780</v>
      </c>
      <c r="C19" s="126">
        <v>0.1243416</v>
      </c>
      <c r="D19" s="126" t="s">
        <v>946</v>
      </c>
      <c r="E19" s="126">
        <f>+C19*$S$6</f>
        <v>2.4868319999999999E-2</v>
      </c>
      <c r="F19" s="126">
        <f>+C19*$T$6</f>
        <v>1.243416E-2</v>
      </c>
      <c r="G19" s="263"/>
      <c r="H19" s="119"/>
      <c r="I19" s="119"/>
    </row>
    <row r="20" spans="1:19" ht="16.5" customHeight="1" x14ac:dyDescent="0.2">
      <c r="A20" s="125">
        <v>1</v>
      </c>
      <c r="B20" s="148" t="s">
        <v>781</v>
      </c>
      <c r="C20" s="126">
        <v>9.3633216000000005E-2</v>
      </c>
      <c r="D20" s="126">
        <v>0</v>
      </c>
      <c r="E20" s="126">
        <v>0</v>
      </c>
      <c r="F20" s="126">
        <v>0</v>
      </c>
      <c r="G20" s="263" t="s">
        <v>956</v>
      </c>
      <c r="H20" s="119"/>
      <c r="I20" s="119"/>
    </row>
    <row r="21" spans="1:19" ht="16.5" customHeight="1" x14ac:dyDescent="0.2">
      <c r="A21" s="125">
        <f>+A20+1</f>
        <v>2</v>
      </c>
      <c r="B21" s="148" t="s">
        <v>782</v>
      </c>
      <c r="C21" s="126">
        <v>7.8743787999999995E-2</v>
      </c>
      <c r="D21" s="126">
        <v>0</v>
      </c>
      <c r="E21" s="126">
        <v>0</v>
      </c>
      <c r="F21" s="126">
        <v>0</v>
      </c>
      <c r="G21" s="263"/>
      <c r="H21" s="119"/>
      <c r="I21" s="119"/>
    </row>
    <row r="22" spans="1:19" ht="16.5" customHeight="1" x14ac:dyDescent="0.2">
      <c r="A22" s="125">
        <f t="shared" ref="A22:A44" si="3">+A21+1</f>
        <v>3</v>
      </c>
      <c r="B22" s="148" t="s">
        <v>783</v>
      </c>
      <c r="C22" s="126">
        <v>6.7639599999999994E-2</v>
      </c>
      <c r="D22" s="126">
        <v>0</v>
      </c>
      <c r="E22" s="126">
        <v>0</v>
      </c>
      <c r="F22" s="126">
        <v>0</v>
      </c>
      <c r="G22" s="263"/>
      <c r="H22" s="119"/>
      <c r="I22" s="119"/>
    </row>
    <row r="23" spans="1:19" ht="16.5" customHeight="1" x14ac:dyDescent="0.2">
      <c r="A23" s="125">
        <f t="shared" si="3"/>
        <v>4</v>
      </c>
      <c r="B23" s="148" t="s">
        <v>784</v>
      </c>
      <c r="C23" s="126">
        <v>6.4009899999999995E-2</v>
      </c>
      <c r="D23" s="126">
        <v>0</v>
      </c>
      <c r="E23" s="126">
        <v>0</v>
      </c>
      <c r="F23" s="126">
        <v>0</v>
      </c>
      <c r="G23" s="263"/>
      <c r="H23" s="119"/>
      <c r="I23" s="119"/>
    </row>
    <row r="24" spans="1:19" ht="16.5" customHeight="1" x14ac:dyDescent="0.2">
      <c r="A24" s="125">
        <f t="shared" si="3"/>
        <v>5</v>
      </c>
      <c r="B24" s="148" t="s">
        <v>785</v>
      </c>
      <c r="C24" s="126">
        <v>5.0635140000000002E-2</v>
      </c>
      <c r="D24" s="126">
        <v>0</v>
      </c>
      <c r="E24" s="126">
        <v>0</v>
      </c>
      <c r="F24" s="126">
        <v>0</v>
      </c>
      <c r="G24" s="263"/>
      <c r="H24" s="119"/>
      <c r="I24" s="119"/>
    </row>
    <row r="25" spans="1:19" ht="16.5" customHeight="1" x14ac:dyDescent="0.2">
      <c r="A25" s="125">
        <f t="shared" si="3"/>
        <v>6</v>
      </c>
      <c r="B25" s="148" t="s">
        <v>786</v>
      </c>
      <c r="C25" s="126">
        <v>4.9531055999999997E-2</v>
      </c>
      <c r="D25" s="126">
        <v>0</v>
      </c>
      <c r="E25" s="126">
        <v>0</v>
      </c>
      <c r="F25" s="126">
        <v>0</v>
      </c>
      <c r="G25" s="263"/>
      <c r="H25" s="119"/>
      <c r="I25" s="119"/>
      <c r="S25" s="74" t="s">
        <v>931</v>
      </c>
    </row>
    <row r="26" spans="1:19" ht="16.5" customHeight="1" x14ac:dyDescent="0.2">
      <c r="A26" s="125">
        <f t="shared" si="3"/>
        <v>7</v>
      </c>
      <c r="B26" s="148" t="s">
        <v>787</v>
      </c>
      <c r="C26" s="126">
        <v>4.0170117999999998E-2</v>
      </c>
      <c r="D26" s="126">
        <v>0</v>
      </c>
      <c r="E26" s="126">
        <v>0</v>
      </c>
      <c r="F26" s="126">
        <v>0</v>
      </c>
      <c r="G26" s="263"/>
      <c r="H26" s="119"/>
      <c r="I26" s="119"/>
      <c r="S26" s="74" t="s">
        <v>932</v>
      </c>
    </row>
    <row r="27" spans="1:19" ht="16.5" customHeight="1" x14ac:dyDescent="0.2">
      <c r="A27" s="125">
        <f t="shared" si="3"/>
        <v>8</v>
      </c>
      <c r="B27" s="148" t="s">
        <v>788</v>
      </c>
      <c r="C27" s="126">
        <v>3.6206799999999997E-2</v>
      </c>
      <c r="D27" s="126">
        <v>0</v>
      </c>
      <c r="E27" s="126">
        <v>0</v>
      </c>
      <c r="F27" s="126">
        <v>0</v>
      </c>
      <c r="G27" s="263"/>
      <c r="H27" s="119"/>
      <c r="I27" s="119"/>
      <c r="S27" s="74" t="s">
        <v>927</v>
      </c>
    </row>
    <row r="28" spans="1:19" ht="16.5" customHeight="1" x14ac:dyDescent="0.2">
      <c r="A28" s="125">
        <f t="shared" si="3"/>
        <v>9</v>
      </c>
      <c r="B28" s="148" t="s">
        <v>789</v>
      </c>
      <c r="C28" s="126">
        <v>3.2109583000000004E-2</v>
      </c>
      <c r="D28" s="126">
        <v>0</v>
      </c>
      <c r="E28" s="126">
        <v>0</v>
      </c>
      <c r="F28" s="126">
        <v>0</v>
      </c>
      <c r="G28" s="263"/>
      <c r="H28" s="119"/>
      <c r="I28" s="119"/>
      <c r="S28" s="74" t="s">
        <v>933</v>
      </c>
    </row>
    <row r="29" spans="1:19" ht="20.25" customHeight="1" x14ac:dyDescent="0.2">
      <c r="A29" s="125">
        <f t="shared" si="3"/>
        <v>10</v>
      </c>
      <c r="B29" s="148" t="s">
        <v>790</v>
      </c>
      <c r="C29" s="126">
        <v>3.0647600000000001E-2</v>
      </c>
      <c r="D29" s="126">
        <v>0</v>
      </c>
      <c r="E29" s="126">
        <v>0</v>
      </c>
      <c r="F29" s="126">
        <v>0</v>
      </c>
      <c r="G29" s="263"/>
      <c r="H29" s="119"/>
      <c r="I29" s="119"/>
    </row>
    <row r="30" spans="1:19" ht="16.5" customHeight="1" x14ac:dyDescent="0.2">
      <c r="A30" s="125">
        <f t="shared" si="3"/>
        <v>11</v>
      </c>
      <c r="B30" s="148" t="s">
        <v>791</v>
      </c>
      <c r="C30" s="126">
        <v>2.9287549999999999E-2</v>
      </c>
      <c r="D30" s="126">
        <v>0</v>
      </c>
      <c r="E30" s="126">
        <v>0</v>
      </c>
      <c r="F30" s="126">
        <v>0</v>
      </c>
      <c r="G30" s="291" t="s">
        <v>973</v>
      </c>
      <c r="H30" s="119"/>
      <c r="I30" s="119"/>
    </row>
    <row r="31" spans="1:19" ht="16.5" customHeight="1" x14ac:dyDescent="0.2">
      <c r="A31" s="125">
        <f t="shared" si="3"/>
        <v>12</v>
      </c>
      <c r="B31" s="148" t="s">
        <v>792</v>
      </c>
      <c r="C31" s="126">
        <v>2.5441119000000002E-2</v>
      </c>
      <c r="D31" s="126">
        <v>0</v>
      </c>
      <c r="E31" s="126">
        <v>0</v>
      </c>
      <c r="F31" s="126">
        <v>0</v>
      </c>
      <c r="G31" s="291"/>
      <c r="H31" s="119"/>
      <c r="I31" s="119"/>
    </row>
    <row r="32" spans="1:19" ht="16.5" customHeight="1" x14ac:dyDescent="0.2">
      <c r="A32" s="125">
        <f t="shared" si="3"/>
        <v>13</v>
      </c>
      <c r="B32" s="148" t="s">
        <v>793</v>
      </c>
      <c r="C32" s="126">
        <v>2.1033799999999998E-2</v>
      </c>
      <c r="D32" s="126">
        <v>0</v>
      </c>
      <c r="E32" s="126">
        <v>0</v>
      </c>
      <c r="F32" s="126">
        <v>0</v>
      </c>
      <c r="G32" s="291"/>
      <c r="H32" s="119"/>
      <c r="I32" s="119"/>
    </row>
    <row r="33" spans="1:9" ht="16.5" customHeight="1" x14ac:dyDescent="0.2">
      <c r="A33" s="125">
        <f t="shared" si="3"/>
        <v>14</v>
      </c>
      <c r="B33" s="148" t="s">
        <v>794</v>
      </c>
      <c r="C33" s="126">
        <v>2.0202899999999999E-2</v>
      </c>
      <c r="D33" s="126">
        <v>0</v>
      </c>
      <c r="E33" s="126">
        <v>0</v>
      </c>
      <c r="F33" s="126">
        <v>0</v>
      </c>
      <c r="G33" s="291"/>
      <c r="H33" s="119"/>
      <c r="I33" s="119"/>
    </row>
    <row r="34" spans="1:9" ht="16.5" customHeight="1" x14ac:dyDescent="0.2">
      <c r="A34" s="125">
        <f t="shared" si="3"/>
        <v>15</v>
      </c>
      <c r="B34" s="148" t="s">
        <v>795</v>
      </c>
      <c r="C34" s="126">
        <v>1.9324363000000001E-2</v>
      </c>
      <c r="D34" s="126">
        <v>0</v>
      </c>
      <c r="E34" s="126">
        <v>0</v>
      </c>
      <c r="F34" s="126">
        <v>0</v>
      </c>
      <c r="G34" s="291"/>
      <c r="H34" s="119"/>
      <c r="I34" s="119"/>
    </row>
    <row r="35" spans="1:9" ht="16.5" customHeight="1" x14ac:dyDescent="0.2">
      <c r="A35" s="125">
        <f t="shared" si="3"/>
        <v>16</v>
      </c>
      <c r="B35" s="148" t="s">
        <v>796</v>
      </c>
      <c r="C35" s="126">
        <v>1.8636050000000001E-2</v>
      </c>
      <c r="D35" s="126">
        <v>0</v>
      </c>
      <c r="E35" s="126">
        <v>0</v>
      </c>
      <c r="F35" s="126">
        <v>0</v>
      </c>
      <c r="G35" s="291"/>
      <c r="H35" s="119"/>
      <c r="I35" s="119"/>
    </row>
    <row r="36" spans="1:9" ht="16.5" customHeight="1" x14ac:dyDescent="0.2">
      <c r="A36" s="125">
        <f t="shared" si="3"/>
        <v>17</v>
      </c>
      <c r="B36" s="148" t="s">
        <v>797</v>
      </c>
      <c r="C36" s="126">
        <v>1.6896000000000001E-2</v>
      </c>
      <c r="D36" s="126">
        <v>0</v>
      </c>
      <c r="E36" s="126">
        <v>0</v>
      </c>
      <c r="F36" s="126">
        <v>0</v>
      </c>
      <c r="G36" s="291"/>
      <c r="H36" s="119"/>
      <c r="I36" s="119"/>
    </row>
    <row r="37" spans="1:9" ht="16.5" customHeight="1" x14ac:dyDescent="0.2">
      <c r="A37" s="125">
        <f t="shared" si="3"/>
        <v>18</v>
      </c>
      <c r="B37" s="148" t="s">
        <v>798</v>
      </c>
      <c r="C37" s="126">
        <v>1.51431E-2</v>
      </c>
      <c r="D37" s="126">
        <v>0</v>
      </c>
      <c r="E37" s="126">
        <v>0</v>
      </c>
      <c r="F37" s="126">
        <v>0</v>
      </c>
      <c r="G37" s="291"/>
      <c r="H37" s="119"/>
      <c r="I37" s="119"/>
    </row>
    <row r="38" spans="1:9" ht="16.5" customHeight="1" x14ac:dyDescent="0.2">
      <c r="A38" s="125">
        <f t="shared" si="3"/>
        <v>19</v>
      </c>
      <c r="B38" s="148" t="s">
        <v>799</v>
      </c>
      <c r="C38" s="126">
        <v>1.4128999999999999E-2</v>
      </c>
      <c r="D38" s="126">
        <v>0</v>
      </c>
      <c r="E38" s="126">
        <v>0</v>
      </c>
      <c r="F38" s="126">
        <v>0</v>
      </c>
      <c r="G38" s="291"/>
      <c r="H38" s="119"/>
      <c r="I38" s="119"/>
    </row>
    <row r="39" spans="1:9" ht="16.5" customHeight="1" x14ac:dyDescent="0.2">
      <c r="A39" s="125">
        <f t="shared" si="3"/>
        <v>20</v>
      </c>
      <c r="B39" s="148" t="s">
        <v>800</v>
      </c>
      <c r="C39" s="126">
        <v>1.24574E-2</v>
      </c>
      <c r="D39" s="126">
        <v>0</v>
      </c>
      <c r="E39" s="126">
        <v>0</v>
      </c>
      <c r="F39" s="126">
        <v>0</v>
      </c>
      <c r="G39" s="291"/>
      <c r="H39" s="119"/>
      <c r="I39" s="119"/>
    </row>
    <row r="40" spans="1:9" ht="16.5" customHeight="1" x14ac:dyDescent="0.2">
      <c r="A40" s="125">
        <f t="shared" si="3"/>
        <v>21</v>
      </c>
      <c r="B40" s="148" t="s">
        <v>801</v>
      </c>
      <c r="C40" s="126">
        <v>9.162E-3</v>
      </c>
      <c r="D40" s="126">
        <v>0</v>
      </c>
      <c r="E40" s="126">
        <v>0</v>
      </c>
      <c r="F40" s="126">
        <v>0</v>
      </c>
      <c r="G40" s="291"/>
      <c r="H40" s="119"/>
      <c r="I40" s="119"/>
    </row>
    <row r="41" spans="1:9" ht="16.5" customHeight="1" x14ac:dyDescent="0.2">
      <c r="A41" s="125">
        <f t="shared" si="3"/>
        <v>22</v>
      </c>
      <c r="B41" s="148" t="s">
        <v>802</v>
      </c>
      <c r="C41" s="126">
        <v>8.9438600000000014E-3</v>
      </c>
      <c r="D41" s="126">
        <v>0</v>
      </c>
      <c r="E41" s="126">
        <v>0</v>
      </c>
      <c r="F41" s="126">
        <v>0</v>
      </c>
      <c r="G41" s="291"/>
      <c r="H41" s="119"/>
      <c r="I41" s="119"/>
    </row>
    <row r="42" spans="1:9" ht="16.5" customHeight="1" x14ac:dyDescent="0.2">
      <c r="A42" s="125">
        <f t="shared" si="3"/>
        <v>23</v>
      </c>
      <c r="B42" s="148" t="s">
        <v>803</v>
      </c>
      <c r="C42" s="126">
        <v>8.5744500000000008E-3</v>
      </c>
      <c r="D42" s="126">
        <v>0</v>
      </c>
      <c r="E42" s="126">
        <v>0</v>
      </c>
      <c r="F42" s="126">
        <v>0</v>
      </c>
      <c r="G42" s="291"/>
      <c r="H42" s="119"/>
      <c r="I42" s="119"/>
    </row>
    <row r="43" spans="1:9" ht="16.5" customHeight="1" x14ac:dyDescent="0.2">
      <c r="A43" s="125">
        <f t="shared" si="3"/>
        <v>24</v>
      </c>
      <c r="B43" s="148" t="s">
        <v>804</v>
      </c>
      <c r="C43" s="126">
        <v>8.4501999999999997E-3</v>
      </c>
      <c r="D43" s="126">
        <v>0</v>
      </c>
      <c r="E43" s="126">
        <v>0</v>
      </c>
      <c r="F43" s="126">
        <v>0</v>
      </c>
      <c r="G43" s="291"/>
      <c r="H43" s="119"/>
      <c r="I43" s="119"/>
    </row>
    <row r="44" spans="1:9" ht="16.5" customHeight="1" x14ac:dyDescent="0.2">
      <c r="A44" s="125">
        <f t="shared" si="3"/>
        <v>25</v>
      </c>
      <c r="B44" s="148" t="s">
        <v>805</v>
      </c>
      <c r="C44" s="126">
        <v>7.2402999999999999E-3</v>
      </c>
      <c r="D44" s="126">
        <v>0</v>
      </c>
      <c r="E44" s="126">
        <v>0</v>
      </c>
      <c r="F44" s="126">
        <v>0</v>
      </c>
      <c r="G44" s="291"/>
      <c r="H44" s="119"/>
      <c r="I44" s="119"/>
    </row>
    <row r="45" spans="1:9" ht="16.5" customHeight="1" x14ac:dyDescent="0.2">
      <c r="A45" s="125">
        <f>+A44+1</f>
        <v>26</v>
      </c>
      <c r="B45" s="148" t="s">
        <v>806</v>
      </c>
      <c r="C45" s="126">
        <v>6.6400000000000001E-3</v>
      </c>
      <c r="D45" s="126">
        <v>0</v>
      </c>
      <c r="E45" s="126">
        <v>0</v>
      </c>
      <c r="F45" s="126">
        <v>0</v>
      </c>
      <c r="G45" s="291"/>
      <c r="H45" s="119"/>
      <c r="I45" s="119"/>
    </row>
    <row r="46" spans="1:9" ht="16.5" customHeight="1" x14ac:dyDescent="0.2">
      <c r="A46" s="125">
        <f t="shared" ref="A46:A89" si="4">+A45+1</f>
        <v>27</v>
      </c>
      <c r="B46" s="148" t="s">
        <v>807</v>
      </c>
      <c r="C46" s="126">
        <v>5.9628939999999998E-3</v>
      </c>
      <c r="D46" s="126">
        <v>0</v>
      </c>
      <c r="E46" s="126">
        <v>0</v>
      </c>
      <c r="F46" s="126">
        <v>0</v>
      </c>
      <c r="G46" s="291"/>
      <c r="H46" s="119"/>
      <c r="I46" s="119"/>
    </row>
    <row r="47" spans="1:9" ht="16.5" customHeight="1" x14ac:dyDescent="0.2">
      <c r="A47" s="125">
        <f t="shared" si="4"/>
        <v>28</v>
      </c>
      <c r="B47" s="148" t="s">
        <v>808</v>
      </c>
      <c r="C47" s="126">
        <v>5.8459999999999996E-3</v>
      </c>
      <c r="D47" s="126">
        <v>0</v>
      </c>
      <c r="E47" s="126">
        <v>0</v>
      </c>
      <c r="F47" s="126">
        <v>0</v>
      </c>
      <c r="G47" s="291"/>
      <c r="H47" s="119"/>
      <c r="I47" s="119"/>
    </row>
    <row r="48" spans="1:9" ht="16.5" customHeight="1" x14ac:dyDescent="0.2">
      <c r="A48" s="125">
        <f t="shared" si="4"/>
        <v>29</v>
      </c>
      <c r="B48" s="148" t="s">
        <v>809</v>
      </c>
      <c r="C48" s="126">
        <v>5.8147419999999995E-3</v>
      </c>
      <c r="D48" s="126">
        <v>0</v>
      </c>
      <c r="E48" s="126">
        <v>0</v>
      </c>
      <c r="F48" s="126">
        <v>0</v>
      </c>
      <c r="G48" s="291"/>
      <c r="H48" s="119"/>
      <c r="I48" s="119"/>
    </row>
    <row r="49" spans="1:9" ht="16.5" customHeight="1" x14ac:dyDescent="0.2">
      <c r="A49" s="125">
        <f t="shared" si="4"/>
        <v>30</v>
      </c>
      <c r="B49" s="148" t="s">
        <v>810</v>
      </c>
      <c r="C49" s="126">
        <v>4.677507E-3</v>
      </c>
      <c r="D49" s="126">
        <v>0</v>
      </c>
      <c r="E49" s="126">
        <v>0</v>
      </c>
      <c r="F49" s="126">
        <v>0</v>
      </c>
      <c r="G49" s="291"/>
      <c r="H49" s="119"/>
      <c r="I49" s="119"/>
    </row>
    <row r="50" spans="1:9" ht="16.5" customHeight="1" x14ac:dyDescent="0.2">
      <c r="A50" s="125">
        <f t="shared" si="4"/>
        <v>31</v>
      </c>
      <c r="B50" s="148" t="s">
        <v>811</v>
      </c>
      <c r="C50" s="126">
        <v>4.4197000000000004E-3</v>
      </c>
      <c r="D50" s="126">
        <v>0</v>
      </c>
      <c r="E50" s="126">
        <v>0</v>
      </c>
      <c r="F50" s="126">
        <v>0</v>
      </c>
      <c r="G50" s="291"/>
      <c r="H50" s="119"/>
      <c r="I50" s="119"/>
    </row>
    <row r="51" spans="1:9" ht="16.5" customHeight="1" x14ac:dyDescent="0.2">
      <c r="A51" s="125">
        <f t="shared" si="4"/>
        <v>32</v>
      </c>
      <c r="B51" s="148" t="s">
        <v>812</v>
      </c>
      <c r="C51" s="126">
        <v>4.4007500000000001E-3</v>
      </c>
      <c r="D51" s="126">
        <v>0</v>
      </c>
      <c r="E51" s="126">
        <v>0</v>
      </c>
      <c r="F51" s="126">
        <v>0</v>
      </c>
      <c r="G51" s="291"/>
      <c r="H51" s="119"/>
      <c r="I51" s="119"/>
    </row>
    <row r="52" spans="1:9" ht="16.5" customHeight="1" x14ac:dyDescent="0.2">
      <c r="A52" s="125">
        <f t="shared" si="4"/>
        <v>33</v>
      </c>
      <c r="B52" s="148" t="s">
        <v>813</v>
      </c>
      <c r="C52" s="126">
        <v>4.2240000000000003E-3</v>
      </c>
      <c r="D52" s="126">
        <v>0</v>
      </c>
      <c r="E52" s="126">
        <v>0</v>
      </c>
      <c r="F52" s="126">
        <v>0</v>
      </c>
      <c r="G52" s="291"/>
      <c r="H52" s="119"/>
      <c r="I52" s="119"/>
    </row>
    <row r="53" spans="1:9" ht="16.5" customHeight="1" x14ac:dyDescent="0.2">
      <c r="A53" s="125">
        <f t="shared" si="4"/>
        <v>34</v>
      </c>
      <c r="B53" s="148" t="s">
        <v>814</v>
      </c>
      <c r="C53" s="126">
        <v>4.0642269999999992E-3</v>
      </c>
      <c r="D53" s="126">
        <v>0</v>
      </c>
      <c r="E53" s="126">
        <v>0</v>
      </c>
      <c r="F53" s="126">
        <v>0</v>
      </c>
      <c r="G53" s="291"/>
      <c r="H53" s="119"/>
      <c r="I53" s="119"/>
    </row>
    <row r="54" spans="1:9" ht="16.5" customHeight="1" x14ac:dyDescent="0.2">
      <c r="A54" s="125">
        <f t="shared" si="4"/>
        <v>35</v>
      </c>
      <c r="B54" s="148" t="s">
        <v>815</v>
      </c>
      <c r="C54" s="126">
        <v>3.6001499999999999E-3</v>
      </c>
      <c r="D54" s="126">
        <v>0</v>
      </c>
      <c r="E54" s="126">
        <v>0</v>
      </c>
      <c r="F54" s="126">
        <v>0</v>
      </c>
      <c r="G54" s="291"/>
      <c r="H54" s="119"/>
      <c r="I54" s="119"/>
    </row>
    <row r="55" spans="1:9" ht="16.5" customHeight="1" x14ac:dyDescent="0.2">
      <c r="A55" s="125">
        <f t="shared" si="4"/>
        <v>36</v>
      </c>
      <c r="B55" s="148" t="s">
        <v>816</v>
      </c>
      <c r="C55" s="126">
        <v>3.4940000000000001E-3</v>
      </c>
      <c r="D55" s="126">
        <v>0</v>
      </c>
      <c r="E55" s="126">
        <v>0</v>
      </c>
      <c r="F55" s="126">
        <v>0</v>
      </c>
      <c r="G55" s="291"/>
      <c r="H55" s="119"/>
      <c r="I55" s="119"/>
    </row>
    <row r="56" spans="1:9" ht="16.5" customHeight="1" x14ac:dyDescent="0.2">
      <c r="A56" s="125">
        <f t="shared" si="4"/>
        <v>37</v>
      </c>
      <c r="B56" s="148" t="s">
        <v>817</v>
      </c>
      <c r="C56" s="126">
        <v>3.3281000000000001E-3</v>
      </c>
      <c r="D56" s="126">
        <v>0</v>
      </c>
      <c r="E56" s="126">
        <v>0</v>
      </c>
      <c r="F56" s="126">
        <v>0</v>
      </c>
      <c r="G56" s="291"/>
      <c r="H56" s="119"/>
      <c r="I56" s="119"/>
    </row>
    <row r="57" spans="1:9" ht="16.5" customHeight="1" x14ac:dyDescent="0.2">
      <c r="A57" s="125">
        <f t="shared" si="4"/>
        <v>38</v>
      </c>
      <c r="B57" s="148" t="s">
        <v>818</v>
      </c>
      <c r="C57" s="126">
        <v>2.9285000000000001E-3</v>
      </c>
      <c r="D57" s="126">
        <v>0</v>
      </c>
      <c r="E57" s="126">
        <v>0</v>
      </c>
      <c r="F57" s="126">
        <v>0</v>
      </c>
      <c r="G57" s="291"/>
      <c r="H57" s="119"/>
      <c r="I57" s="119"/>
    </row>
    <row r="58" spans="1:9" ht="16.5" customHeight="1" x14ac:dyDescent="0.2">
      <c r="A58" s="125">
        <f t="shared" si="4"/>
        <v>39</v>
      </c>
      <c r="B58" s="148" t="s">
        <v>819</v>
      </c>
      <c r="C58" s="126">
        <v>2.3622000000000001E-3</v>
      </c>
      <c r="D58" s="126">
        <v>0</v>
      </c>
      <c r="E58" s="126">
        <v>0</v>
      </c>
      <c r="F58" s="126">
        <v>0</v>
      </c>
      <c r="G58" s="291"/>
      <c r="H58" s="119"/>
      <c r="I58" s="119"/>
    </row>
    <row r="59" spans="1:9" ht="16.5" customHeight="1" x14ac:dyDescent="0.2">
      <c r="A59" s="125">
        <f t="shared" si="4"/>
        <v>40</v>
      </c>
      <c r="B59" s="148" t="s">
        <v>820</v>
      </c>
      <c r="C59" s="126">
        <v>2.2939200000000001E-3</v>
      </c>
      <c r="D59" s="126">
        <v>0</v>
      </c>
      <c r="E59" s="126">
        <v>0</v>
      </c>
      <c r="F59" s="126">
        <v>0</v>
      </c>
      <c r="G59" s="291"/>
      <c r="H59" s="119"/>
      <c r="I59" s="119"/>
    </row>
    <row r="60" spans="1:9" ht="16.5" customHeight="1" x14ac:dyDescent="0.2">
      <c r="A60" s="125">
        <f t="shared" si="4"/>
        <v>41</v>
      </c>
      <c r="B60" s="148" t="s">
        <v>821</v>
      </c>
      <c r="C60" s="126">
        <v>1.9718000000000001E-3</v>
      </c>
      <c r="D60" s="126">
        <v>0</v>
      </c>
      <c r="E60" s="126">
        <v>0</v>
      </c>
      <c r="F60" s="126">
        <v>0</v>
      </c>
      <c r="G60" s="291"/>
      <c r="H60" s="119"/>
      <c r="I60" s="119"/>
    </row>
    <row r="61" spans="1:9" ht="16.5" customHeight="1" x14ac:dyDescent="0.2">
      <c r="A61" s="125">
        <f t="shared" si="4"/>
        <v>42</v>
      </c>
      <c r="B61" s="148" t="s">
        <v>822</v>
      </c>
      <c r="C61" s="126">
        <v>1.6174E-3</v>
      </c>
      <c r="D61" s="126">
        <v>0</v>
      </c>
      <c r="E61" s="126">
        <v>0</v>
      </c>
      <c r="F61" s="126">
        <v>0</v>
      </c>
      <c r="G61" s="291"/>
      <c r="H61" s="119"/>
      <c r="I61" s="119"/>
    </row>
    <row r="62" spans="1:9" ht="16.5" customHeight="1" x14ac:dyDescent="0.2">
      <c r="A62" s="125">
        <f t="shared" si="4"/>
        <v>43</v>
      </c>
      <c r="B62" s="148" t="s">
        <v>823</v>
      </c>
      <c r="C62" s="126">
        <v>1.323884E-3</v>
      </c>
      <c r="D62" s="126">
        <v>0</v>
      </c>
      <c r="E62" s="126">
        <v>0</v>
      </c>
      <c r="F62" s="126">
        <v>0</v>
      </c>
      <c r="G62" s="291"/>
      <c r="H62" s="119"/>
      <c r="I62" s="119"/>
    </row>
    <row r="63" spans="1:9" ht="16.5" customHeight="1" x14ac:dyDescent="0.2">
      <c r="A63" s="125">
        <f t="shared" si="4"/>
        <v>44</v>
      </c>
      <c r="B63" s="148" t="s">
        <v>824</v>
      </c>
      <c r="C63" s="126">
        <v>1.2744E-3</v>
      </c>
      <c r="D63" s="126">
        <v>0</v>
      </c>
      <c r="E63" s="126">
        <v>0</v>
      </c>
      <c r="F63" s="126">
        <v>0</v>
      </c>
      <c r="G63" s="291"/>
      <c r="H63" s="119"/>
      <c r="I63" s="119"/>
    </row>
    <row r="64" spans="1:9" ht="16.5" customHeight="1" x14ac:dyDescent="0.2">
      <c r="A64" s="125">
        <f t="shared" si="4"/>
        <v>45</v>
      </c>
      <c r="B64" s="148" t="s">
        <v>825</v>
      </c>
      <c r="C64" s="126">
        <v>1.26673E-3</v>
      </c>
      <c r="D64" s="126">
        <v>0</v>
      </c>
      <c r="E64" s="126">
        <v>0</v>
      </c>
      <c r="F64" s="126">
        <v>0</v>
      </c>
      <c r="G64" s="291"/>
      <c r="H64" s="119"/>
      <c r="I64" s="119"/>
    </row>
    <row r="65" spans="1:9" ht="16.5" customHeight="1" x14ac:dyDescent="0.2">
      <c r="A65" s="125">
        <f t="shared" si="4"/>
        <v>46</v>
      </c>
      <c r="B65" s="148" t="s">
        <v>826</v>
      </c>
      <c r="C65" s="126">
        <v>1.2600000000000001E-3</v>
      </c>
      <c r="D65" s="126">
        <v>0</v>
      </c>
      <c r="E65" s="126">
        <v>0</v>
      </c>
      <c r="F65" s="126">
        <v>0</v>
      </c>
      <c r="G65" s="291"/>
      <c r="H65" s="119"/>
      <c r="I65" s="119"/>
    </row>
    <row r="66" spans="1:9" ht="16.5" customHeight="1" x14ac:dyDescent="0.2">
      <c r="A66" s="125">
        <f t="shared" si="4"/>
        <v>47</v>
      </c>
      <c r="B66" s="148" t="s">
        <v>827</v>
      </c>
      <c r="C66" s="126">
        <v>1.2136E-3</v>
      </c>
      <c r="D66" s="126">
        <v>0</v>
      </c>
      <c r="E66" s="126">
        <v>0</v>
      </c>
      <c r="F66" s="126">
        <v>0</v>
      </c>
      <c r="G66" s="291"/>
      <c r="H66" s="119"/>
      <c r="I66" s="119"/>
    </row>
    <row r="67" spans="1:9" ht="16.5" customHeight="1" x14ac:dyDescent="0.2">
      <c r="A67" s="125">
        <f t="shared" si="4"/>
        <v>48</v>
      </c>
      <c r="B67" s="148" t="s">
        <v>828</v>
      </c>
      <c r="C67" s="126">
        <v>1.1797959999999999E-3</v>
      </c>
      <c r="D67" s="126">
        <v>0</v>
      </c>
      <c r="E67" s="126">
        <v>0</v>
      </c>
      <c r="F67" s="126">
        <v>0</v>
      </c>
      <c r="G67" s="291"/>
      <c r="H67" s="119"/>
      <c r="I67" s="119"/>
    </row>
    <row r="68" spans="1:9" ht="16.5" customHeight="1" x14ac:dyDescent="0.2">
      <c r="A68" s="125">
        <f t="shared" si="4"/>
        <v>49</v>
      </c>
      <c r="B68" s="148" t="s">
        <v>829</v>
      </c>
      <c r="C68" s="126">
        <v>1.1573200000000001E-3</v>
      </c>
      <c r="D68" s="126">
        <v>0</v>
      </c>
      <c r="E68" s="126">
        <v>0</v>
      </c>
      <c r="F68" s="126">
        <v>0</v>
      </c>
      <c r="G68" s="291"/>
      <c r="H68" s="119"/>
      <c r="I68" s="119"/>
    </row>
    <row r="69" spans="1:9" ht="16.5" customHeight="1" x14ac:dyDescent="0.2">
      <c r="A69" s="125">
        <f t="shared" si="4"/>
        <v>50</v>
      </c>
      <c r="B69" s="148" t="s">
        <v>830</v>
      </c>
      <c r="C69" s="126">
        <v>8.1059999999999997E-4</v>
      </c>
      <c r="D69" s="126">
        <v>0</v>
      </c>
      <c r="E69" s="126">
        <v>0</v>
      </c>
      <c r="F69" s="126">
        <v>0</v>
      </c>
      <c r="G69" s="263" t="s">
        <v>957</v>
      </c>
      <c r="H69" s="119"/>
      <c r="I69" s="119"/>
    </row>
    <row r="70" spans="1:9" ht="16.5" customHeight="1" x14ac:dyDescent="0.2">
      <c r="A70" s="125">
        <f t="shared" si="4"/>
        <v>51</v>
      </c>
      <c r="B70" s="148" t="s">
        <v>831</v>
      </c>
      <c r="C70" s="126">
        <v>6.826E-4</v>
      </c>
      <c r="D70" s="126">
        <v>0</v>
      </c>
      <c r="E70" s="126">
        <v>0</v>
      </c>
      <c r="F70" s="126">
        <v>0</v>
      </c>
      <c r="G70" s="263"/>
      <c r="H70" s="119"/>
      <c r="I70" s="119"/>
    </row>
    <row r="71" spans="1:9" ht="16.5" customHeight="1" x14ac:dyDescent="0.2">
      <c r="A71" s="125">
        <f t="shared" si="4"/>
        <v>52</v>
      </c>
      <c r="B71" s="148" t="s">
        <v>832</v>
      </c>
      <c r="C71" s="126">
        <v>6.0107900000000002E-4</v>
      </c>
      <c r="D71" s="126">
        <v>0</v>
      </c>
      <c r="E71" s="126">
        <v>0</v>
      </c>
      <c r="F71" s="126">
        <v>0</v>
      </c>
      <c r="G71" s="263"/>
      <c r="H71" s="119"/>
      <c r="I71" s="119"/>
    </row>
    <row r="72" spans="1:9" ht="16.5" customHeight="1" x14ac:dyDescent="0.2">
      <c r="A72" s="125">
        <f t="shared" si="4"/>
        <v>53</v>
      </c>
      <c r="B72" s="148" t="s">
        <v>833</v>
      </c>
      <c r="C72" s="126">
        <v>5.5604600000000004E-4</v>
      </c>
      <c r="D72" s="126">
        <v>0</v>
      </c>
      <c r="E72" s="126">
        <v>0</v>
      </c>
      <c r="F72" s="126">
        <v>0</v>
      </c>
      <c r="G72" s="263"/>
      <c r="H72" s="119"/>
      <c r="I72" s="119"/>
    </row>
    <row r="73" spans="1:9" ht="16.5" customHeight="1" x14ac:dyDescent="0.2">
      <c r="A73" s="125">
        <f t="shared" si="4"/>
        <v>54</v>
      </c>
      <c r="B73" s="148" t="s">
        <v>834</v>
      </c>
      <c r="C73" s="126">
        <v>5.3809099999999998E-4</v>
      </c>
      <c r="D73" s="126">
        <v>0</v>
      </c>
      <c r="E73" s="126">
        <v>0</v>
      </c>
      <c r="F73" s="126">
        <v>0</v>
      </c>
      <c r="G73" s="263"/>
      <c r="H73" s="119"/>
      <c r="I73" s="119"/>
    </row>
    <row r="74" spans="1:9" ht="16.5" customHeight="1" x14ac:dyDescent="0.2">
      <c r="A74" s="125">
        <f t="shared" si="4"/>
        <v>55</v>
      </c>
      <c r="B74" s="148" t="s">
        <v>835</v>
      </c>
      <c r="C74" s="126">
        <v>5.3694799999999998E-4</v>
      </c>
      <c r="D74" s="126">
        <v>0</v>
      </c>
      <c r="E74" s="126">
        <v>0</v>
      </c>
      <c r="F74" s="126">
        <v>0</v>
      </c>
      <c r="G74" s="263"/>
      <c r="H74" s="119"/>
      <c r="I74" s="119"/>
    </row>
    <row r="75" spans="1:9" ht="16.5" customHeight="1" x14ac:dyDescent="0.2">
      <c r="A75" s="125">
        <f t="shared" si="4"/>
        <v>56</v>
      </c>
      <c r="B75" s="148" t="s">
        <v>836</v>
      </c>
      <c r="C75" s="126">
        <v>4.6460000000000002E-4</v>
      </c>
      <c r="D75" s="126">
        <v>0</v>
      </c>
      <c r="E75" s="126">
        <v>0</v>
      </c>
      <c r="F75" s="126">
        <v>0</v>
      </c>
      <c r="G75" s="263"/>
      <c r="H75" s="119"/>
      <c r="I75" s="119"/>
    </row>
    <row r="76" spans="1:9" ht="16.5" customHeight="1" x14ac:dyDescent="0.2">
      <c r="A76" s="125">
        <f t="shared" si="4"/>
        <v>57</v>
      </c>
      <c r="B76" s="148" t="s">
        <v>837</v>
      </c>
      <c r="C76" s="126">
        <v>4.1520000000000001E-4</v>
      </c>
      <c r="D76" s="126">
        <v>0</v>
      </c>
      <c r="E76" s="126">
        <v>0</v>
      </c>
      <c r="F76" s="126">
        <v>0</v>
      </c>
      <c r="G76" s="263"/>
      <c r="H76" s="119"/>
      <c r="I76" s="119"/>
    </row>
    <row r="77" spans="1:9" ht="16.5" customHeight="1" x14ac:dyDescent="0.2">
      <c r="A77" s="125">
        <f t="shared" si="4"/>
        <v>58</v>
      </c>
      <c r="B77" s="148" t="s">
        <v>838</v>
      </c>
      <c r="C77" s="126">
        <v>2.9415000000000002E-4</v>
      </c>
      <c r="D77" s="126">
        <v>0</v>
      </c>
      <c r="E77" s="126">
        <v>0</v>
      </c>
      <c r="F77" s="126">
        <v>0</v>
      </c>
      <c r="G77" s="263"/>
      <c r="H77" s="119"/>
      <c r="I77" s="119"/>
    </row>
    <row r="78" spans="1:9" ht="16.5" customHeight="1" x14ac:dyDescent="0.2">
      <c r="A78" s="125">
        <f t="shared" si="4"/>
        <v>59</v>
      </c>
      <c r="B78" s="148" t="s">
        <v>839</v>
      </c>
      <c r="C78" s="126">
        <v>2.2890000000000001E-4</v>
      </c>
      <c r="D78" s="126">
        <v>0</v>
      </c>
      <c r="E78" s="126">
        <v>0</v>
      </c>
      <c r="F78" s="126">
        <v>0</v>
      </c>
      <c r="G78" s="263"/>
      <c r="H78" s="119"/>
      <c r="I78" s="119"/>
    </row>
    <row r="79" spans="1:9" ht="16.5" customHeight="1" x14ac:dyDescent="0.2">
      <c r="A79" s="125">
        <f t="shared" si="4"/>
        <v>60</v>
      </c>
      <c r="B79" s="148" t="s">
        <v>840</v>
      </c>
      <c r="C79" s="126">
        <v>2.2499999999999999E-4</v>
      </c>
      <c r="D79" s="126">
        <v>0</v>
      </c>
      <c r="E79" s="126">
        <v>0</v>
      </c>
      <c r="F79" s="126">
        <v>0</v>
      </c>
      <c r="G79" s="263"/>
      <c r="H79" s="119"/>
      <c r="I79" s="119"/>
    </row>
    <row r="80" spans="1:9" ht="16.5" customHeight="1" x14ac:dyDescent="0.2">
      <c r="A80" s="125">
        <f t="shared" si="4"/>
        <v>61</v>
      </c>
      <c r="B80" s="148" t="s">
        <v>841</v>
      </c>
      <c r="C80" s="126">
        <v>1.8900000000000001E-4</v>
      </c>
      <c r="D80" s="126">
        <v>0</v>
      </c>
      <c r="E80" s="126">
        <v>0</v>
      </c>
      <c r="F80" s="126">
        <v>0</v>
      </c>
      <c r="G80" s="263"/>
      <c r="H80" s="119"/>
      <c r="I80" s="119"/>
    </row>
    <row r="81" spans="1:9" ht="16.5" customHeight="1" x14ac:dyDescent="0.2">
      <c r="A81" s="125">
        <f t="shared" si="4"/>
        <v>62</v>
      </c>
      <c r="B81" s="148" t="s">
        <v>842</v>
      </c>
      <c r="C81" s="126">
        <v>1.7834799999999999E-4</v>
      </c>
      <c r="D81" s="126">
        <v>0</v>
      </c>
      <c r="E81" s="126">
        <v>0</v>
      </c>
      <c r="F81" s="126">
        <v>0</v>
      </c>
      <c r="G81" s="263"/>
      <c r="H81" s="119"/>
      <c r="I81" s="119"/>
    </row>
    <row r="82" spans="1:9" ht="16.5" customHeight="1" x14ac:dyDescent="0.2">
      <c r="A82" s="125">
        <f t="shared" si="4"/>
        <v>63</v>
      </c>
      <c r="B82" s="148" t="s">
        <v>843</v>
      </c>
      <c r="C82" s="126">
        <v>1.1340000000000001E-4</v>
      </c>
      <c r="D82" s="126">
        <v>0</v>
      </c>
      <c r="E82" s="126">
        <v>0</v>
      </c>
      <c r="F82" s="126">
        <v>0</v>
      </c>
      <c r="G82" s="263"/>
      <c r="H82" s="119"/>
      <c r="I82" s="119"/>
    </row>
    <row r="83" spans="1:9" ht="16.5" customHeight="1" x14ac:dyDescent="0.2">
      <c r="A83" s="125">
        <f t="shared" si="4"/>
        <v>64</v>
      </c>
      <c r="B83" s="148" t="s">
        <v>844</v>
      </c>
      <c r="C83" s="126">
        <v>1.105E-4</v>
      </c>
      <c r="D83" s="126">
        <v>0</v>
      </c>
      <c r="E83" s="126">
        <v>0</v>
      </c>
      <c r="F83" s="126">
        <v>0</v>
      </c>
      <c r="G83" s="263"/>
      <c r="H83" s="119"/>
      <c r="I83" s="119"/>
    </row>
    <row r="84" spans="1:9" ht="16.5" customHeight="1" x14ac:dyDescent="0.2">
      <c r="A84" s="125">
        <f t="shared" si="4"/>
        <v>65</v>
      </c>
      <c r="B84" s="148" t="s">
        <v>845</v>
      </c>
      <c r="C84" s="126">
        <v>9.7341999999999991E-5</v>
      </c>
      <c r="D84" s="126">
        <v>0</v>
      </c>
      <c r="E84" s="126">
        <v>0</v>
      </c>
      <c r="F84" s="126">
        <v>0</v>
      </c>
      <c r="G84" s="263"/>
      <c r="H84" s="119"/>
      <c r="I84" s="119"/>
    </row>
    <row r="85" spans="1:9" ht="16.5" customHeight="1" x14ac:dyDescent="0.2">
      <c r="A85" s="125">
        <f t="shared" si="4"/>
        <v>66</v>
      </c>
      <c r="B85" s="148" t="s">
        <v>846</v>
      </c>
      <c r="C85" s="126">
        <v>9.5500000000000004E-5</v>
      </c>
      <c r="D85" s="126">
        <v>0</v>
      </c>
      <c r="E85" s="126">
        <v>0</v>
      </c>
      <c r="F85" s="126">
        <v>0</v>
      </c>
      <c r="G85" s="263"/>
      <c r="H85" s="119"/>
      <c r="I85" s="119"/>
    </row>
    <row r="86" spans="1:9" ht="16.5" customHeight="1" x14ac:dyDescent="0.2">
      <c r="A86" s="125">
        <f t="shared" si="4"/>
        <v>67</v>
      </c>
      <c r="B86" s="148" t="s">
        <v>847</v>
      </c>
      <c r="C86" s="126">
        <v>5.5899999999999997E-5</v>
      </c>
      <c r="D86" s="126">
        <v>0</v>
      </c>
      <c r="E86" s="126">
        <v>0</v>
      </c>
      <c r="F86" s="126">
        <v>0</v>
      </c>
      <c r="G86" s="263"/>
      <c r="H86" s="119"/>
      <c r="I86" s="119"/>
    </row>
    <row r="87" spans="1:9" ht="16.5" customHeight="1" x14ac:dyDescent="0.2">
      <c r="A87" s="125">
        <f t="shared" si="4"/>
        <v>68</v>
      </c>
      <c r="B87" s="148" t="s">
        <v>848</v>
      </c>
      <c r="C87" s="126">
        <v>4.9564999999999997E-5</v>
      </c>
      <c r="D87" s="126">
        <v>0</v>
      </c>
      <c r="E87" s="126">
        <v>0</v>
      </c>
      <c r="F87" s="126">
        <v>0</v>
      </c>
      <c r="G87" s="263"/>
      <c r="H87" s="119"/>
      <c r="I87" s="119"/>
    </row>
    <row r="88" spans="1:9" ht="16.5" customHeight="1" x14ac:dyDescent="0.2">
      <c r="A88" s="125">
        <f t="shared" si="4"/>
        <v>69</v>
      </c>
      <c r="B88" s="148" t="s">
        <v>849</v>
      </c>
      <c r="C88" s="126">
        <v>2.8799999999999999E-5</v>
      </c>
      <c r="D88" s="126">
        <v>0</v>
      </c>
      <c r="E88" s="126">
        <v>0</v>
      </c>
      <c r="F88" s="126">
        <v>0</v>
      </c>
      <c r="G88" s="263"/>
      <c r="H88" s="119"/>
      <c r="I88" s="119"/>
    </row>
    <row r="89" spans="1:9" ht="16.5" customHeight="1" thickBot="1" x14ac:dyDescent="0.25">
      <c r="A89" s="125">
        <f t="shared" si="4"/>
        <v>70</v>
      </c>
      <c r="B89" s="148" t="s">
        <v>850</v>
      </c>
      <c r="C89" s="126">
        <v>1.6200000000000001E-5</v>
      </c>
      <c r="D89" s="126">
        <v>0</v>
      </c>
      <c r="E89" s="126">
        <v>0</v>
      </c>
      <c r="F89" s="126">
        <v>0</v>
      </c>
      <c r="G89" s="263"/>
      <c r="H89" s="119"/>
      <c r="I89" s="119"/>
    </row>
    <row r="90" spans="1:9" ht="12.75" thickBot="1" x14ac:dyDescent="0.25">
      <c r="A90" s="113"/>
      <c r="B90" s="114" t="s">
        <v>24</v>
      </c>
      <c r="C90" s="128">
        <f>SUM(C5:C89)</f>
        <v>23.959911978999997</v>
      </c>
      <c r="D90" s="128"/>
      <c r="E90" s="128">
        <f>SUM(E5:E89)</f>
        <v>12.803435699400001</v>
      </c>
      <c r="F90" s="128">
        <f>SUM(F5:F89)</f>
        <v>11.516483449699999</v>
      </c>
      <c r="G90" s="163"/>
    </row>
    <row r="91" spans="1:9" x14ac:dyDescent="0.2">
      <c r="A91" s="176"/>
      <c r="B91" s="177"/>
      <c r="C91" s="178"/>
      <c r="D91" s="179"/>
      <c r="E91" s="179"/>
      <c r="F91" s="179"/>
      <c r="G91" s="180"/>
    </row>
    <row r="92" spans="1:9" x14ac:dyDescent="0.2">
      <c r="A92" s="251" t="s">
        <v>732</v>
      </c>
      <c r="B92" s="252"/>
      <c r="C92" s="252"/>
      <c r="D92" s="252"/>
      <c r="E92" s="252"/>
      <c r="F92" s="252"/>
      <c r="G92" s="253"/>
    </row>
    <row r="93" spans="1:9" ht="18" customHeight="1" x14ac:dyDescent="0.2">
      <c r="A93" s="242" t="s">
        <v>852</v>
      </c>
      <c r="B93" s="243"/>
      <c r="C93" s="243"/>
      <c r="D93" s="243"/>
      <c r="E93" s="243"/>
      <c r="F93" s="243"/>
      <c r="G93" s="244"/>
    </row>
    <row r="94" spans="1:9" x14ac:dyDescent="0.2">
      <c r="A94" s="245"/>
      <c r="B94" s="246"/>
      <c r="C94" s="246"/>
      <c r="D94" s="246"/>
      <c r="E94" s="246"/>
      <c r="F94" s="246"/>
      <c r="G94" s="247"/>
    </row>
    <row r="95" spans="1:9" x14ac:dyDescent="0.2">
      <c r="A95" s="245"/>
      <c r="B95" s="246"/>
      <c r="C95" s="246"/>
      <c r="D95" s="246"/>
      <c r="E95" s="246"/>
      <c r="F95" s="246"/>
      <c r="G95" s="247"/>
    </row>
    <row r="96" spans="1:9" x14ac:dyDescent="0.2">
      <c r="A96" s="245"/>
      <c r="B96" s="246"/>
      <c r="C96" s="246"/>
      <c r="D96" s="246"/>
      <c r="E96" s="246"/>
      <c r="F96" s="246"/>
      <c r="G96" s="247"/>
    </row>
    <row r="97" spans="1:7" x14ac:dyDescent="0.2">
      <c r="A97" s="245"/>
      <c r="B97" s="246"/>
      <c r="C97" s="246"/>
      <c r="D97" s="246"/>
      <c r="E97" s="246"/>
      <c r="F97" s="246"/>
      <c r="G97" s="247"/>
    </row>
    <row r="98" spans="1:7" x14ac:dyDescent="0.2">
      <c r="A98" s="245"/>
      <c r="B98" s="246"/>
      <c r="C98" s="246"/>
      <c r="D98" s="246"/>
      <c r="E98" s="246"/>
      <c r="F98" s="246"/>
      <c r="G98" s="247"/>
    </row>
    <row r="99" spans="1:7" x14ac:dyDescent="0.2">
      <c r="A99" s="245"/>
      <c r="B99" s="246"/>
      <c r="C99" s="246"/>
      <c r="D99" s="246"/>
      <c r="E99" s="246"/>
      <c r="F99" s="246"/>
      <c r="G99" s="247"/>
    </row>
    <row r="100" spans="1:7" x14ac:dyDescent="0.2">
      <c r="A100" s="245"/>
      <c r="B100" s="246"/>
      <c r="C100" s="246"/>
      <c r="D100" s="246"/>
      <c r="E100" s="246"/>
      <c r="F100" s="246"/>
      <c r="G100" s="247"/>
    </row>
    <row r="101" spans="1:7" x14ac:dyDescent="0.2">
      <c r="A101" s="245"/>
      <c r="B101" s="246"/>
      <c r="C101" s="246"/>
      <c r="D101" s="246"/>
      <c r="E101" s="246"/>
      <c r="F101" s="246"/>
      <c r="G101" s="247"/>
    </row>
    <row r="102" spans="1:7" x14ac:dyDescent="0.2">
      <c r="A102" s="245"/>
      <c r="B102" s="246"/>
      <c r="C102" s="246"/>
      <c r="D102" s="246"/>
      <c r="E102" s="246"/>
      <c r="F102" s="246"/>
      <c r="G102" s="247"/>
    </row>
    <row r="103" spans="1:7" ht="36" customHeight="1" thickBot="1" x14ac:dyDescent="0.25">
      <c r="A103" s="248"/>
      <c r="B103" s="249"/>
      <c r="C103" s="249"/>
      <c r="D103" s="249"/>
      <c r="E103" s="249"/>
      <c r="F103" s="249"/>
      <c r="G103" s="250"/>
    </row>
    <row r="104" spans="1:7" x14ac:dyDescent="0.2">
      <c r="A104" s="74"/>
      <c r="B104" s="74"/>
      <c r="C104" s="74"/>
      <c r="D104" s="74"/>
      <c r="E104" s="74"/>
      <c r="F104" s="74"/>
    </row>
    <row r="105" spans="1:7" x14ac:dyDescent="0.2">
      <c r="A105" s="74"/>
      <c r="B105" s="74"/>
      <c r="C105" s="74"/>
      <c r="D105" s="74"/>
      <c r="E105" s="74"/>
      <c r="F105" s="74"/>
    </row>
    <row r="106" spans="1:7" x14ac:dyDescent="0.2">
      <c r="A106" s="74"/>
      <c r="C106" s="74"/>
      <c r="D106" s="74"/>
      <c r="E106" s="74"/>
      <c r="F106" s="74"/>
    </row>
  </sheetData>
  <mergeCells count="9">
    <mergeCell ref="A93:G103"/>
    <mergeCell ref="A92:G92"/>
    <mergeCell ref="A1:G1"/>
    <mergeCell ref="A2:G2"/>
    <mergeCell ref="A4:G4"/>
    <mergeCell ref="G6:G19"/>
    <mergeCell ref="G20:G29"/>
    <mergeCell ref="G30:G68"/>
    <mergeCell ref="G69:G89"/>
  </mergeCells>
  <dataValidations count="1">
    <dataValidation type="list" allowBlank="1" showInputMessage="1" showErrorMessage="1" sqref="D91:F91">
      <formula1>"Very good, Very less, Full payment realization not possible but partial payment can be realised if follow up is done properly, Not possible, Defunct"</formula1>
    </dataValidation>
  </dataValidations>
  <pageMargins left="0.23622047244094491" right="0.11811023622047245" top="0.74803149606299213" bottom="0.74803149606299213" header="0.31496062992125984" footer="0.31496062992125984"/>
  <pageSetup paperSize="9" scale="68" fitToHeight="0" orientation="portrait" r:id="rId1"/>
  <colBreaks count="1" manualBreakCount="1">
    <brk id="7" max="10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5:O21"/>
  <sheetViews>
    <sheetView workbookViewId="0">
      <selection activeCell="F5" sqref="F5:H10"/>
    </sheetView>
  </sheetViews>
  <sheetFormatPr defaultRowHeight="15" x14ac:dyDescent="0.25"/>
  <cols>
    <col min="6" max="6" width="11.7109375" customWidth="1"/>
    <col min="7" max="7" width="24.140625" customWidth="1"/>
    <col min="8" max="8" width="10.5703125" bestFit="1" customWidth="1"/>
    <col min="15" max="15" width="10.42578125" bestFit="1" customWidth="1"/>
  </cols>
  <sheetData>
    <row r="5" spans="6:8" x14ac:dyDescent="0.25">
      <c r="F5" s="6" t="s">
        <v>969</v>
      </c>
      <c r="G5" s="6" t="s">
        <v>681</v>
      </c>
      <c r="H5" s="6" t="s">
        <v>968</v>
      </c>
    </row>
    <row r="6" spans="6:8" x14ac:dyDescent="0.25">
      <c r="F6" s="189" t="s">
        <v>964</v>
      </c>
      <c r="G6" s="6" t="s">
        <v>958</v>
      </c>
      <c r="H6" s="191">
        <v>40451</v>
      </c>
    </row>
    <row r="7" spans="6:8" x14ac:dyDescent="0.25">
      <c r="F7" s="189" t="s">
        <v>965</v>
      </c>
      <c r="G7" s="6" t="s">
        <v>959</v>
      </c>
      <c r="H7" s="191">
        <v>37602</v>
      </c>
    </row>
    <row r="8" spans="6:8" x14ac:dyDescent="0.25">
      <c r="F8" s="189" t="s">
        <v>966</v>
      </c>
      <c r="G8" s="6" t="s">
        <v>960</v>
      </c>
      <c r="H8" s="191">
        <v>37602</v>
      </c>
    </row>
    <row r="9" spans="6:8" x14ac:dyDescent="0.25">
      <c r="F9" s="189" t="s">
        <v>967</v>
      </c>
      <c r="G9" s="6" t="s">
        <v>961</v>
      </c>
      <c r="H9" s="191">
        <v>37602</v>
      </c>
    </row>
    <row r="10" spans="6:8" x14ac:dyDescent="0.25">
      <c r="F10" s="6" t="s">
        <v>962</v>
      </c>
      <c r="G10" s="6" t="s">
        <v>963</v>
      </c>
      <c r="H10" s="191">
        <v>43466</v>
      </c>
    </row>
    <row r="18" spans="6:15" x14ac:dyDescent="0.25">
      <c r="O18" s="190"/>
    </row>
    <row r="19" spans="6:15" x14ac:dyDescent="0.25">
      <c r="O19" s="190"/>
    </row>
    <row r="20" spans="6:15" x14ac:dyDescent="0.25">
      <c r="O20" s="190"/>
    </row>
    <row r="21" spans="6:15" ht="57" x14ac:dyDescent="0.25">
      <c r="F21" s="192" t="s">
        <v>970</v>
      </c>
      <c r="O21" s="190"/>
    </row>
  </sheetData>
  <hyperlinks>
    <hyperlink ref="F6" r:id="rId1" display="https://www.mca.gov.in/mcafoportal/companyLLPMasterData.do"/>
    <hyperlink ref="F7" r:id="rId2" display="https://www.mca.gov.in/mcafoportal/companyLLPMasterData.do"/>
    <hyperlink ref="F8" r:id="rId3" display="https://www.mca.gov.in/mcafoportal/companyLLPMasterData.do"/>
    <hyperlink ref="F9" r:id="rId4" display="https://www.mca.gov.in/mcafoportal/companyLLPMasterData.do"/>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4"/>
  <sheetViews>
    <sheetView workbookViewId="0">
      <pane ySplit="3" topLeftCell="A6" activePane="bottomLeft" state="frozen"/>
      <selection pane="bottomLeft" sqref="A1:F19"/>
    </sheetView>
  </sheetViews>
  <sheetFormatPr defaultColWidth="8.85546875" defaultRowHeight="12" x14ac:dyDescent="0.2"/>
  <cols>
    <col min="1" max="1" width="5.7109375" style="79" bestFit="1" customWidth="1"/>
    <col min="2" max="2" width="20.7109375" style="79" customWidth="1"/>
    <col min="3" max="4" width="13.140625" style="79" customWidth="1"/>
    <col min="5" max="5" width="15.85546875" style="79" customWidth="1"/>
    <col min="6" max="6" width="57.28515625" style="79" customWidth="1"/>
    <col min="7" max="8" width="9" style="79" hidden="1" customWidth="1"/>
    <col min="9" max="18" width="0" style="79" hidden="1" customWidth="1"/>
    <col min="19" max="16384" width="8.85546875" style="79"/>
  </cols>
  <sheetData>
    <row r="1" spans="1:28" ht="12.75" x14ac:dyDescent="0.2">
      <c r="A1" s="264" t="s">
        <v>976</v>
      </c>
      <c r="B1" s="265"/>
      <c r="C1" s="265"/>
      <c r="D1" s="265"/>
      <c r="E1" s="265"/>
      <c r="F1" s="266"/>
    </row>
    <row r="2" spans="1:28" ht="15" customHeight="1" x14ac:dyDescent="0.2">
      <c r="A2" s="267" t="s">
        <v>921</v>
      </c>
      <c r="B2" s="268"/>
      <c r="C2" s="268"/>
      <c r="D2" s="268"/>
      <c r="E2" s="268"/>
      <c r="F2" s="269"/>
      <c r="G2" s="116"/>
    </row>
    <row r="3" spans="1:28" ht="27.75" customHeight="1" x14ac:dyDescent="0.2">
      <c r="A3" s="181" t="s">
        <v>1</v>
      </c>
      <c r="B3" s="118" t="s">
        <v>5</v>
      </c>
      <c r="C3" s="110" t="s">
        <v>975</v>
      </c>
      <c r="D3" s="110" t="s">
        <v>744</v>
      </c>
      <c r="E3" s="110" t="s">
        <v>753</v>
      </c>
      <c r="F3" s="182" t="s">
        <v>7</v>
      </c>
    </row>
    <row r="4" spans="1:28" s="91" customFormat="1" ht="21.6" customHeight="1" x14ac:dyDescent="0.2">
      <c r="A4" s="260" t="s">
        <v>853</v>
      </c>
      <c r="B4" s="261"/>
      <c r="C4" s="261"/>
      <c r="D4" s="261"/>
      <c r="E4" s="261"/>
      <c r="F4" s="262"/>
      <c r="G4" s="115"/>
    </row>
    <row r="5" spans="1:28" ht="85.5" customHeight="1" x14ac:dyDescent="0.2">
      <c r="A5" s="94">
        <v>1</v>
      </c>
      <c r="B5" s="95" t="s">
        <v>955</v>
      </c>
      <c r="C5" s="160">
        <f>0.25101</f>
        <v>0.25101000000000001</v>
      </c>
      <c r="D5" s="160">
        <v>6.3635200000000003E-2</v>
      </c>
      <c r="E5" s="160">
        <v>6.3635200000000003E-2</v>
      </c>
      <c r="F5" s="173" t="s">
        <v>936</v>
      </c>
      <c r="G5" s="120">
        <v>0</v>
      </c>
      <c r="H5" s="120">
        <v>0</v>
      </c>
      <c r="T5" s="79">
        <f>636352/10000000</f>
        <v>6.3635200000000003E-2</v>
      </c>
    </row>
    <row r="6" spans="1:28" ht="81" customHeight="1" x14ac:dyDescent="0.2">
      <c r="A6" s="94">
        <f>A5+1</f>
        <v>2</v>
      </c>
      <c r="B6" s="96" t="s">
        <v>45</v>
      </c>
      <c r="C6" s="150">
        <v>2.1920664999999999E-2</v>
      </c>
      <c r="D6" s="160">
        <f>+C6</f>
        <v>2.1920664999999999E-2</v>
      </c>
      <c r="E6" s="160">
        <f>+D6*H6</f>
        <v>2.1920664999999999E-2</v>
      </c>
      <c r="F6" s="173" t="s">
        <v>923</v>
      </c>
      <c r="G6" s="120">
        <v>1</v>
      </c>
      <c r="H6" s="120">
        <v>1</v>
      </c>
      <c r="W6" s="94"/>
      <c r="X6" s="95"/>
      <c r="Y6" s="160"/>
      <c r="Z6" s="160"/>
      <c r="AA6" s="160"/>
      <c r="AB6" s="173"/>
    </row>
    <row r="7" spans="1:28" ht="110.25" customHeight="1" x14ac:dyDescent="0.2">
      <c r="A7" s="94">
        <f>A6+1</f>
        <v>3</v>
      </c>
      <c r="B7" s="96" t="s">
        <v>729</v>
      </c>
      <c r="C7" s="160">
        <v>3.02</v>
      </c>
      <c r="D7" s="183">
        <v>0</v>
      </c>
      <c r="E7" s="183">
        <v>0</v>
      </c>
      <c r="F7" s="173" t="s">
        <v>937</v>
      </c>
      <c r="G7" s="120"/>
      <c r="H7" s="120"/>
      <c r="I7" s="155" t="s">
        <v>858</v>
      </c>
      <c r="W7" s="94"/>
      <c r="X7" s="96"/>
      <c r="Y7" s="150"/>
      <c r="Z7" s="160"/>
      <c r="AA7" s="160"/>
      <c r="AB7" s="173"/>
    </row>
    <row r="8" spans="1:28" ht="13.5" thickBot="1" x14ac:dyDescent="0.25">
      <c r="A8" s="151"/>
      <c r="B8" s="152"/>
      <c r="C8" s="122"/>
      <c r="D8" s="122"/>
      <c r="E8" s="122"/>
      <c r="F8" s="153"/>
      <c r="G8" s="120"/>
      <c r="H8" s="120"/>
      <c r="W8" s="94"/>
      <c r="X8" s="96"/>
      <c r="Y8" s="160"/>
      <c r="Z8" s="183"/>
      <c r="AA8" s="183"/>
      <c r="AB8" s="173"/>
    </row>
    <row r="9" spans="1:28" ht="13.5" thickBot="1" x14ac:dyDescent="0.25">
      <c r="A9" s="121"/>
      <c r="B9" s="123" t="s">
        <v>24</v>
      </c>
      <c r="C9" s="124">
        <f>SUM(C5:C7)</f>
        <v>3.2929306650000001</v>
      </c>
      <c r="D9" s="124">
        <f>SUM(D5:D8)</f>
        <v>8.5555865000000009E-2</v>
      </c>
      <c r="E9" s="124">
        <f>SUM(E5:E7)</f>
        <v>8.5555865000000009E-2</v>
      </c>
      <c r="F9" s="112"/>
    </row>
    <row r="10" spans="1:28" x14ac:dyDescent="0.2">
      <c r="C10" s="91"/>
    </row>
    <row r="11" spans="1:28" x14ac:dyDescent="0.2">
      <c r="A11" s="227" t="s">
        <v>732</v>
      </c>
      <c r="B11" s="227"/>
      <c r="C11" s="227"/>
      <c r="D11" s="227"/>
      <c r="E11" s="227"/>
      <c r="F11" s="227"/>
    </row>
    <row r="12" spans="1:28" ht="14.45" customHeight="1" x14ac:dyDescent="0.2">
      <c r="A12" s="222" t="s">
        <v>749</v>
      </c>
      <c r="B12" s="222"/>
      <c r="C12" s="222"/>
      <c r="D12" s="222"/>
      <c r="E12" s="222"/>
      <c r="F12" s="222"/>
    </row>
    <row r="13" spans="1:28" x14ac:dyDescent="0.2">
      <c r="A13" s="222"/>
      <c r="B13" s="222"/>
      <c r="C13" s="222"/>
      <c r="D13" s="222"/>
      <c r="E13" s="222"/>
      <c r="F13" s="222"/>
    </row>
    <row r="14" spans="1:28" x14ac:dyDescent="0.2">
      <c r="A14" s="222"/>
      <c r="B14" s="222"/>
      <c r="C14" s="222"/>
      <c r="D14" s="222"/>
      <c r="E14" s="222"/>
      <c r="F14" s="222"/>
    </row>
    <row r="15" spans="1:28" x14ac:dyDescent="0.2">
      <c r="A15" s="222"/>
      <c r="B15" s="222"/>
      <c r="C15" s="222"/>
      <c r="D15" s="222"/>
      <c r="E15" s="222"/>
      <c r="F15" s="222"/>
    </row>
    <row r="16" spans="1:28" x14ac:dyDescent="0.2">
      <c r="A16" s="222"/>
      <c r="B16" s="222"/>
      <c r="C16" s="222"/>
      <c r="D16" s="222"/>
      <c r="E16" s="222"/>
      <c r="F16" s="222"/>
    </row>
    <row r="17" spans="1:6" x14ac:dyDescent="0.2">
      <c r="A17" s="222"/>
      <c r="B17" s="222"/>
      <c r="C17" s="222"/>
      <c r="D17" s="222"/>
      <c r="E17" s="222"/>
      <c r="F17" s="222"/>
    </row>
    <row r="18" spans="1:6" x14ac:dyDescent="0.2">
      <c r="A18" s="222"/>
      <c r="B18" s="222"/>
      <c r="C18" s="222"/>
      <c r="D18" s="222"/>
      <c r="E18" s="222"/>
      <c r="F18" s="222"/>
    </row>
    <row r="19" spans="1:6" ht="30.75" customHeight="1" x14ac:dyDescent="0.2">
      <c r="A19" s="222"/>
      <c r="B19" s="222"/>
      <c r="C19" s="222"/>
      <c r="D19" s="222"/>
      <c r="E19" s="222"/>
      <c r="F19" s="222"/>
    </row>
    <row r="20" spans="1:6" x14ac:dyDescent="0.2">
      <c r="A20" s="109"/>
      <c r="B20" s="109"/>
      <c r="C20" s="109"/>
      <c r="D20" s="109"/>
      <c r="E20" s="109"/>
      <c r="F20" s="109"/>
    </row>
    <row r="21" spans="1:6" x14ac:dyDescent="0.2">
      <c r="A21" s="109"/>
      <c r="B21" s="109"/>
      <c r="C21" s="109"/>
      <c r="D21" s="109"/>
      <c r="E21" s="109"/>
      <c r="F21" s="109"/>
    </row>
    <row r="22" spans="1:6" x14ac:dyDescent="0.2">
      <c r="A22" s="73"/>
      <c r="B22" s="73"/>
      <c r="C22" s="73"/>
      <c r="D22" s="73"/>
      <c r="E22" s="73"/>
      <c r="F22" s="73"/>
    </row>
    <row r="23" spans="1:6" x14ac:dyDescent="0.2">
      <c r="A23" s="73"/>
      <c r="B23" s="73"/>
      <c r="C23" s="73"/>
      <c r="D23" s="73"/>
      <c r="E23" s="73"/>
      <c r="F23" s="73"/>
    </row>
    <row r="24" spans="1:6" x14ac:dyDescent="0.2">
      <c r="A24" s="73"/>
      <c r="B24" s="73"/>
      <c r="C24" s="73"/>
      <c r="D24" s="73"/>
      <c r="E24" s="73"/>
      <c r="F24" s="73"/>
    </row>
  </sheetData>
  <mergeCells count="5">
    <mergeCell ref="A1:F1"/>
    <mergeCell ref="A11:F11"/>
    <mergeCell ref="A2:F2"/>
    <mergeCell ref="A4:F4"/>
    <mergeCell ref="A12:F19"/>
  </mergeCells>
  <pageMargins left="0.11811023622047245" right="0.11811023622047245" top="0.74803149606299213" bottom="0.74803149606299213" header="0.31496062992125984" footer="0.31496062992125984"/>
  <pageSetup paperSize="9" scale="50"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zoomScale="90" zoomScaleNormal="90" workbookViewId="0">
      <selection activeCell="A3" sqref="A3:K3"/>
    </sheetView>
  </sheetViews>
  <sheetFormatPr defaultColWidth="8.85546875" defaultRowHeight="15" x14ac:dyDescent="0.25"/>
  <cols>
    <col min="1" max="1" width="5.7109375" style="3" customWidth="1"/>
    <col min="2" max="2" width="11.42578125" style="4" customWidth="1"/>
    <col min="3" max="3" width="7.28515625" style="4" customWidth="1"/>
    <col min="4" max="4" width="24.42578125" style="4" customWidth="1"/>
    <col min="5" max="5" width="14.140625" style="3" customWidth="1"/>
    <col min="6" max="6" width="18.7109375" style="3" customWidth="1"/>
    <col min="7" max="7" width="39.5703125" style="3" customWidth="1"/>
    <col min="8" max="8" width="26.7109375" style="17" bestFit="1" customWidth="1"/>
    <col min="9" max="9" width="19.85546875" style="3" customWidth="1"/>
    <col min="10" max="10" width="16.85546875" style="3" customWidth="1"/>
    <col min="11" max="11" width="8.5703125" style="1" customWidth="1"/>
    <col min="12" max="16384" width="8.85546875" style="1"/>
  </cols>
  <sheetData>
    <row r="1" spans="1:11" x14ac:dyDescent="0.25">
      <c r="A1" s="270" t="s">
        <v>21</v>
      </c>
      <c r="B1" s="270"/>
      <c r="C1" s="270"/>
      <c r="D1" s="270"/>
      <c r="E1" s="270"/>
      <c r="F1" s="270"/>
      <c r="G1" s="270"/>
      <c r="H1" s="270"/>
      <c r="I1" s="270"/>
      <c r="J1" s="270"/>
      <c r="K1" s="270"/>
    </row>
    <row r="2" spans="1:11" x14ac:dyDescent="0.25">
      <c r="A2" s="7"/>
      <c r="B2" s="8"/>
      <c r="C2" s="8"/>
      <c r="D2" s="8"/>
      <c r="E2" s="7"/>
      <c r="F2" s="7"/>
      <c r="G2" s="7"/>
      <c r="H2" s="19"/>
      <c r="I2" s="7"/>
      <c r="J2" s="7"/>
      <c r="K2" s="9"/>
    </row>
    <row r="3" spans="1:11" ht="45" x14ac:dyDescent="0.25">
      <c r="A3" s="71" t="s">
        <v>1</v>
      </c>
      <c r="B3" s="71" t="s">
        <v>0</v>
      </c>
      <c r="C3" s="71" t="s">
        <v>23</v>
      </c>
      <c r="D3" s="71" t="s">
        <v>33</v>
      </c>
      <c r="E3" s="71" t="s">
        <v>34</v>
      </c>
      <c r="F3" s="71" t="s">
        <v>22</v>
      </c>
      <c r="G3" s="71" t="s">
        <v>35</v>
      </c>
      <c r="H3" s="71" t="s">
        <v>3</v>
      </c>
      <c r="I3" s="71" t="s">
        <v>12</v>
      </c>
      <c r="J3" s="71" t="s">
        <v>4</v>
      </c>
      <c r="K3" s="71" t="s">
        <v>7</v>
      </c>
    </row>
    <row r="4" spans="1:11" x14ac:dyDescent="0.25">
      <c r="A4" s="10"/>
      <c r="B4" s="10" t="s">
        <v>41</v>
      </c>
      <c r="C4" s="8"/>
      <c r="D4" s="8"/>
      <c r="E4" s="15"/>
      <c r="F4" s="13"/>
      <c r="G4" s="14"/>
      <c r="H4" s="19"/>
      <c r="I4" s="14"/>
      <c r="J4" s="14"/>
      <c r="K4" s="8"/>
    </row>
    <row r="5" spans="1:11" x14ac:dyDescent="0.25">
      <c r="A5" s="10"/>
      <c r="B5" s="10"/>
      <c r="C5" s="8"/>
      <c r="D5" s="8"/>
      <c r="E5" s="15"/>
      <c r="F5" s="13"/>
      <c r="G5" s="14"/>
      <c r="H5" s="19"/>
      <c r="I5" s="14"/>
      <c r="J5" s="14"/>
      <c r="K5" s="8"/>
    </row>
    <row r="6" spans="1:11" x14ac:dyDescent="0.25">
      <c r="A6" s="10"/>
      <c r="B6" s="10"/>
      <c r="C6" s="8"/>
      <c r="D6" s="8"/>
      <c r="E6" s="15"/>
      <c r="F6" s="13"/>
      <c r="G6" s="14"/>
      <c r="H6" s="19"/>
      <c r="I6" s="14"/>
      <c r="J6" s="14"/>
      <c r="K6" s="8"/>
    </row>
    <row r="7" spans="1:11" x14ac:dyDescent="0.25">
      <c r="A7" s="10"/>
      <c r="B7" s="10"/>
      <c r="C7" s="8"/>
      <c r="D7" s="8"/>
      <c r="E7" s="15"/>
      <c r="F7" s="13"/>
      <c r="G7" s="14"/>
      <c r="H7" s="19"/>
      <c r="I7" s="14"/>
      <c r="J7" s="14"/>
      <c r="K7" s="8"/>
    </row>
    <row r="8" spans="1:11" x14ac:dyDescent="0.25">
      <c r="A8" s="10"/>
      <c r="B8" s="10"/>
      <c r="C8" s="8"/>
      <c r="D8" s="8"/>
      <c r="E8" s="15"/>
      <c r="F8" s="13"/>
      <c r="G8" s="14"/>
      <c r="H8" s="19"/>
      <c r="I8" s="14"/>
      <c r="J8" s="14"/>
      <c r="K8" s="8"/>
    </row>
    <row r="9" spans="1:11" x14ac:dyDescent="0.25">
      <c r="A9" s="10"/>
      <c r="B9" s="10"/>
      <c r="C9" s="8"/>
      <c r="D9" s="8"/>
      <c r="E9" s="15"/>
      <c r="F9" s="13"/>
      <c r="G9" s="14"/>
      <c r="H9" s="19"/>
      <c r="I9" s="14"/>
      <c r="J9" s="14"/>
      <c r="K9" s="8"/>
    </row>
    <row r="10" spans="1:11" x14ac:dyDescent="0.25">
      <c r="A10" s="10"/>
      <c r="B10" s="10"/>
      <c r="C10" s="8"/>
      <c r="D10" s="8"/>
      <c r="E10" s="15"/>
      <c r="F10" s="13"/>
      <c r="G10" s="14"/>
      <c r="H10" s="19"/>
      <c r="I10" s="14"/>
      <c r="J10" s="14"/>
      <c r="K10" s="8"/>
    </row>
    <row r="11" spans="1:11" x14ac:dyDescent="0.25">
      <c r="A11" s="6"/>
      <c r="B11" s="6"/>
      <c r="C11" s="8"/>
      <c r="D11" s="12"/>
      <c r="E11" s="15"/>
      <c r="F11" s="7"/>
      <c r="G11" s="7"/>
      <c r="H11" s="19"/>
      <c r="I11" s="7"/>
      <c r="J11" s="7"/>
      <c r="K11" s="9"/>
    </row>
    <row r="12" spans="1:11" x14ac:dyDescent="0.25">
      <c r="B12"/>
      <c r="C12"/>
      <c r="D12"/>
      <c r="H12" s="1"/>
    </row>
    <row r="13" spans="1:11" x14ac:dyDescent="0.25">
      <c r="B13"/>
      <c r="C13"/>
      <c r="D13"/>
      <c r="H13" s="1"/>
    </row>
    <row r="14" spans="1:11" x14ac:dyDescent="0.25">
      <c r="B14"/>
      <c r="C14"/>
      <c r="D14"/>
      <c r="H14" s="1"/>
    </row>
    <row r="15" spans="1:11" x14ac:dyDescent="0.25">
      <c r="B15"/>
      <c r="C15"/>
      <c r="D15"/>
      <c r="H15" s="1"/>
    </row>
    <row r="16" spans="1:11" x14ac:dyDescent="0.25">
      <c r="B16"/>
      <c r="C16"/>
      <c r="D16"/>
      <c r="H16" s="2"/>
    </row>
    <row r="17" spans="2:8" s="1" customFormat="1" x14ac:dyDescent="0.25">
      <c r="B17"/>
      <c r="C17"/>
      <c r="D17"/>
      <c r="H17" s="2"/>
    </row>
    <row r="18" spans="2:8" s="1" customFormat="1" x14ac:dyDescent="0.25">
      <c r="H18" s="2"/>
    </row>
    <row r="19" spans="2:8" s="1" customFormat="1" x14ac:dyDescent="0.25">
      <c r="H19" s="2"/>
    </row>
    <row r="20" spans="2:8" s="1" customFormat="1" x14ac:dyDescent="0.25">
      <c r="H20" s="2"/>
    </row>
    <row r="21" spans="2:8" s="1" customFormat="1" x14ac:dyDescent="0.25">
      <c r="H21" s="2"/>
    </row>
    <row r="22" spans="2:8" s="1" customFormat="1" x14ac:dyDescent="0.25">
      <c r="H22" s="2"/>
    </row>
    <row r="23" spans="2:8" s="1" customFormat="1" x14ac:dyDescent="0.25">
      <c r="H23" s="2"/>
    </row>
    <row r="24" spans="2:8" s="1" customFormat="1" x14ac:dyDescent="0.25">
      <c r="H24" s="2"/>
    </row>
    <row r="25" spans="2:8" s="1" customFormat="1" x14ac:dyDescent="0.25">
      <c r="H25" s="2"/>
    </row>
    <row r="26" spans="2:8" s="1" customFormat="1" x14ac:dyDescent="0.25">
      <c r="H26" s="2"/>
    </row>
    <row r="27" spans="2:8" s="1" customFormat="1" x14ac:dyDescent="0.25">
      <c r="H27" s="2"/>
    </row>
    <row r="28" spans="2:8" s="1" customFormat="1" x14ac:dyDescent="0.25">
      <c r="H28" s="2"/>
    </row>
    <row r="29" spans="2:8" s="1" customFormat="1" x14ac:dyDescent="0.25">
      <c r="H29" s="2"/>
    </row>
    <row r="30" spans="2:8" s="1" customFormat="1" x14ac:dyDescent="0.25">
      <c r="H30" s="2"/>
    </row>
    <row r="31" spans="2:8" s="1" customFormat="1" x14ac:dyDescent="0.25">
      <c r="H31" s="2"/>
    </row>
    <row r="32" spans="2:8" s="1" customFormat="1" x14ac:dyDescent="0.25">
      <c r="H32" s="2"/>
    </row>
    <row r="33" spans="8:8" s="1" customFormat="1" x14ac:dyDescent="0.25">
      <c r="H33" s="17"/>
    </row>
    <row r="34" spans="8:8" s="1" customFormat="1" x14ac:dyDescent="0.25">
      <c r="H34" s="17"/>
    </row>
    <row r="35" spans="8:8" s="1" customFormat="1" x14ac:dyDescent="0.25">
      <c r="H35" s="17"/>
    </row>
    <row r="36" spans="8:8" s="1" customFormat="1" x14ac:dyDescent="0.25">
      <c r="H36" s="17"/>
    </row>
    <row r="37" spans="8:8" s="1" customFormat="1" x14ac:dyDescent="0.25">
      <c r="H37" s="17"/>
    </row>
    <row r="38" spans="8:8" s="1" customFormat="1" x14ac:dyDescent="0.25">
      <c r="H38" s="17"/>
    </row>
    <row r="39" spans="8:8" s="1" customFormat="1" x14ac:dyDescent="0.25">
      <c r="H39" s="17"/>
    </row>
    <row r="40" spans="8:8" s="1" customFormat="1" x14ac:dyDescent="0.25">
      <c r="H40" s="17"/>
    </row>
    <row r="41" spans="8:8" s="1" customFormat="1" x14ac:dyDescent="0.25">
      <c r="H41" s="17"/>
    </row>
    <row r="42" spans="8:8" s="1" customFormat="1" x14ac:dyDescent="0.25">
      <c r="H42" s="17"/>
    </row>
    <row r="43" spans="8:8" s="1" customFormat="1" x14ac:dyDescent="0.25">
      <c r="H43" s="17"/>
    </row>
    <row r="44" spans="8:8" s="1" customFormat="1" x14ac:dyDescent="0.25">
      <c r="H44" s="17"/>
    </row>
    <row r="45" spans="8:8" s="1" customFormat="1" x14ac:dyDescent="0.25">
      <c r="H45" s="17"/>
    </row>
    <row r="46" spans="8:8" s="1" customFormat="1" x14ac:dyDescent="0.25">
      <c r="H46" s="17"/>
    </row>
    <row r="47" spans="8:8" s="1" customFormat="1" x14ac:dyDescent="0.25">
      <c r="H47" s="17"/>
    </row>
    <row r="48" spans="8:8" s="1" customFormat="1" x14ac:dyDescent="0.25">
      <c r="H48" s="17"/>
    </row>
  </sheetData>
  <mergeCells count="1">
    <mergeCell ref="A1:K1"/>
  </mergeCells>
  <dataValidations count="5">
    <dataValidation type="list" allowBlank="1" showInputMessage="1" showErrorMessage="1" sqref="C18:C95">
      <formula1>"Loan. Advance"</formula1>
    </dataValidation>
    <dataValidation type="list" allowBlank="1" showInputMessage="1" showErrorMessage="1" sqref="I11:I95">
      <formula1>"On follow up party says it will be realised soon, Dispute in offered services, Dispute in Invoicing, Pending without reason, Unfairly held up by the party "</formula1>
    </dataValidation>
    <dataValidation type="list" allowBlank="1" showInputMessage="1" showErrorMessage="1" sqref="J11:J95">
      <formula1>"Good, Defunct, Goods against advance already delivered"</formula1>
    </dataValidation>
    <dataValidation type="list" allowBlank="1" showInputMessage="1" showErrorMessage="1" sqref="C4:C11">
      <formula1>"Loan:Advance"</formula1>
    </dataValidation>
    <dataValidation type="list" allowBlank="1" showInputMessage="1" showErrorMessage="1" sqref="H16:H32">
      <formula1>"Very good, Very less, Full payment realization not possible but partial payment can be realised if follow up is done properly, Not possible, Defunct"</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Summary</vt:lpstr>
      <vt:lpstr>Other non-curr Financial assets</vt:lpstr>
      <vt:lpstr>Deferred Tax Asset</vt:lpstr>
      <vt:lpstr>Other Non-Curr asset</vt:lpstr>
      <vt:lpstr>Inventories - I</vt:lpstr>
      <vt:lpstr>Trade Receivables - II</vt:lpstr>
      <vt:lpstr>Sheet1</vt:lpstr>
      <vt:lpstr>C&amp;CE and Other Bank Bal. - III</vt:lpstr>
      <vt:lpstr>Short Term Loans &amp; Advances</vt:lpstr>
      <vt:lpstr>Other Current Fin. Assets - IV</vt:lpstr>
      <vt:lpstr>Sheet2</vt:lpstr>
      <vt:lpstr>Trade Payable</vt:lpstr>
      <vt:lpstr>Statutory Dues</vt:lpstr>
      <vt:lpstr>Non Current Investment</vt:lpstr>
      <vt:lpstr>TP 2020</vt:lpstr>
      <vt:lpstr>TP 032020</vt:lpstr>
      <vt:lpstr>Sheet1!aShowDirectorMasterdata</vt:lpstr>
      <vt:lpstr>'Trade Receivables - II'!Print_Area</vt:lpstr>
      <vt:lpstr>'Inventories - I'!Print_Titles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Mohit Agarwal</dc:creator>
  <cp:lastModifiedBy>Mohd.Umair</cp:lastModifiedBy>
  <cp:lastPrinted>2021-10-05T06:34:39Z</cp:lastPrinted>
  <dcterms:created xsi:type="dcterms:W3CDTF">2017-12-18T06:17:30Z</dcterms:created>
  <dcterms:modified xsi:type="dcterms:W3CDTF">2021-10-05T07:50:58Z</dcterms:modified>
</cp:coreProperties>
</file>