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 Progress Files\Vibhanshu Vaibhav\Rustom Foods\"/>
    </mc:Choice>
  </mc:AlternateContent>
  <bookViews>
    <workbookView xWindow="0" yWindow="0" windowWidth="24000" windowHeight="9735"/>
  </bookViews>
  <sheets>
    <sheet name="Building Sheet" sheetId="1" r:id="rId1"/>
    <sheet name="Sheet1" sheetId="5" r:id="rId2"/>
    <sheet name="Boundary Wall Length" sheetId="2" r:id="rId3"/>
    <sheet name="Lenght or Area of Road" sheetId="3" r:id="rId4"/>
    <sheet name="Drainage length" sheetId="4" r:id="rId5"/>
  </sheets>
  <calcPr calcId="152511"/>
</workbook>
</file>

<file path=xl/calcChain.xml><?xml version="1.0" encoding="utf-8"?>
<calcChain xmlns="http://schemas.openxmlformats.org/spreadsheetml/2006/main">
  <c r="N20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4" i="1"/>
  <c r="O17" i="1"/>
  <c r="O18" i="1"/>
  <c r="O16" i="1"/>
  <c r="O15" i="1"/>
  <c r="O13" i="1"/>
  <c r="O14" i="1"/>
  <c r="O12" i="1"/>
  <c r="O5" i="1"/>
  <c r="O6" i="1"/>
  <c r="O7" i="1"/>
  <c r="O8" i="1"/>
  <c r="O9" i="1"/>
  <c r="O10" i="1"/>
  <c r="O11" i="1"/>
  <c r="O4" i="1"/>
  <c r="K20" i="1" l="1"/>
  <c r="H20" i="1"/>
  <c r="M18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4" i="1"/>
  <c r="K14" i="1"/>
  <c r="K5" i="1"/>
  <c r="K6" i="1"/>
  <c r="K7" i="1"/>
  <c r="K8" i="1"/>
  <c r="K9" i="1"/>
  <c r="K10" i="1"/>
  <c r="K11" i="1"/>
  <c r="K12" i="1"/>
  <c r="K13" i="1"/>
  <c r="K15" i="1"/>
  <c r="K16" i="1"/>
  <c r="K17" i="1"/>
  <c r="K4" i="1"/>
  <c r="H15" i="1"/>
  <c r="H7" i="1"/>
  <c r="M20" i="1" l="1"/>
  <c r="E4" i="5"/>
  <c r="E5" i="5"/>
  <c r="E6" i="5"/>
  <c r="E7" i="5"/>
  <c r="E8" i="5"/>
  <c r="E9" i="5"/>
  <c r="E3" i="5"/>
  <c r="J9" i="5"/>
  <c r="J8" i="5"/>
  <c r="J7" i="5"/>
  <c r="J6" i="5"/>
  <c r="J5" i="5"/>
  <c r="J4" i="5"/>
  <c r="J3" i="5"/>
</calcChain>
</file>

<file path=xl/sharedStrings.xml><?xml version="1.0" encoding="utf-8"?>
<sst xmlns="http://schemas.openxmlformats.org/spreadsheetml/2006/main" count="95" uniqueCount="55">
  <si>
    <t>Block Name</t>
  </si>
  <si>
    <t>Total Slabs/ Floors</t>
  </si>
  <si>
    <t>Structure condition</t>
  </si>
  <si>
    <t>S.No.</t>
  </si>
  <si>
    <t>Area (in sq. mtr.)</t>
  </si>
  <si>
    <t>Area (sq. fts.)</t>
  </si>
  <si>
    <t>FACTORY BUILDINGS</t>
  </si>
  <si>
    <t xml:space="preserve">CIVIL/STRUCTURES VALUATION </t>
  </si>
  <si>
    <t>Drainage Length in Running Meter</t>
  </si>
  <si>
    <t xml:space="preserve">MARKET VALUE </t>
  </si>
  <si>
    <t>SECURITY ROOM</t>
  </si>
  <si>
    <t>SHEAD 1</t>
  </si>
  <si>
    <t xml:space="preserve">STORE ROOM </t>
  </si>
  <si>
    <t>DOOR POST SHED</t>
  </si>
  <si>
    <t>CANTEEN</t>
  </si>
  <si>
    <t>PANEL ROOM</t>
  </si>
  <si>
    <t>LEAN TO SHEAD</t>
  </si>
  <si>
    <t>Age of construction</t>
  </si>
  <si>
    <t xml:space="preserve">Type of construction     </t>
  </si>
  <si>
    <t xml:space="preserve">RCC </t>
  </si>
  <si>
    <t>Ground</t>
  </si>
  <si>
    <t>Average</t>
  </si>
  <si>
    <t>Length</t>
  </si>
  <si>
    <t>Breadth</t>
  </si>
  <si>
    <t>Boundary</t>
  </si>
  <si>
    <t>Guard Room</t>
  </si>
  <si>
    <t>Process Hall</t>
  </si>
  <si>
    <t>Slauter Hall</t>
  </si>
  <si>
    <t>ADM Block</t>
  </si>
  <si>
    <t>Refrigeration Room</t>
  </si>
  <si>
    <t>Cold Storeage Room</t>
  </si>
  <si>
    <t>Emergency Room</t>
  </si>
  <si>
    <t>Electric Panel Room</t>
  </si>
  <si>
    <t>Generator room</t>
  </si>
  <si>
    <t>Animal Yard Shed</t>
  </si>
  <si>
    <t>Animals Loading/Unloading Shed</t>
  </si>
  <si>
    <t>Site Development</t>
  </si>
  <si>
    <t xml:space="preserve">Ground + 1 </t>
  </si>
  <si>
    <t>Water Storage Tank</t>
  </si>
  <si>
    <t>Boundary wall</t>
  </si>
  <si>
    <t>RCC framed Column Beam structure</t>
  </si>
  <si>
    <t>GI shed roof on truss frame structure</t>
  </si>
  <si>
    <t>H.S.D. tank</t>
  </si>
  <si>
    <t>Floor wise Height (ft.)</t>
  </si>
  <si>
    <t>Freezing Zone</t>
  </si>
  <si>
    <t>Market Rate (per sq. ft.)</t>
  </si>
  <si>
    <t>Chequred Tiles</t>
  </si>
  <si>
    <t>Total</t>
  </si>
  <si>
    <t>Remarks:-</t>
  </si>
  <si>
    <t>1.  All the covered area details of  the subject property has been taken as per old valuation report.</t>
  </si>
  <si>
    <t>2. The valuation of the structure is done on the basis of Depriciated replacement cost method.</t>
  </si>
  <si>
    <t>3. All the civil structure in the buildfing sheet is located on the Premises of M/s. Rustam Foods Private Limited. Located at E-9-10/26-28, Site 01, Unnao, Uttar Pradesh.</t>
  </si>
  <si>
    <t>Government Guideline Value</t>
  </si>
  <si>
    <t>GI shed roof on RCC framed structure</t>
  </si>
  <si>
    <t>Depriciation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</si>
</sst>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₹&quot;\ * #,##0.00_ ;_ &quot;₹&quot;\ * \-#,##0.00_ ;_ &quot;₹&quot;\ * &quot;-&quot;??_ ;_ @_ "/>
    <numFmt numFmtId="164" formatCode="_ [$₹-4009]\ * #,##0_ ;_ [$₹-4009]\ * \-#,##0_ ;_ [$₹-4009]\ * &quot;-&quot;??_ ;_ @_ "/>
    <numFmt numFmtId="165" formatCode="_ [$₹-4009]\ * #,##0.00_ ;_ [$₹-4009]\ * \-#,##0.00_ ;_ [$₹-4009]\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3" fillId="5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top"/>
    </xf>
    <xf numFmtId="0" fontId="1" fillId="6" borderId="1" xfId="0" applyFont="1" applyFill="1" applyBorder="1"/>
    <xf numFmtId="0" fontId="0" fillId="0" borderId="1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2" fontId="0" fillId="0" borderId="0" xfId="0" applyNumberFormat="1" applyFont="1" applyBorder="1" applyAlignment="1">
      <alignment horizontal="center" vertical="center"/>
    </xf>
    <xf numFmtId="0" fontId="3" fillId="5" borderId="0" xfId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164" fontId="0" fillId="0" borderId="1" xfId="0" applyNumberFormat="1" applyBorder="1" applyAlignment="1">
      <alignment vertical="center"/>
    </xf>
    <xf numFmtId="164" fontId="0" fillId="0" borderId="1" xfId="2" applyNumberFormat="1" applyFont="1" applyBorder="1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2" fontId="0" fillId="0" borderId="1" xfId="0" applyNumberForma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5" fontId="0" fillId="0" borderId="0" xfId="0" applyNumberFormat="1"/>
    <xf numFmtId="0" fontId="1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zoomScaleNormal="100" workbookViewId="0">
      <selection sqref="A1:N20"/>
    </sheetView>
  </sheetViews>
  <sheetFormatPr defaultRowHeight="15" x14ac:dyDescent="0.25"/>
  <cols>
    <col min="1" max="1" width="6.5703125" style="2" customWidth="1"/>
    <col min="2" max="2" width="22.28515625" style="5" customWidth="1"/>
    <col min="3" max="3" width="12.5703125" style="1" customWidth="1"/>
    <col min="4" max="4" width="11.28515625" style="1" customWidth="1"/>
    <col min="5" max="5" width="12.28515625" style="1" hidden="1" customWidth="1"/>
    <col min="6" max="6" width="36.85546875" style="1" hidden="1" customWidth="1"/>
    <col min="7" max="7" width="12" style="1" hidden="1" customWidth="1"/>
    <col min="8" max="8" width="13.42578125" style="1" customWidth="1"/>
    <col min="9" max="9" width="7.7109375" style="1" hidden="1" customWidth="1"/>
    <col min="10" max="10" width="8" style="1" hidden="1" customWidth="1"/>
    <col min="11" max="11" width="11.7109375" style="1" customWidth="1"/>
    <col min="12" max="12" width="13.7109375" hidden="1" customWidth="1"/>
    <col min="13" max="13" width="17.7109375" hidden="1" customWidth="1"/>
    <col min="14" max="14" width="18.5703125" hidden="1" customWidth="1"/>
    <col min="15" max="15" width="14.28515625" customWidth="1"/>
  </cols>
  <sheetData>
    <row r="1" spans="1:17" ht="21.75" customHeight="1" x14ac:dyDescent="0.25">
      <c r="A1" s="41" t="s">
        <v>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ht="30" x14ac:dyDescent="0.25">
      <c r="A2" s="9" t="s">
        <v>3</v>
      </c>
      <c r="B2" s="15" t="s">
        <v>0</v>
      </c>
      <c r="C2" s="9" t="s">
        <v>1</v>
      </c>
      <c r="D2" s="9" t="s">
        <v>43</v>
      </c>
      <c r="E2" s="9" t="s">
        <v>17</v>
      </c>
      <c r="F2" s="9" t="s">
        <v>18</v>
      </c>
      <c r="G2" s="9" t="s">
        <v>2</v>
      </c>
      <c r="H2" s="9" t="s">
        <v>4</v>
      </c>
      <c r="I2" s="9" t="s">
        <v>22</v>
      </c>
      <c r="J2" s="9" t="s">
        <v>23</v>
      </c>
      <c r="K2" s="9" t="s">
        <v>5</v>
      </c>
      <c r="L2" s="9" t="s">
        <v>45</v>
      </c>
      <c r="M2" s="9" t="s">
        <v>9</v>
      </c>
      <c r="N2" s="9" t="s">
        <v>52</v>
      </c>
      <c r="O2" s="46" t="s">
        <v>54</v>
      </c>
    </row>
    <row r="3" spans="1:17" ht="15" customHeight="1" x14ac:dyDescent="0.25">
      <c r="A3" s="42" t="s">
        <v>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18"/>
    </row>
    <row r="4" spans="1:17" x14ac:dyDescent="0.25">
      <c r="A4" s="3">
        <v>1</v>
      </c>
      <c r="B4" s="8" t="s">
        <v>25</v>
      </c>
      <c r="C4" s="8" t="s">
        <v>20</v>
      </c>
      <c r="D4" s="6">
        <v>10</v>
      </c>
      <c r="E4" s="3">
        <v>13</v>
      </c>
      <c r="F4" s="28" t="s">
        <v>40</v>
      </c>
      <c r="G4" s="3" t="s">
        <v>21</v>
      </c>
      <c r="H4" s="14">
        <v>139.72</v>
      </c>
      <c r="I4" s="14">
        <v>22</v>
      </c>
      <c r="J4" s="14">
        <v>64</v>
      </c>
      <c r="K4" s="10">
        <f>(10.7642*H4)</f>
        <v>1503.9740240000001</v>
      </c>
      <c r="L4" s="32">
        <v>1000</v>
      </c>
      <c r="M4" s="30">
        <f>L4*K4</f>
        <v>1503974.0240000002</v>
      </c>
      <c r="N4" s="33">
        <f>(14000-O4)*H4</f>
        <v>1670003.3</v>
      </c>
      <c r="O4" s="45">
        <f>(14000*13*9)/(80*10)</f>
        <v>2047.5</v>
      </c>
    </row>
    <row r="5" spans="1:17" x14ac:dyDescent="0.25">
      <c r="A5" s="3">
        <v>2</v>
      </c>
      <c r="B5" s="8" t="s">
        <v>26</v>
      </c>
      <c r="C5" s="8" t="s">
        <v>37</v>
      </c>
      <c r="D5" s="6">
        <v>14</v>
      </c>
      <c r="E5" s="3">
        <v>13</v>
      </c>
      <c r="F5" s="28" t="s">
        <v>40</v>
      </c>
      <c r="G5" s="3" t="s">
        <v>21</v>
      </c>
      <c r="H5" s="14">
        <v>6881.2</v>
      </c>
      <c r="I5" s="14">
        <v>13.5</v>
      </c>
      <c r="J5" s="14">
        <v>60</v>
      </c>
      <c r="K5" s="10">
        <f t="shared" ref="K5:K17" si="0">(10.7642*H5)</f>
        <v>74070.613039999997</v>
      </c>
      <c r="L5" s="30">
        <v>1200</v>
      </c>
      <c r="M5" s="30">
        <f t="shared" ref="M5:M17" si="1">L5*K5</f>
        <v>88884735.648000002</v>
      </c>
      <c r="N5" s="33">
        <f t="shared" ref="N5:N19" si="2">(14000-O5)*H5</f>
        <v>82247543</v>
      </c>
      <c r="O5" s="45">
        <f t="shared" ref="O5:O11" si="3">(14000*13*9)/(80*10)</f>
        <v>2047.5</v>
      </c>
    </row>
    <row r="6" spans="1:17" x14ac:dyDescent="0.25">
      <c r="A6" s="3">
        <v>3</v>
      </c>
      <c r="B6" s="8" t="s">
        <v>27</v>
      </c>
      <c r="C6" s="8" t="s">
        <v>20</v>
      </c>
      <c r="D6" s="6">
        <v>14</v>
      </c>
      <c r="E6" s="3">
        <v>13</v>
      </c>
      <c r="F6" s="28" t="s">
        <v>40</v>
      </c>
      <c r="G6" s="3" t="s">
        <v>21</v>
      </c>
      <c r="H6" s="14">
        <v>1893.21</v>
      </c>
      <c r="I6" s="14">
        <v>15</v>
      </c>
      <c r="J6" s="14">
        <v>62</v>
      </c>
      <c r="K6" s="10">
        <f t="shared" si="0"/>
        <v>20378.891082000002</v>
      </c>
      <c r="L6" s="30">
        <v>1200</v>
      </c>
      <c r="M6" s="30">
        <f t="shared" si="1"/>
        <v>24454669.298400003</v>
      </c>
      <c r="N6" s="33">
        <f t="shared" si="2"/>
        <v>22628592.525000002</v>
      </c>
      <c r="O6" s="45">
        <f t="shared" si="3"/>
        <v>2047.5</v>
      </c>
    </row>
    <row r="7" spans="1:17" x14ac:dyDescent="0.25">
      <c r="A7" s="3">
        <v>4</v>
      </c>
      <c r="B7" s="8" t="s">
        <v>28</v>
      </c>
      <c r="C7" s="8" t="s">
        <v>37</v>
      </c>
      <c r="D7" s="6">
        <v>14</v>
      </c>
      <c r="E7" s="3">
        <v>13</v>
      </c>
      <c r="F7" s="28" t="s">
        <v>40</v>
      </c>
      <c r="G7" s="3" t="s">
        <v>21</v>
      </c>
      <c r="H7" s="14">
        <f>563.58*2</f>
        <v>1127.1600000000001</v>
      </c>
      <c r="I7" s="14">
        <v>19</v>
      </c>
      <c r="J7" s="14">
        <v>6</v>
      </c>
      <c r="K7" s="10">
        <f t="shared" si="0"/>
        <v>12132.975672000002</v>
      </c>
      <c r="L7" s="30">
        <v>1200</v>
      </c>
      <c r="M7" s="30">
        <f t="shared" si="1"/>
        <v>14559570.806400003</v>
      </c>
      <c r="N7" s="33">
        <f t="shared" si="2"/>
        <v>13472379.9</v>
      </c>
      <c r="O7" s="45">
        <f t="shared" si="3"/>
        <v>2047.5</v>
      </c>
    </row>
    <row r="8" spans="1:17" x14ac:dyDescent="0.25">
      <c r="A8" s="3">
        <v>5</v>
      </c>
      <c r="B8" s="8" t="s">
        <v>29</v>
      </c>
      <c r="C8" s="8" t="s">
        <v>20</v>
      </c>
      <c r="D8" s="6">
        <v>20</v>
      </c>
      <c r="E8" s="3">
        <v>13</v>
      </c>
      <c r="F8" s="28" t="s">
        <v>40</v>
      </c>
      <c r="G8" s="3" t="s">
        <v>21</v>
      </c>
      <c r="H8" s="14">
        <v>318.61</v>
      </c>
      <c r="I8" s="14">
        <v>14.5</v>
      </c>
      <c r="J8" s="14">
        <v>6</v>
      </c>
      <c r="K8" s="10">
        <f t="shared" si="0"/>
        <v>3429.5817620000003</v>
      </c>
      <c r="L8" s="30">
        <v>1600</v>
      </c>
      <c r="M8" s="30">
        <f t="shared" si="1"/>
        <v>5487330.8192000007</v>
      </c>
      <c r="N8" s="33">
        <f t="shared" si="2"/>
        <v>3808186.0250000004</v>
      </c>
      <c r="O8" s="45">
        <f t="shared" si="3"/>
        <v>2047.5</v>
      </c>
    </row>
    <row r="9" spans="1:17" x14ac:dyDescent="0.25">
      <c r="A9" s="3">
        <v>6</v>
      </c>
      <c r="B9" s="8" t="s">
        <v>30</v>
      </c>
      <c r="C9" s="8" t="s">
        <v>20</v>
      </c>
      <c r="D9" s="6">
        <v>10</v>
      </c>
      <c r="E9" s="3">
        <v>13</v>
      </c>
      <c r="F9" s="28" t="s">
        <v>40</v>
      </c>
      <c r="G9" s="3" t="s">
        <v>21</v>
      </c>
      <c r="H9" s="14">
        <v>504.97</v>
      </c>
      <c r="I9" s="14">
        <v>33.5</v>
      </c>
      <c r="J9" s="14">
        <v>6</v>
      </c>
      <c r="K9" s="10">
        <f t="shared" si="0"/>
        <v>5435.5980740000005</v>
      </c>
      <c r="L9" s="30">
        <v>1500</v>
      </c>
      <c r="M9" s="30">
        <f t="shared" si="1"/>
        <v>8153397.1110000005</v>
      </c>
      <c r="N9" s="33">
        <f t="shared" si="2"/>
        <v>6035653.9250000007</v>
      </c>
      <c r="O9" s="45">
        <f t="shared" si="3"/>
        <v>2047.5</v>
      </c>
    </row>
    <row r="10" spans="1:17" x14ac:dyDescent="0.25">
      <c r="A10" s="3">
        <v>7</v>
      </c>
      <c r="B10" s="12" t="s">
        <v>31</v>
      </c>
      <c r="C10" s="8" t="s">
        <v>20</v>
      </c>
      <c r="D10" s="6">
        <v>10</v>
      </c>
      <c r="E10" s="3">
        <v>13</v>
      </c>
      <c r="F10" s="28" t="s">
        <v>40</v>
      </c>
      <c r="G10" s="3" t="s">
        <v>21</v>
      </c>
      <c r="H10" s="14">
        <v>36</v>
      </c>
      <c r="I10" s="14">
        <v>30</v>
      </c>
      <c r="J10" s="14">
        <v>12.5</v>
      </c>
      <c r="K10" s="10">
        <f t="shared" si="0"/>
        <v>387.51120000000003</v>
      </c>
      <c r="L10" s="32">
        <v>1100</v>
      </c>
      <c r="M10" s="30">
        <f t="shared" si="1"/>
        <v>426262.32</v>
      </c>
      <c r="N10" s="33">
        <f t="shared" si="2"/>
        <v>430290</v>
      </c>
      <c r="O10" s="45">
        <f t="shared" si="3"/>
        <v>2047.5</v>
      </c>
    </row>
    <row r="11" spans="1:17" x14ac:dyDescent="0.25">
      <c r="A11" s="3">
        <v>8</v>
      </c>
      <c r="B11" s="12" t="s">
        <v>32</v>
      </c>
      <c r="C11" s="8" t="s">
        <v>20</v>
      </c>
      <c r="D11" s="38">
        <v>10</v>
      </c>
      <c r="E11" s="3">
        <v>13</v>
      </c>
      <c r="F11" s="28" t="s">
        <v>40</v>
      </c>
      <c r="G11" s="3" t="s">
        <v>21</v>
      </c>
      <c r="H11" s="14">
        <v>62.57</v>
      </c>
      <c r="I11" s="6">
        <v>30.5</v>
      </c>
      <c r="J11" s="6">
        <v>5.5</v>
      </c>
      <c r="K11" s="10">
        <f t="shared" si="0"/>
        <v>673.51599400000009</v>
      </c>
      <c r="L11" s="33">
        <v>500</v>
      </c>
      <c r="M11" s="30">
        <f t="shared" si="1"/>
        <v>336757.99700000003</v>
      </c>
      <c r="N11" s="33">
        <f t="shared" si="2"/>
        <v>747867.92500000005</v>
      </c>
      <c r="O11" s="45">
        <f t="shared" si="3"/>
        <v>2047.5</v>
      </c>
    </row>
    <row r="12" spans="1:17" x14ac:dyDescent="0.25">
      <c r="A12" s="3">
        <v>9</v>
      </c>
      <c r="B12" s="12" t="s">
        <v>33</v>
      </c>
      <c r="C12" s="8" t="s">
        <v>20</v>
      </c>
      <c r="D12" s="16">
        <v>12</v>
      </c>
      <c r="E12" s="3">
        <v>13</v>
      </c>
      <c r="F12" s="3" t="s">
        <v>53</v>
      </c>
      <c r="G12" s="3" t="s">
        <v>21</v>
      </c>
      <c r="H12" s="14">
        <v>220</v>
      </c>
      <c r="I12" s="6">
        <v>18.5</v>
      </c>
      <c r="J12" s="6">
        <v>5</v>
      </c>
      <c r="K12" s="10">
        <f t="shared" si="0"/>
        <v>2368.1240000000003</v>
      </c>
      <c r="L12" s="33">
        <v>300</v>
      </c>
      <c r="M12" s="30">
        <f t="shared" si="1"/>
        <v>710437.20000000007</v>
      </c>
      <c r="N12" s="33">
        <f t="shared" si="2"/>
        <v>2719640</v>
      </c>
      <c r="O12" s="45">
        <f>(7000*13*9)/(50*10)</f>
        <v>1638</v>
      </c>
      <c r="P12">
        <v>636</v>
      </c>
      <c r="Q12" t="s">
        <v>24</v>
      </c>
    </row>
    <row r="13" spans="1:17" x14ac:dyDescent="0.25">
      <c r="A13" s="3">
        <v>10</v>
      </c>
      <c r="B13" s="12" t="s">
        <v>34</v>
      </c>
      <c r="C13" s="8" t="s">
        <v>20</v>
      </c>
      <c r="D13" s="38">
        <v>12</v>
      </c>
      <c r="E13" s="3">
        <v>13</v>
      </c>
      <c r="F13" s="3" t="s">
        <v>41</v>
      </c>
      <c r="G13" s="3" t="s">
        <v>21</v>
      </c>
      <c r="H13" s="14">
        <v>1600</v>
      </c>
      <c r="I13" s="6">
        <v>5.2</v>
      </c>
      <c r="J13" s="6">
        <v>4.5</v>
      </c>
      <c r="K13" s="10">
        <f t="shared" si="0"/>
        <v>17222.72</v>
      </c>
      <c r="L13" s="33">
        <v>400</v>
      </c>
      <c r="M13" s="30">
        <f t="shared" si="1"/>
        <v>6889088</v>
      </c>
      <c r="N13" s="33">
        <f t="shared" si="2"/>
        <v>19779200</v>
      </c>
      <c r="O13" s="45">
        <f t="shared" ref="O13:O18" si="4">(7000*13*9)/(50*10)</f>
        <v>1638</v>
      </c>
    </row>
    <row r="14" spans="1:17" ht="28.5" customHeight="1" x14ac:dyDescent="0.25">
      <c r="A14" s="3">
        <v>11</v>
      </c>
      <c r="B14" s="12" t="s">
        <v>35</v>
      </c>
      <c r="C14" s="8" t="s">
        <v>20</v>
      </c>
      <c r="D14" s="38">
        <v>12</v>
      </c>
      <c r="E14" s="3">
        <v>13</v>
      </c>
      <c r="F14" s="3" t="s">
        <v>41</v>
      </c>
      <c r="G14" s="3" t="s">
        <v>21</v>
      </c>
      <c r="H14" s="14">
        <v>318.14999999999998</v>
      </c>
      <c r="I14" s="6">
        <v>7</v>
      </c>
      <c r="J14" s="6">
        <v>8</v>
      </c>
      <c r="K14" s="10">
        <f>(10.7642*H14)</f>
        <v>3424.6302299999998</v>
      </c>
      <c r="L14" s="33">
        <v>400</v>
      </c>
      <c r="M14" s="30">
        <f t="shared" si="1"/>
        <v>1369852.0919999999</v>
      </c>
      <c r="N14" s="33">
        <f t="shared" si="2"/>
        <v>3932970.3</v>
      </c>
      <c r="O14" s="45">
        <f t="shared" si="4"/>
        <v>1638</v>
      </c>
    </row>
    <row r="15" spans="1:17" x14ac:dyDescent="0.25">
      <c r="A15" s="3"/>
      <c r="B15" s="12" t="s">
        <v>44</v>
      </c>
      <c r="C15" s="8" t="s">
        <v>20</v>
      </c>
      <c r="D15" s="38">
        <v>10</v>
      </c>
      <c r="E15" s="3">
        <v>3</v>
      </c>
      <c r="F15" s="28" t="s">
        <v>40</v>
      </c>
      <c r="G15" s="3" t="s">
        <v>21</v>
      </c>
      <c r="H15" s="14">
        <f>30*25</f>
        <v>750</v>
      </c>
      <c r="I15" s="6"/>
      <c r="J15" s="6"/>
      <c r="K15" s="10">
        <f t="shared" si="0"/>
        <v>8073.1500000000005</v>
      </c>
      <c r="L15" s="33">
        <v>1500</v>
      </c>
      <c r="M15" s="30">
        <f t="shared" si="1"/>
        <v>12109725</v>
      </c>
      <c r="N15" s="33">
        <f t="shared" si="2"/>
        <v>10145625</v>
      </c>
      <c r="O15" s="45">
        <f>(14000*3*9)/(80*10)</f>
        <v>472.5</v>
      </c>
    </row>
    <row r="16" spans="1:17" x14ac:dyDescent="0.25">
      <c r="A16" s="3">
        <v>12</v>
      </c>
      <c r="B16" s="12" t="s">
        <v>42</v>
      </c>
      <c r="C16" s="8" t="s">
        <v>20</v>
      </c>
      <c r="D16" s="38"/>
      <c r="E16" s="3">
        <v>13</v>
      </c>
      <c r="F16" s="3" t="s">
        <v>41</v>
      </c>
      <c r="G16" s="3" t="s">
        <v>21</v>
      </c>
      <c r="H16" s="14">
        <v>144</v>
      </c>
      <c r="I16" s="6">
        <v>42</v>
      </c>
      <c r="J16" s="6">
        <v>8</v>
      </c>
      <c r="K16" s="10">
        <f t="shared" si="0"/>
        <v>1550.0448000000001</v>
      </c>
      <c r="L16" s="33">
        <v>400</v>
      </c>
      <c r="M16" s="30">
        <f t="shared" si="1"/>
        <v>620017.92000000004</v>
      </c>
      <c r="N16" s="33">
        <f t="shared" si="2"/>
        <v>1780128</v>
      </c>
      <c r="O16" s="45">
        <f t="shared" si="4"/>
        <v>1638</v>
      </c>
    </row>
    <row r="17" spans="1:17" x14ac:dyDescent="0.25">
      <c r="A17" s="3">
        <v>13</v>
      </c>
      <c r="B17" s="12" t="s">
        <v>38</v>
      </c>
      <c r="C17" s="8" t="s">
        <v>20</v>
      </c>
      <c r="D17" s="38"/>
      <c r="E17" s="3">
        <v>13</v>
      </c>
      <c r="F17" s="3" t="s">
        <v>41</v>
      </c>
      <c r="G17" s="3" t="s">
        <v>21</v>
      </c>
      <c r="H17" s="14">
        <v>67.989999999999995</v>
      </c>
      <c r="I17" s="6">
        <v>30</v>
      </c>
      <c r="J17" s="6">
        <v>10</v>
      </c>
      <c r="K17" s="10">
        <f t="shared" si="0"/>
        <v>731.85795799999994</v>
      </c>
      <c r="L17" s="33">
        <v>400</v>
      </c>
      <c r="M17" s="30">
        <f t="shared" si="1"/>
        <v>292743.18319999997</v>
      </c>
      <c r="N17" s="33">
        <f t="shared" si="2"/>
        <v>840492.37999999989</v>
      </c>
      <c r="O17" s="45">
        <f t="shared" si="4"/>
        <v>1638</v>
      </c>
    </row>
    <row r="18" spans="1:17" x14ac:dyDescent="0.25">
      <c r="A18" s="3">
        <v>14</v>
      </c>
      <c r="B18" s="12" t="s">
        <v>39</v>
      </c>
      <c r="C18" s="8" t="s">
        <v>20</v>
      </c>
      <c r="D18" s="38">
        <v>10</v>
      </c>
      <c r="E18" s="3">
        <v>13</v>
      </c>
      <c r="F18" s="3" t="s">
        <v>19</v>
      </c>
      <c r="G18" s="3" t="s">
        <v>21</v>
      </c>
      <c r="H18" s="14">
        <v>517.73</v>
      </c>
      <c r="I18" s="6">
        <v>30</v>
      </c>
      <c r="J18" s="6">
        <v>5</v>
      </c>
      <c r="K18" s="10"/>
      <c r="L18" s="33">
        <v>2500</v>
      </c>
      <c r="M18" s="30">
        <f>L18*H18</f>
        <v>1294325</v>
      </c>
      <c r="N18" s="33">
        <f t="shared" si="2"/>
        <v>6400178.2599999998</v>
      </c>
      <c r="O18" s="45">
        <f t="shared" si="4"/>
        <v>1638</v>
      </c>
    </row>
    <row r="19" spans="1:17" ht="24.95" customHeight="1" x14ac:dyDescent="0.25">
      <c r="A19" s="3">
        <v>15</v>
      </c>
      <c r="B19" s="12" t="s">
        <v>36</v>
      </c>
      <c r="C19" s="8" t="s">
        <v>20</v>
      </c>
      <c r="D19" s="43"/>
      <c r="E19" s="43"/>
      <c r="F19" s="3" t="s">
        <v>46</v>
      </c>
      <c r="G19" s="3" t="s">
        <v>21</v>
      </c>
      <c r="H19" s="34"/>
      <c r="I19" s="34"/>
      <c r="J19" s="34"/>
      <c r="K19" s="34"/>
      <c r="L19" s="34"/>
      <c r="M19" s="31">
        <v>2000000</v>
      </c>
      <c r="N19" s="33"/>
      <c r="O19" s="45"/>
    </row>
    <row r="20" spans="1:17" x14ac:dyDescent="0.25">
      <c r="A20" s="44" t="s">
        <v>47</v>
      </c>
      <c r="B20" s="44"/>
      <c r="C20" s="44"/>
      <c r="D20" s="44"/>
      <c r="E20" s="44"/>
      <c r="F20" s="44"/>
      <c r="G20" s="44"/>
      <c r="H20" s="35">
        <f>SUM(H4:H19)</f>
        <v>14581.31</v>
      </c>
      <c r="I20" s="39"/>
      <c r="J20" s="39"/>
      <c r="K20" s="35">
        <f>SUM(K4:K19)</f>
        <v>151383.187836</v>
      </c>
      <c r="L20" s="36"/>
      <c r="M20" s="37">
        <f>SUM(M4:M19)</f>
        <v>169092886.4192</v>
      </c>
      <c r="N20" s="37">
        <f>SUM(N4:N19)</f>
        <v>176638750.54000002</v>
      </c>
      <c r="O20" s="45"/>
      <c r="Q20" s="29"/>
    </row>
    <row r="21" spans="1:17" x14ac:dyDescent="0.25">
      <c r="A21" s="47" t="s">
        <v>48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9"/>
    </row>
    <row r="22" spans="1:17" x14ac:dyDescent="0.25">
      <c r="A22" s="50" t="s">
        <v>49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2"/>
    </row>
    <row r="23" spans="1:17" x14ac:dyDescent="0.25">
      <c r="A23" s="50" t="s">
        <v>50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2"/>
    </row>
    <row r="24" spans="1:17" x14ac:dyDescent="0.25">
      <c r="A24" s="50" t="s">
        <v>51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2"/>
    </row>
    <row r="25" spans="1:17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7" ht="39" customHeight="1" x14ac:dyDescent="0.25">
      <c r="A26" s="19"/>
      <c r="B26" s="23"/>
      <c r="C26" s="21"/>
      <c r="D26" s="24"/>
      <c r="E26" s="19"/>
      <c r="F26" s="19"/>
      <c r="G26" s="19"/>
      <c r="H26" s="21"/>
      <c r="I26" s="21"/>
      <c r="J26" s="21"/>
      <c r="K26" s="25"/>
      <c r="L26" s="22"/>
      <c r="M26" s="22"/>
    </row>
    <row r="27" spans="1:17" ht="42" customHeight="1" x14ac:dyDescent="0.25">
      <c r="A27" s="19"/>
      <c r="B27" s="23"/>
      <c r="C27" s="21"/>
      <c r="D27" s="24"/>
      <c r="E27" s="19"/>
      <c r="F27" s="19"/>
      <c r="G27" s="19"/>
      <c r="H27" s="21"/>
      <c r="I27" s="21"/>
      <c r="J27" s="21"/>
      <c r="K27" s="25"/>
      <c r="L27" s="22"/>
      <c r="M27" s="22"/>
    </row>
    <row r="28" spans="1:17" ht="35.25" customHeight="1" x14ac:dyDescent="0.25">
      <c r="A28" s="19"/>
      <c r="B28" s="26"/>
      <c r="C28" s="21"/>
      <c r="D28" s="21"/>
      <c r="E28" s="19"/>
      <c r="F28" s="19"/>
      <c r="G28" s="19"/>
      <c r="H28" s="21"/>
      <c r="I28" s="21"/>
      <c r="J28" s="21"/>
      <c r="K28" s="25"/>
      <c r="L28" s="22"/>
      <c r="M28" s="22"/>
    </row>
    <row r="29" spans="1:17" ht="35.25" customHeight="1" x14ac:dyDescent="0.25">
      <c r="A29" s="19"/>
      <c r="B29" s="23"/>
      <c r="C29" s="21"/>
      <c r="D29" s="24"/>
      <c r="E29" s="19"/>
      <c r="F29" s="19"/>
      <c r="G29" s="19"/>
      <c r="H29" s="21"/>
      <c r="I29" s="21"/>
      <c r="J29" s="21"/>
      <c r="K29" s="25"/>
      <c r="L29" s="22"/>
      <c r="M29" s="22"/>
    </row>
    <row r="30" spans="1:17" ht="39" customHeight="1" x14ac:dyDescent="0.25">
      <c r="A30" s="19"/>
      <c r="B30" s="23"/>
      <c r="C30" s="21"/>
      <c r="D30" s="24"/>
      <c r="E30" s="19"/>
      <c r="F30" s="19"/>
      <c r="G30" s="19"/>
      <c r="H30" s="21"/>
      <c r="I30" s="21"/>
      <c r="J30" s="21"/>
      <c r="K30" s="25"/>
      <c r="L30" s="22"/>
      <c r="M30" s="22"/>
    </row>
    <row r="31" spans="1:17" ht="33" customHeight="1" x14ac:dyDescent="0.25">
      <c r="A31" s="19"/>
      <c r="B31" s="26"/>
      <c r="C31" s="21"/>
      <c r="D31" s="21"/>
      <c r="E31" s="19"/>
      <c r="F31" s="19"/>
      <c r="G31" s="19"/>
      <c r="H31" s="21"/>
      <c r="I31" s="21"/>
      <c r="J31" s="21"/>
      <c r="K31" s="25"/>
      <c r="L31" s="22"/>
      <c r="M31" s="22"/>
    </row>
    <row r="32" spans="1:17" ht="35.25" customHeight="1" x14ac:dyDescent="0.25">
      <c r="A32" s="19"/>
      <c r="B32" s="26"/>
      <c r="C32" s="21"/>
      <c r="D32" s="21"/>
      <c r="E32" s="19"/>
      <c r="F32" s="19"/>
      <c r="G32" s="19"/>
      <c r="H32" s="21"/>
      <c r="I32" s="21"/>
      <c r="J32" s="21"/>
      <c r="K32" s="25"/>
      <c r="L32" s="22"/>
      <c r="M32" s="22"/>
    </row>
    <row r="33" spans="1:13" ht="43.5" customHeight="1" x14ac:dyDescent="0.25">
      <c r="A33" s="19"/>
      <c r="B33" s="26"/>
      <c r="C33" s="21"/>
      <c r="D33" s="21"/>
      <c r="E33" s="19"/>
      <c r="F33" s="19"/>
      <c r="G33" s="19"/>
      <c r="H33" s="21"/>
      <c r="I33" s="21"/>
      <c r="J33" s="21"/>
      <c r="K33" s="25"/>
      <c r="L33" s="22"/>
      <c r="M33" s="22"/>
    </row>
    <row r="34" spans="1:13" x14ac:dyDescent="0.25">
      <c r="A34" s="27"/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2"/>
      <c r="M34" s="22"/>
    </row>
  </sheetData>
  <mergeCells count="9">
    <mergeCell ref="A25:M25"/>
    <mergeCell ref="A3:M3"/>
    <mergeCell ref="D19:E19"/>
    <mergeCell ref="A20:G20"/>
    <mergeCell ref="A1:N1"/>
    <mergeCell ref="A21:N21"/>
    <mergeCell ref="A22:N22"/>
    <mergeCell ref="A23:N23"/>
    <mergeCell ref="A24:N24"/>
  </mergeCells>
  <phoneticPr fontId="5" type="noConversion"/>
  <dataValidations disablePrompts="1" count="1">
    <dataValidation type="list" allowBlank="1" showInputMessage="1" showErrorMessage="1" sqref="G4:G19 G26:G33">
      <formula1>"Very Good, Good, Average, Poor, Ordinary with wreckages in the structure"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9"/>
  <sheetViews>
    <sheetView workbookViewId="0">
      <selection activeCell="B3" sqref="B3:J9"/>
    </sheetView>
  </sheetViews>
  <sheetFormatPr defaultRowHeight="15" x14ac:dyDescent="0.25"/>
  <sheetData>
    <row r="3" spans="2:10" x14ac:dyDescent="0.25">
      <c r="B3" s="12" t="s">
        <v>11</v>
      </c>
      <c r="C3" s="4">
        <v>76</v>
      </c>
      <c r="D3" s="4">
        <v>18</v>
      </c>
      <c r="E3" s="13">
        <f>C3*D3</f>
        <v>1368</v>
      </c>
      <c r="F3" s="3"/>
      <c r="G3" s="4"/>
      <c r="H3" s="3"/>
      <c r="I3" s="6"/>
      <c r="J3" s="10">
        <f t="shared" ref="J3:J9" si="0">10.7642*I3</f>
        <v>0</v>
      </c>
    </row>
    <row r="4" spans="2:10" ht="30" x14ac:dyDescent="0.25">
      <c r="B4" s="12" t="s">
        <v>12</v>
      </c>
      <c r="C4" s="4">
        <v>15</v>
      </c>
      <c r="D4" s="4">
        <v>4</v>
      </c>
      <c r="E4" s="13">
        <f t="shared" ref="E4:E9" si="1">C4*D4</f>
        <v>60</v>
      </c>
      <c r="F4" s="3"/>
      <c r="G4" s="4"/>
      <c r="H4" s="3"/>
      <c r="I4" s="6"/>
      <c r="J4" s="10">
        <f t="shared" si="0"/>
        <v>0</v>
      </c>
    </row>
    <row r="5" spans="2:10" ht="45" x14ac:dyDescent="0.25">
      <c r="B5" s="12" t="s">
        <v>13</v>
      </c>
      <c r="C5" s="4">
        <v>25</v>
      </c>
      <c r="D5" s="4">
        <v>9</v>
      </c>
      <c r="E5" s="13">
        <f t="shared" si="1"/>
        <v>225</v>
      </c>
      <c r="F5" s="3"/>
      <c r="G5" s="4"/>
      <c r="H5" s="3"/>
      <c r="I5" s="6"/>
      <c r="J5" s="10">
        <f t="shared" si="0"/>
        <v>0</v>
      </c>
    </row>
    <row r="6" spans="2:10" ht="30" x14ac:dyDescent="0.25">
      <c r="B6" s="12" t="s">
        <v>10</v>
      </c>
      <c r="C6" s="6">
        <v>4</v>
      </c>
      <c r="D6" s="6">
        <v>3</v>
      </c>
      <c r="E6" s="13">
        <f t="shared" si="1"/>
        <v>12</v>
      </c>
      <c r="F6" s="3"/>
      <c r="G6" s="4"/>
      <c r="H6" s="3"/>
      <c r="I6" s="6"/>
      <c r="J6" s="10">
        <f t="shared" si="0"/>
        <v>0</v>
      </c>
    </row>
    <row r="7" spans="2:10" ht="30" x14ac:dyDescent="0.25">
      <c r="B7" s="12" t="s">
        <v>14</v>
      </c>
      <c r="C7" s="6">
        <v>14.5</v>
      </c>
      <c r="D7" s="6">
        <v>7</v>
      </c>
      <c r="E7" s="13">
        <f t="shared" si="1"/>
        <v>101.5</v>
      </c>
      <c r="F7" s="3"/>
      <c r="G7" s="4"/>
      <c r="H7" s="3"/>
      <c r="I7" s="6"/>
      <c r="J7" s="10">
        <f t="shared" si="0"/>
        <v>0</v>
      </c>
    </row>
    <row r="8" spans="2:10" ht="30" x14ac:dyDescent="0.25">
      <c r="B8" s="11" t="s">
        <v>15</v>
      </c>
      <c r="C8" s="6">
        <v>20</v>
      </c>
      <c r="D8" s="6">
        <v>4</v>
      </c>
      <c r="E8" s="13">
        <f t="shared" si="1"/>
        <v>80</v>
      </c>
      <c r="F8" s="3"/>
      <c r="G8" s="7"/>
      <c r="H8" s="3"/>
      <c r="I8" s="6"/>
      <c r="J8" s="10">
        <f t="shared" si="0"/>
        <v>0</v>
      </c>
    </row>
    <row r="9" spans="2:10" ht="30" x14ac:dyDescent="0.25">
      <c r="B9" s="12" t="s">
        <v>16</v>
      </c>
      <c r="C9" s="6">
        <v>18</v>
      </c>
      <c r="D9" s="6">
        <v>3</v>
      </c>
      <c r="E9" s="13">
        <f t="shared" si="1"/>
        <v>54</v>
      </c>
      <c r="F9" s="3"/>
      <c r="G9" s="7"/>
      <c r="H9" s="3"/>
      <c r="I9" s="6"/>
      <c r="J9" s="10">
        <f t="shared" si="0"/>
        <v>0</v>
      </c>
    </row>
  </sheetData>
  <dataValidations count="2">
    <dataValidation type="list" allowBlank="1" showInputMessage="1" showErrorMessage="1" sqref="H3:H9">
      <formula1>"Very Good, Good, Average, Poor, Ordinary with wreckages in the structure"</formula1>
    </dataValidation>
    <dataValidation type="list" allowBlank="1" showInputMessage="1" showErrorMessage="1" sqref="G3:G9">
      <formula1>$L$2:$L$11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C5"/>
  <sheetViews>
    <sheetView workbookViewId="0">
      <selection activeCell="F9" sqref="F9"/>
    </sheetView>
  </sheetViews>
  <sheetFormatPr defaultRowHeight="15" x14ac:dyDescent="0.25"/>
  <cols>
    <col min="3" max="3" width="31.85546875" bestFit="1" customWidth="1"/>
  </cols>
  <sheetData>
    <row r="4" spans="3:3" x14ac:dyDescent="0.25">
      <c r="C4" s="17" t="s">
        <v>8</v>
      </c>
    </row>
    <row r="5" spans="3:3" x14ac:dyDescent="0.25">
      <c r="C5" s="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Building Sheet</vt:lpstr>
      <vt:lpstr>Sheet1</vt:lpstr>
      <vt:lpstr>Boundary Wall Length</vt:lpstr>
      <vt:lpstr>Lenght or Area of Road</vt:lpstr>
      <vt:lpstr>Drainage length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Vibhanshu Vaibhav</cp:lastModifiedBy>
  <dcterms:created xsi:type="dcterms:W3CDTF">2016-02-17T05:50:56Z</dcterms:created>
  <dcterms:modified xsi:type="dcterms:W3CDTF">2021-08-06T06:16:04Z</dcterms:modified>
</cp:coreProperties>
</file>